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esus\Gerencia\"/>
    </mc:Choice>
  </mc:AlternateContent>
  <bookViews>
    <workbookView xWindow="0" yWindow="0" windowWidth="20490" windowHeight="7755"/>
  </bookViews>
  <sheets>
    <sheet name="Hoja1" sheetId="1" r:id="rId1"/>
    <sheet name="Hoja4" sheetId="4" r:id="rId2"/>
    <sheet name="Hoja2" sheetId="2" r:id="rId3"/>
    <sheet name="Hoja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5" i="4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G45" i="4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F45" i="4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H44" i="4"/>
  <c r="G44" i="4"/>
  <c r="H43" i="4"/>
  <c r="G43" i="4"/>
  <c r="F44" i="4"/>
  <c r="F43" i="4"/>
  <c r="G6" i="4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G5" i="4"/>
  <c r="F5" i="4"/>
  <c r="G4" i="4"/>
  <c r="F4" i="4"/>
  <c r="E6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5" i="4"/>
  <c r="E4" i="4"/>
  <c r="L47" i="1"/>
  <c r="J47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7" i="1" s="1"/>
  <c r="K42" i="1"/>
  <c r="K43" i="1"/>
  <c r="K44" i="1"/>
  <c r="K45" i="1"/>
  <c r="K46" i="1"/>
  <c r="L12" i="1"/>
  <c r="K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2" i="1"/>
  <c r="Q31" i="1"/>
  <c r="Q37" i="1"/>
  <c r="Q36" i="1"/>
  <c r="Q35" i="1"/>
  <c r="Q34" i="1"/>
  <c r="Q30" i="1"/>
  <c r="Q29" i="1"/>
  <c r="Q28" i="1"/>
  <c r="Q27" i="1"/>
  <c r="I47" i="1"/>
  <c r="H47" i="1"/>
  <c r="G47" i="1"/>
  <c r="F47" i="1"/>
  <c r="E47" i="1"/>
  <c r="D47" i="1"/>
  <c r="C47" i="1"/>
  <c r="E21" i="2"/>
  <c r="E22" i="2"/>
  <c r="E20" i="2"/>
  <c r="E14" i="2"/>
  <c r="E15" i="2"/>
  <c r="E16" i="2"/>
  <c r="E13" i="2"/>
  <c r="C5" i="1"/>
  <c r="D3" i="1"/>
  <c r="E3" i="1" s="1"/>
  <c r="D4" i="1"/>
  <c r="E4" i="1" s="1"/>
  <c r="D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3" i="1"/>
  <c r="D14" i="1"/>
  <c r="D15" i="1"/>
  <c r="D16" i="1"/>
  <c r="D17" i="1"/>
  <c r="D18" i="1"/>
  <c r="D19" i="1"/>
  <c r="D20" i="1"/>
  <c r="D12" i="1"/>
  <c r="K6" i="2"/>
  <c r="I5" i="2"/>
  <c r="I3" i="2"/>
  <c r="S21" i="1"/>
  <c r="V19" i="1"/>
  <c r="D5" i="1" l="1"/>
  <c r="E2" i="1"/>
  <c r="E5" i="1" s="1"/>
  <c r="I13" i="1" l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G33" i="1"/>
  <c r="G31" i="1"/>
  <c r="G35" i="1"/>
  <c r="G37" i="1"/>
  <c r="G39" i="1"/>
  <c r="H13" i="1"/>
  <c r="H17" i="1"/>
  <c r="H21" i="1"/>
  <c r="H25" i="1"/>
  <c r="H29" i="1"/>
  <c r="H33" i="1"/>
  <c r="H37" i="1"/>
  <c r="H45" i="1"/>
  <c r="G23" i="1"/>
  <c r="G27" i="1"/>
  <c r="G41" i="1"/>
  <c r="G45" i="1"/>
  <c r="G15" i="1"/>
  <c r="G19" i="1"/>
  <c r="G24" i="1"/>
  <c r="G34" i="1"/>
  <c r="G42" i="1"/>
  <c r="G46" i="1"/>
  <c r="G18" i="1"/>
  <c r="I16" i="1"/>
  <c r="I20" i="1"/>
  <c r="I24" i="1"/>
  <c r="I28" i="1"/>
  <c r="I32" i="1"/>
  <c r="I36" i="1"/>
  <c r="I40" i="1"/>
  <c r="I44" i="1"/>
  <c r="H12" i="1"/>
  <c r="H16" i="1"/>
  <c r="H20" i="1"/>
  <c r="H24" i="1"/>
  <c r="H28" i="1"/>
  <c r="H32" i="1"/>
  <c r="H36" i="1"/>
  <c r="H40" i="1"/>
  <c r="H44" i="1"/>
  <c r="G22" i="1"/>
  <c r="G30" i="1"/>
  <c r="G36" i="1"/>
  <c r="G14" i="1"/>
  <c r="G40" i="1"/>
  <c r="I12" i="1"/>
  <c r="H15" i="1"/>
  <c r="H19" i="1"/>
  <c r="H23" i="1"/>
  <c r="H27" i="1"/>
  <c r="H31" i="1"/>
  <c r="H35" i="1"/>
  <c r="H39" i="1"/>
  <c r="H43" i="1"/>
  <c r="G21" i="1"/>
  <c r="G25" i="1"/>
  <c r="G29" i="1"/>
  <c r="G43" i="1"/>
  <c r="G13" i="1"/>
  <c r="G17" i="1"/>
  <c r="G12" i="1"/>
  <c r="G28" i="1"/>
  <c r="G38" i="1"/>
  <c r="G44" i="1"/>
  <c r="G16" i="1"/>
  <c r="I14" i="1"/>
  <c r="I18" i="1"/>
  <c r="I22" i="1"/>
  <c r="I26" i="1"/>
  <c r="I30" i="1"/>
  <c r="I34" i="1"/>
  <c r="I38" i="1"/>
  <c r="I42" i="1"/>
  <c r="I46" i="1"/>
  <c r="H14" i="1"/>
  <c r="H18" i="1"/>
  <c r="H22" i="1"/>
  <c r="H26" i="1"/>
  <c r="H30" i="1"/>
  <c r="H34" i="1"/>
  <c r="H38" i="1"/>
  <c r="H42" i="1"/>
  <c r="H46" i="1"/>
  <c r="G26" i="1"/>
  <c r="G32" i="1"/>
  <c r="G20" i="1"/>
</calcChain>
</file>

<file path=xl/sharedStrings.xml><?xml version="1.0" encoding="utf-8"?>
<sst xmlns="http://schemas.openxmlformats.org/spreadsheetml/2006/main" count="173" uniqueCount="86">
  <si>
    <t>Proyecto Transformación Empresarial NIH</t>
  </si>
  <si>
    <t>Actividades</t>
  </si>
  <si>
    <t>Políticas de retención de documentos.</t>
  </si>
  <si>
    <t>Análisis de diseño.</t>
  </si>
  <si>
    <t>Pruebas.</t>
  </si>
  <si>
    <t>Implementación.</t>
  </si>
  <si>
    <t>Gestión de pacientes</t>
  </si>
  <si>
    <t>Análisis de políticas de protección de datos.</t>
  </si>
  <si>
    <t>Internas.</t>
  </si>
  <si>
    <t>Gubernamentales.</t>
  </si>
  <si>
    <t>Desarrollo.</t>
  </si>
  <si>
    <t>Entrevistas.</t>
  </si>
  <si>
    <t>Encuentas.</t>
  </si>
  <si>
    <t>Revisar información existente.</t>
  </si>
  <si>
    <t>Primer Draft del documento.</t>
  </si>
  <si>
    <t>Revisión con negocio del documento.</t>
  </si>
  <si>
    <t>Segunda revisión.</t>
  </si>
  <si>
    <t>Pruebas piloto.</t>
  </si>
  <si>
    <t>Retroalimentación.</t>
  </si>
  <si>
    <t>Ajustes del documento.</t>
  </si>
  <si>
    <t>Sistemas de Información.</t>
  </si>
  <si>
    <t>Gestión documental.</t>
  </si>
  <si>
    <t>Análisis de requerimientos.</t>
  </si>
  <si>
    <t>Análisis de infraestructura.</t>
  </si>
  <si>
    <t>Análisis profundo del negocio.</t>
  </si>
  <si>
    <t>Análisis de politicas de datos.</t>
  </si>
  <si>
    <t>Análisis de negocio.</t>
  </si>
  <si>
    <t>Duración (Días)</t>
  </si>
  <si>
    <t>Cambio de Imagen.</t>
  </si>
  <si>
    <t>Entrevistas con diseñadores.</t>
  </si>
  <si>
    <t>Focus Group.</t>
  </si>
  <si>
    <t>Mockups.</t>
  </si>
  <si>
    <t>Manual de Imagen.</t>
  </si>
  <si>
    <t>Totales:</t>
  </si>
  <si>
    <t>Planificar la gestión de los costos.</t>
  </si>
  <si>
    <t>Implementar un sistema de información de calidad</t>
  </si>
  <si>
    <t>Organizar la documentación más eficiente</t>
  </si>
  <si>
    <t>Mejorar la calidad del servicio de tecnología del hospital</t>
  </si>
  <si>
    <t>Suministrar herramientas que faciliten el trabajo de los profesionales</t>
  </si>
  <si>
    <t>Detalle</t>
  </si>
  <si>
    <t>Es necesario de personal profesional en distintas áreas del conocimiento, tales como: Ingenieros de sistemas, Industriales, Investigadores, entre otras profesiones.</t>
  </si>
  <si>
    <t>Restructurar y re diseñar la forma en que se almacenan los datos, es necesario trabajar con personal especializado en almacenamiento de datos, minería de datos entre otras profesiones.</t>
  </si>
  <si>
    <t>Para esta tarea se requerirá mayor inversión en infraestructura física a nivel de servidores, capacitación para el personal y los clientes del hospital.</t>
  </si>
  <si>
    <t>las herramientas se basan en mayor conocimiento y entrenamiento de cientificos y jóvenes aprendices en el hospital.</t>
  </si>
  <si>
    <t>Sueldo de Ingenieros promedio:</t>
  </si>
  <si>
    <t>mes</t>
  </si>
  <si>
    <t>dia</t>
  </si>
  <si>
    <t>Costo:</t>
  </si>
  <si>
    <t>Costo de mano de obra calificada. Costo promedio diario por profesional: $ 100.000</t>
  </si>
  <si>
    <t>El costo varia según el espacio que se requiera y el costo en la capacitación va conforme al plan, dependiendo de los medios en los cuales se vaya a implementar, para espacio en servidores se estima un costo de 0,023 USD/GB mes, para capacitaciones un costo de 20.000 COP/hora de entrenamiento</t>
  </si>
  <si>
    <t>En este apartado también se tiene planeado la capacitación, en este caso enfocado en los trabajadores del hospital, costo: 20.000 COP/hora.</t>
  </si>
  <si>
    <t>Profesional</t>
  </si>
  <si>
    <t>Con Posgrado</t>
  </si>
  <si>
    <t>Costo de mano de obra calificada. Costo promedio diario por profesional: $ 133.000</t>
  </si>
  <si>
    <t>Objetivos</t>
  </si>
  <si>
    <t>dólar</t>
  </si>
  <si>
    <t>Código contable</t>
  </si>
  <si>
    <t>Mas Probable(cM)</t>
  </si>
  <si>
    <t>Optimista(cO)</t>
  </si>
  <si>
    <t>Pesimista(cP)</t>
  </si>
  <si>
    <t>EDT</t>
  </si>
  <si>
    <t>Costos: Personal</t>
  </si>
  <si>
    <t>Costos: Totales</t>
  </si>
  <si>
    <t xml:space="preserve">Auxiliar </t>
  </si>
  <si>
    <t>Posgrado</t>
  </si>
  <si>
    <t>Peso</t>
  </si>
  <si>
    <t>Costo dia</t>
  </si>
  <si>
    <t>Prestaciones</t>
  </si>
  <si>
    <t>total dia</t>
  </si>
  <si>
    <t>Promedio dia</t>
  </si>
  <si>
    <t>Costos Fijos</t>
  </si>
  <si>
    <t>Arriendo Oficinas</t>
  </si>
  <si>
    <t>Servicios Publicos</t>
  </si>
  <si>
    <t xml:space="preserve">Transporte </t>
  </si>
  <si>
    <t>Manteniemiento</t>
  </si>
  <si>
    <t>Seguridad</t>
  </si>
  <si>
    <t>Costo /mes</t>
  </si>
  <si>
    <t>Costos Variables</t>
  </si>
  <si>
    <t>Impuestos</t>
  </si>
  <si>
    <t>Gastos de administración</t>
  </si>
  <si>
    <t>Costo /dia</t>
  </si>
  <si>
    <t>Documento de Recomendaciones </t>
  </si>
  <si>
    <t>Sección</t>
  </si>
  <si>
    <t>n</t>
  </si>
  <si>
    <t>Acumulado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</si>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</sst>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42" fontId="0" fillId="0" borderId="0" xfId="1" applyFont="1"/>
    <xf numFmtId="0" fontId="2" fillId="2" borderId="1" xfId="0" applyFont="1" applyFill="1" applyBorder="1"/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 wrapText="1"/>
    </xf>
    <xf numFmtId="0" fontId="0" fillId="0" borderId="1" xfId="1" applyNumberFormat="1" applyFont="1" applyBorder="1" applyAlignment="1">
      <alignment vertical="center" wrapText="1"/>
    </xf>
    <xf numFmtId="42" fontId="0" fillId="0" borderId="0" xfId="0" applyNumberFormat="1"/>
    <xf numFmtId="0" fontId="0" fillId="0" borderId="1" xfId="0" applyBorder="1"/>
    <xf numFmtId="42" fontId="0" fillId="0" borderId="1" xfId="1" applyFont="1" applyBorder="1"/>
    <xf numFmtId="42" fontId="0" fillId="0" borderId="1" xfId="0" applyNumberFormat="1" applyBorder="1"/>
    <xf numFmtId="0" fontId="2" fillId="0" borderId="1" xfId="0" applyFont="1" applyBorder="1"/>
    <xf numFmtId="42" fontId="2" fillId="0" borderId="1" xfId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Curva</a:t>
            </a:r>
            <a:r>
              <a:rPr lang="es-CO" baseline="0"/>
              <a:t> S con criterierio de 3 Valores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Hoja4!$E$3</c:f>
              <c:strCache>
                <c:ptCount val="1"/>
                <c:pt idx="0">
                  <c:v>Optimista(cO)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Hoja4!$A$4:$A$38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Hoja4!$E$4:$E$38</c:f>
              <c:numCache>
                <c:formatCode>_("$"* #,##0_);_("$"* \(#,##0\);_("$"* "-"_);_(@_)</c:formatCode>
                <c:ptCount val="35"/>
                <c:pt idx="0">
                  <c:v>1667333</c:v>
                </c:pt>
                <c:pt idx="1">
                  <c:v>3334666</c:v>
                </c:pt>
                <c:pt idx="2">
                  <c:v>4389999</c:v>
                </c:pt>
                <c:pt idx="3">
                  <c:v>5445332</c:v>
                </c:pt>
                <c:pt idx="4">
                  <c:v>6255865</c:v>
                </c:pt>
                <c:pt idx="5">
                  <c:v>6821598</c:v>
                </c:pt>
                <c:pt idx="6">
                  <c:v>7509731</c:v>
                </c:pt>
                <c:pt idx="7">
                  <c:v>8075464</c:v>
                </c:pt>
                <c:pt idx="8">
                  <c:v>8641197</c:v>
                </c:pt>
                <c:pt idx="9">
                  <c:v>10308530</c:v>
                </c:pt>
                <c:pt idx="10">
                  <c:v>11363863</c:v>
                </c:pt>
                <c:pt idx="11">
                  <c:v>11929596</c:v>
                </c:pt>
                <c:pt idx="12">
                  <c:v>12740129</c:v>
                </c:pt>
                <c:pt idx="13">
                  <c:v>13305862</c:v>
                </c:pt>
                <c:pt idx="14">
                  <c:v>13871595</c:v>
                </c:pt>
                <c:pt idx="15">
                  <c:v>14437328</c:v>
                </c:pt>
                <c:pt idx="16">
                  <c:v>15003061</c:v>
                </c:pt>
                <c:pt idx="17">
                  <c:v>15568794</c:v>
                </c:pt>
                <c:pt idx="18">
                  <c:v>17236127</c:v>
                </c:pt>
                <c:pt idx="19">
                  <c:v>17801860</c:v>
                </c:pt>
                <c:pt idx="20">
                  <c:v>18367593</c:v>
                </c:pt>
                <c:pt idx="21">
                  <c:v>18933326</c:v>
                </c:pt>
                <c:pt idx="22">
                  <c:v>19499059</c:v>
                </c:pt>
                <c:pt idx="23">
                  <c:v>20064792</c:v>
                </c:pt>
                <c:pt idx="24">
                  <c:v>20630525</c:v>
                </c:pt>
                <c:pt idx="25">
                  <c:v>21196258</c:v>
                </c:pt>
                <c:pt idx="26">
                  <c:v>21761991</c:v>
                </c:pt>
                <c:pt idx="27">
                  <c:v>22327724</c:v>
                </c:pt>
                <c:pt idx="28">
                  <c:v>23872657</c:v>
                </c:pt>
                <c:pt idx="29">
                  <c:v>24438390</c:v>
                </c:pt>
                <c:pt idx="30">
                  <c:v>25004123</c:v>
                </c:pt>
                <c:pt idx="31">
                  <c:v>25569856</c:v>
                </c:pt>
                <c:pt idx="32">
                  <c:v>26135589</c:v>
                </c:pt>
                <c:pt idx="33">
                  <c:v>31842122</c:v>
                </c:pt>
                <c:pt idx="34">
                  <c:v>32407855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Hoja4!$F$3</c:f>
              <c:strCache>
                <c:ptCount val="1"/>
                <c:pt idx="0">
                  <c:v>Mas Probable(cM)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Hoja4!$A$4:$A$38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Hoja4!$F$4:$F$38</c:f>
              <c:numCache>
                <c:formatCode>_("$"* #,##0_);_("$"* \(#,##0\);_("$"* "-"_);_(@_)</c:formatCode>
                <c:ptCount val="35"/>
                <c:pt idx="0">
                  <c:v>1789733</c:v>
                </c:pt>
                <c:pt idx="1">
                  <c:v>3579466</c:v>
                </c:pt>
                <c:pt idx="2">
                  <c:v>4757199</c:v>
                </c:pt>
                <c:pt idx="3">
                  <c:v>5934932</c:v>
                </c:pt>
                <c:pt idx="4">
                  <c:v>6867865</c:v>
                </c:pt>
                <c:pt idx="5">
                  <c:v>7555998</c:v>
                </c:pt>
                <c:pt idx="6">
                  <c:v>8366531</c:v>
                </c:pt>
                <c:pt idx="7">
                  <c:v>9054664</c:v>
                </c:pt>
                <c:pt idx="8">
                  <c:v>9742797</c:v>
                </c:pt>
                <c:pt idx="9">
                  <c:v>11532530</c:v>
                </c:pt>
                <c:pt idx="10">
                  <c:v>12710263</c:v>
                </c:pt>
                <c:pt idx="11">
                  <c:v>13398396</c:v>
                </c:pt>
                <c:pt idx="12">
                  <c:v>14331329</c:v>
                </c:pt>
                <c:pt idx="13">
                  <c:v>15019462</c:v>
                </c:pt>
                <c:pt idx="14">
                  <c:v>15707595</c:v>
                </c:pt>
                <c:pt idx="15">
                  <c:v>16395728</c:v>
                </c:pt>
                <c:pt idx="16">
                  <c:v>17083861</c:v>
                </c:pt>
                <c:pt idx="17">
                  <c:v>17771994</c:v>
                </c:pt>
                <c:pt idx="18">
                  <c:v>19561727</c:v>
                </c:pt>
                <c:pt idx="19">
                  <c:v>20249860</c:v>
                </c:pt>
                <c:pt idx="20">
                  <c:v>20937993</c:v>
                </c:pt>
                <c:pt idx="21">
                  <c:v>21626126</c:v>
                </c:pt>
                <c:pt idx="22">
                  <c:v>22314259</c:v>
                </c:pt>
                <c:pt idx="23">
                  <c:v>23002392</c:v>
                </c:pt>
                <c:pt idx="24">
                  <c:v>23690525</c:v>
                </c:pt>
                <c:pt idx="25">
                  <c:v>24378658</c:v>
                </c:pt>
                <c:pt idx="26">
                  <c:v>25066791</c:v>
                </c:pt>
                <c:pt idx="27">
                  <c:v>25754924</c:v>
                </c:pt>
                <c:pt idx="28">
                  <c:v>27422257</c:v>
                </c:pt>
                <c:pt idx="29">
                  <c:v>28110390</c:v>
                </c:pt>
                <c:pt idx="30">
                  <c:v>28798523</c:v>
                </c:pt>
                <c:pt idx="31">
                  <c:v>29486656</c:v>
                </c:pt>
                <c:pt idx="32">
                  <c:v>30174789</c:v>
                </c:pt>
                <c:pt idx="33">
                  <c:v>36493322</c:v>
                </c:pt>
                <c:pt idx="34">
                  <c:v>37181455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Hoja4!$G$3</c:f>
              <c:strCache>
                <c:ptCount val="1"/>
                <c:pt idx="0">
                  <c:v>Pesimista(cP)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Hoja4!$A$4:$A$38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Hoja4!$G$4:$G$38</c:f>
              <c:numCache>
                <c:formatCode>_("$"* #,##0_);_("$"* \(#,##0\);_("$"* "-"_);_(@_)</c:formatCode>
                <c:ptCount val="35"/>
                <c:pt idx="0">
                  <c:v>2034533</c:v>
                </c:pt>
                <c:pt idx="1">
                  <c:v>4069066</c:v>
                </c:pt>
                <c:pt idx="2">
                  <c:v>5369199</c:v>
                </c:pt>
                <c:pt idx="3">
                  <c:v>6669332</c:v>
                </c:pt>
                <c:pt idx="4">
                  <c:v>7602265</c:v>
                </c:pt>
                <c:pt idx="5">
                  <c:v>8290398</c:v>
                </c:pt>
                <c:pt idx="6">
                  <c:v>9100931</c:v>
                </c:pt>
                <c:pt idx="7">
                  <c:v>9789064</c:v>
                </c:pt>
                <c:pt idx="8">
                  <c:v>10477197</c:v>
                </c:pt>
                <c:pt idx="9">
                  <c:v>12511730</c:v>
                </c:pt>
                <c:pt idx="10">
                  <c:v>13811863</c:v>
                </c:pt>
                <c:pt idx="11">
                  <c:v>14499996</c:v>
                </c:pt>
                <c:pt idx="12">
                  <c:v>15432929</c:v>
                </c:pt>
                <c:pt idx="13">
                  <c:v>16121062</c:v>
                </c:pt>
                <c:pt idx="14">
                  <c:v>16809195</c:v>
                </c:pt>
                <c:pt idx="15">
                  <c:v>17497328</c:v>
                </c:pt>
                <c:pt idx="16">
                  <c:v>18185461</c:v>
                </c:pt>
                <c:pt idx="17">
                  <c:v>18873594</c:v>
                </c:pt>
                <c:pt idx="18">
                  <c:v>20908127</c:v>
                </c:pt>
                <c:pt idx="19">
                  <c:v>21596260</c:v>
                </c:pt>
                <c:pt idx="20">
                  <c:v>22284393</c:v>
                </c:pt>
                <c:pt idx="21">
                  <c:v>22972526</c:v>
                </c:pt>
                <c:pt idx="22">
                  <c:v>23660659</c:v>
                </c:pt>
                <c:pt idx="23">
                  <c:v>24348792</c:v>
                </c:pt>
                <c:pt idx="24">
                  <c:v>25036925</c:v>
                </c:pt>
                <c:pt idx="25">
                  <c:v>25725058</c:v>
                </c:pt>
                <c:pt idx="26">
                  <c:v>26413191</c:v>
                </c:pt>
                <c:pt idx="27">
                  <c:v>27101324</c:v>
                </c:pt>
                <c:pt idx="28">
                  <c:v>29013457</c:v>
                </c:pt>
                <c:pt idx="29">
                  <c:v>29701590</c:v>
                </c:pt>
                <c:pt idx="30">
                  <c:v>30389723</c:v>
                </c:pt>
                <c:pt idx="31">
                  <c:v>31077856</c:v>
                </c:pt>
                <c:pt idx="32">
                  <c:v>31765989</c:v>
                </c:pt>
                <c:pt idx="33">
                  <c:v>39063722</c:v>
                </c:pt>
                <c:pt idx="34">
                  <c:v>39751855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463168"/>
        <c:axId val="-2028463712"/>
      </c:scatterChart>
      <c:valAx>
        <c:axId val="-20284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28463712"/>
        <c:crosses val="autoZero"/>
        <c:crossBetween val="midCat"/>
      </c:valAx>
      <c:valAx>
        <c:axId val="-20284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284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Hoja4!$S$3</c:f>
              <c:strCache>
                <c:ptCount val="1"/>
                <c:pt idx="0">
                  <c:v>Optimista(cO)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Hoja4!$R$4:$R$38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48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137</c:v>
                </c:pt>
                <c:pt idx="34">
                  <c:v>138</c:v>
                </c:pt>
              </c:numCache>
            </c:numRef>
          </c:xVal>
          <c:yVal>
            <c:numRef>
              <c:f>Hoja4!$S$4:$S$38</c:f>
              <c:numCache>
                <c:formatCode>_("$"* #,##0_);_("$"* \(#,##0\);_("$"* "-"_);_(@_)</c:formatCode>
                <c:ptCount val="35"/>
                <c:pt idx="0">
                  <c:v>1667333</c:v>
                </c:pt>
                <c:pt idx="1">
                  <c:v>3334666</c:v>
                </c:pt>
                <c:pt idx="2">
                  <c:v>4389999</c:v>
                </c:pt>
                <c:pt idx="3">
                  <c:v>5445332</c:v>
                </c:pt>
                <c:pt idx="4">
                  <c:v>6255865</c:v>
                </c:pt>
                <c:pt idx="5">
                  <c:v>6821598</c:v>
                </c:pt>
                <c:pt idx="6">
                  <c:v>7509731</c:v>
                </c:pt>
                <c:pt idx="7">
                  <c:v>8075464</c:v>
                </c:pt>
                <c:pt idx="8">
                  <c:v>8641197</c:v>
                </c:pt>
                <c:pt idx="9">
                  <c:v>10308530</c:v>
                </c:pt>
                <c:pt idx="10">
                  <c:v>11363863</c:v>
                </c:pt>
                <c:pt idx="11">
                  <c:v>11929596</c:v>
                </c:pt>
                <c:pt idx="12">
                  <c:v>12740129</c:v>
                </c:pt>
                <c:pt idx="13">
                  <c:v>13305862</c:v>
                </c:pt>
                <c:pt idx="14">
                  <c:v>13871595</c:v>
                </c:pt>
                <c:pt idx="15">
                  <c:v>14437328</c:v>
                </c:pt>
                <c:pt idx="16">
                  <c:v>15003061</c:v>
                </c:pt>
                <c:pt idx="17">
                  <c:v>15568794</c:v>
                </c:pt>
                <c:pt idx="18">
                  <c:v>17236127</c:v>
                </c:pt>
                <c:pt idx="19">
                  <c:v>17801860</c:v>
                </c:pt>
                <c:pt idx="20">
                  <c:v>18367593</c:v>
                </c:pt>
                <c:pt idx="21">
                  <c:v>18933326</c:v>
                </c:pt>
                <c:pt idx="22">
                  <c:v>19499059</c:v>
                </c:pt>
                <c:pt idx="23">
                  <c:v>20064792</c:v>
                </c:pt>
                <c:pt idx="24">
                  <c:v>20630525</c:v>
                </c:pt>
                <c:pt idx="25">
                  <c:v>21196258</c:v>
                </c:pt>
                <c:pt idx="26">
                  <c:v>21761991</c:v>
                </c:pt>
                <c:pt idx="27">
                  <c:v>22327724</c:v>
                </c:pt>
                <c:pt idx="28">
                  <c:v>23872657</c:v>
                </c:pt>
                <c:pt idx="29">
                  <c:v>24438390</c:v>
                </c:pt>
                <c:pt idx="30">
                  <c:v>25004123</c:v>
                </c:pt>
                <c:pt idx="31">
                  <c:v>25569856</c:v>
                </c:pt>
                <c:pt idx="32">
                  <c:v>26135589</c:v>
                </c:pt>
                <c:pt idx="33">
                  <c:v>31842122</c:v>
                </c:pt>
                <c:pt idx="34">
                  <c:v>32407855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59296"/>
        <c:axId val="-2116055488"/>
      </c:scatterChart>
      <c:valAx>
        <c:axId val="-21160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6055488"/>
        <c:crosses val="autoZero"/>
        <c:crossBetween val="midCat"/>
      </c:valAx>
      <c:valAx>
        <c:axId val="-21160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60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Hoja4!$V$3</c:f>
              <c:strCache>
                <c:ptCount val="1"/>
                <c:pt idx="0">
                  <c:v>Mas Probable(cM)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Hoja4!$U$4:$U$38</c:f>
              <c:numCache>
                <c:formatCode>General</c:formatCode>
                <c:ptCount val="35"/>
                <c:pt idx="0">
                  <c:v>11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38</c:v>
                </c:pt>
                <c:pt idx="5">
                  <c:v>40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58</c:v>
                </c:pt>
                <c:pt idx="10">
                  <c:v>64</c:v>
                </c:pt>
                <c:pt idx="11">
                  <c:v>66</c:v>
                </c:pt>
                <c:pt idx="12">
                  <c:v>70</c:v>
                </c:pt>
                <c:pt idx="13">
                  <c:v>72</c:v>
                </c:pt>
                <c:pt idx="14">
                  <c:v>74</c:v>
                </c:pt>
                <c:pt idx="15">
                  <c:v>76</c:v>
                </c:pt>
                <c:pt idx="16">
                  <c:v>78</c:v>
                </c:pt>
                <c:pt idx="17">
                  <c:v>80</c:v>
                </c:pt>
                <c:pt idx="18">
                  <c:v>91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99</c:v>
                </c:pt>
                <c:pt idx="23">
                  <c:v>101</c:v>
                </c:pt>
                <c:pt idx="24">
                  <c:v>103</c:v>
                </c:pt>
                <c:pt idx="25">
                  <c:v>105</c:v>
                </c:pt>
                <c:pt idx="26">
                  <c:v>107</c:v>
                </c:pt>
                <c:pt idx="27">
                  <c:v>109</c:v>
                </c:pt>
                <c:pt idx="28">
                  <c:v>119</c:v>
                </c:pt>
                <c:pt idx="29">
                  <c:v>121</c:v>
                </c:pt>
                <c:pt idx="30">
                  <c:v>123</c:v>
                </c:pt>
                <c:pt idx="31">
                  <c:v>125</c:v>
                </c:pt>
                <c:pt idx="32">
                  <c:v>127</c:v>
                </c:pt>
                <c:pt idx="33">
                  <c:v>175</c:v>
                </c:pt>
                <c:pt idx="34">
                  <c:v>177</c:v>
                </c:pt>
              </c:numCache>
            </c:numRef>
          </c:xVal>
          <c:yVal>
            <c:numRef>
              <c:f>Hoja4!$V$4:$V$38</c:f>
              <c:numCache>
                <c:formatCode>_("$"* #,##0_);_("$"* \(#,##0\);_("$"* "-"_);_(@_)</c:formatCode>
                <c:ptCount val="35"/>
                <c:pt idx="0">
                  <c:v>1789733</c:v>
                </c:pt>
                <c:pt idx="1">
                  <c:v>3579466</c:v>
                </c:pt>
                <c:pt idx="2">
                  <c:v>4757199</c:v>
                </c:pt>
                <c:pt idx="3">
                  <c:v>5934932</c:v>
                </c:pt>
                <c:pt idx="4">
                  <c:v>6867865</c:v>
                </c:pt>
                <c:pt idx="5">
                  <c:v>7555998</c:v>
                </c:pt>
                <c:pt idx="6">
                  <c:v>8366531</c:v>
                </c:pt>
                <c:pt idx="7">
                  <c:v>9054664</c:v>
                </c:pt>
                <c:pt idx="8">
                  <c:v>9742797</c:v>
                </c:pt>
                <c:pt idx="9">
                  <c:v>11532530</c:v>
                </c:pt>
                <c:pt idx="10">
                  <c:v>12710263</c:v>
                </c:pt>
                <c:pt idx="11">
                  <c:v>13398396</c:v>
                </c:pt>
                <c:pt idx="12">
                  <c:v>14331329</c:v>
                </c:pt>
                <c:pt idx="13">
                  <c:v>15019462</c:v>
                </c:pt>
                <c:pt idx="14">
                  <c:v>15707595</c:v>
                </c:pt>
                <c:pt idx="15">
                  <c:v>16395728</c:v>
                </c:pt>
                <c:pt idx="16">
                  <c:v>17083861</c:v>
                </c:pt>
                <c:pt idx="17">
                  <c:v>17771994</c:v>
                </c:pt>
                <c:pt idx="18">
                  <c:v>19561727</c:v>
                </c:pt>
                <c:pt idx="19">
                  <c:v>20249860</c:v>
                </c:pt>
                <c:pt idx="20">
                  <c:v>20937993</c:v>
                </c:pt>
                <c:pt idx="21">
                  <c:v>21626126</c:v>
                </c:pt>
                <c:pt idx="22">
                  <c:v>22314259</c:v>
                </c:pt>
                <c:pt idx="23">
                  <c:v>23002392</c:v>
                </c:pt>
                <c:pt idx="24">
                  <c:v>23690525</c:v>
                </c:pt>
                <c:pt idx="25">
                  <c:v>24378658</c:v>
                </c:pt>
                <c:pt idx="26">
                  <c:v>25066791</c:v>
                </c:pt>
                <c:pt idx="27">
                  <c:v>25754924</c:v>
                </c:pt>
                <c:pt idx="28">
                  <c:v>27422257</c:v>
                </c:pt>
                <c:pt idx="29">
                  <c:v>28110390</c:v>
                </c:pt>
                <c:pt idx="30">
                  <c:v>28798523</c:v>
                </c:pt>
                <c:pt idx="31">
                  <c:v>29486656</c:v>
                </c:pt>
                <c:pt idx="32">
                  <c:v>30174789</c:v>
                </c:pt>
                <c:pt idx="33">
                  <c:v>36493322</c:v>
                </c:pt>
                <c:pt idx="34">
                  <c:v>37181455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2113968"/>
        <c:axId val="-1822115600"/>
      </c:scatterChart>
      <c:valAx>
        <c:axId val="-18221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22115600"/>
        <c:crosses val="autoZero"/>
        <c:crossBetween val="midCat"/>
      </c:valAx>
      <c:valAx>
        <c:axId val="-1822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221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Hoja4!$Y$3</c:f>
              <c:strCache>
                <c:ptCount val="1"/>
                <c:pt idx="0">
                  <c:v>Pesimista(cP)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Hoja4!$X$4:$X$38</c:f>
              <c:numCache>
                <c:formatCode>General</c:formatCode>
                <c:ptCount val="35"/>
                <c:pt idx="0">
                  <c:v>13</c:v>
                </c:pt>
                <c:pt idx="1">
                  <c:v>26</c:v>
                </c:pt>
                <c:pt idx="2">
                  <c:v>33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53</c:v>
                </c:pt>
                <c:pt idx="9">
                  <c:v>66</c:v>
                </c:pt>
                <c:pt idx="10">
                  <c:v>73</c:v>
                </c:pt>
                <c:pt idx="11">
                  <c:v>75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85</c:v>
                </c:pt>
                <c:pt idx="16">
                  <c:v>87</c:v>
                </c:pt>
                <c:pt idx="17">
                  <c:v>89</c:v>
                </c:pt>
                <c:pt idx="18">
                  <c:v>102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110</c:v>
                </c:pt>
                <c:pt idx="23">
                  <c:v>112</c:v>
                </c:pt>
                <c:pt idx="24">
                  <c:v>114</c:v>
                </c:pt>
                <c:pt idx="25">
                  <c:v>116</c:v>
                </c:pt>
                <c:pt idx="26">
                  <c:v>118</c:v>
                </c:pt>
                <c:pt idx="27">
                  <c:v>120</c:v>
                </c:pt>
                <c:pt idx="28">
                  <c:v>132</c:v>
                </c:pt>
                <c:pt idx="29">
                  <c:v>134</c:v>
                </c:pt>
                <c:pt idx="30">
                  <c:v>136</c:v>
                </c:pt>
                <c:pt idx="31">
                  <c:v>138</c:v>
                </c:pt>
                <c:pt idx="32">
                  <c:v>140</c:v>
                </c:pt>
                <c:pt idx="33">
                  <c:v>196</c:v>
                </c:pt>
                <c:pt idx="34">
                  <c:v>198</c:v>
                </c:pt>
              </c:numCache>
            </c:numRef>
          </c:xVal>
          <c:yVal>
            <c:numRef>
              <c:f>Hoja4!$Y$4:$Y$38</c:f>
              <c:numCache>
                <c:formatCode>_("$"* #,##0_);_("$"* \(#,##0\);_("$"* "-"_);_(@_)</c:formatCode>
                <c:ptCount val="35"/>
                <c:pt idx="0">
                  <c:v>2034533</c:v>
                </c:pt>
                <c:pt idx="1">
                  <c:v>4069066</c:v>
                </c:pt>
                <c:pt idx="2">
                  <c:v>5369199</c:v>
                </c:pt>
                <c:pt idx="3">
                  <c:v>6669332</c:v>
                </c:pt>
                <c:pt idx="4">
                  <c:v>7602265</c:v>
                </c:pt>
                <c:pt idx="5">
                  <c:v>8290398</c:v>
                </c:pt>
                <c:pt idx="6">
                  <c:v>9100931</c:v>
                </c:pt>
                <c:pt idx="7">
                  <c:v>9789064</c:v>
                </c:pt>
                <c:pt idx="8">
                  <c:v>10477197</c:v>
                </c:pt>
                <c:pt idx="9">
                  <c:v>12511730</c:v>
                </c:pt>
                <c:pt idx="10">
                  <c:v>13811863</c:v>
                </c:pt>
                <c:pt idx="11">
                  <c:v>14499996</c:v>
                </c:pt>
                <c:pt idx="12">
                  <c:v>15432929</c:v>
                </c:pt>
                <c:pt idx="13">
                  <c:v>16121062</c:v>
                </c:pt>
                <c:pt idx="14">
                  <c:v>16809195</c:v>
                </c:pt>
                <c:pt idx="15">
                  <c:v>17497328</c:v>
                </c:pt>
                <c:pt idx="16">
                  <c:v>18185461</c:v>
                </c:pt>
                <c:pt idx="17">
                  <c:v>18873594</c:v>
                </c:pt>
                <c:pt idx="18">
                  <c:v>20908127</c:v>
                </c:pt>
                <c:pt idx="19">
                  <c:v>21596260</c:v>
                </c:pt>
                <c:pt idx="20">
                  <c:v>22284393</c:v>
                </c:pt>
                <c:pt idx="21">
                  <c:v>22972526</c:v>
                </c:pt>
                <c:pt idx="22">
                  <c:v>23660659</c:v>
                </c:pt>
                <c:pt idx="23">
                  <c:v>24348792</c:v>
                </c:pt>
                <c:pt idx="24">
                  <c:v>25036925</c:v>
                </c:pt>
                <c:pt idx="25">
                  <c:v>25725058</c:v>
                </c:pt>
                <c:pt idx="26">
                  <c:v>26413191</c:v>
                </c:pt>
                <c:pt idx="27">
                  <c:v>27101324</c:v>
                </c:pt>
                <c:pt idx="28">
                  <c:v>29013457</c:v>
                </c:pt>
                <c:pt idx="29">
                  <c:v>29701590</c:v>
                </c:pt>
                <c:pt idx="30">
                  <c:v>30389723</c:v>
                </c:pt>
                <c:pt idx="31">
                  <c:v>31077856</c:v>
                </c:pt>
                <c:pt idx="32">
                  <c:v>31765989</c:v>
                </c:pt>
                <c:pt idx="33">
                  <c:v>39063722</c:v>
                </c:pt>
                <c:pt idx="34">
                  <c:v>39751855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07008"/>
        <c:axId val="-7208640"/>
      </c:scatterChart>
      <c:valAx>
        <c:axId val="-72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08640"/>
        <c:crosses val="autoZero"/>
        <c:crossBetween val="midCat"/>
      </c:valAx>
      <c:valAx>
        <c:axId val="-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2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50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90487</xdr:rowOff>
    </xdr:from>
    <xdr:to>
      <xdr:col>13</xdr:col>
      <xdr:colOff>285750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195262</xdr:colOff>
      <xdr:row>2</xdr:row>
      <xdr:rowOff>14287</xdr:rowOff>
    </xdr:from>
    <xdr:to>
      <xdr:col>32</xdr:col>
      <xdr:colOff>195262</xdr:colOff>
      <xdr:row>16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128587</xdr:colOff>
      <xdr:row>17</xdr:row>
      <xdr:rowOff>128587</xdr:rowOff>
    </xdr:from>
    <xdr:to>
      <xdr:col>32</xdr:col>
      <xdr:colOff>128587</xdr:colOff>
      <xdr:row>32</xdr:row>
      <xdr:rowOff>14287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719137</xdr:colOff>
      <xdr:row>33</xdr:row>
      <xdr:rowOff>80962</xdr:rowOff>
    </xdr:from>
    <xdr:to>
      <xdr:col>31</xdr:col>
      <xdr:colOff>719137</xdr:colOff>
      <xdr:row>47</xdr:row>
      <xdr:rowOff>157162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</xdr:row>
      <xdr:rowOff>57150</xdr:rowOff>
    </xdr:from>
    <xdr:to>
      <xdr:col>6</xdr:col>
      <xdr:colOff>295275</xdr:colOff>
      <xdr:row>7</xdr:row>
      <xdr:rowOff>0</xdr:rowOff>
    </xdr:to>
    <xdr:sp macro="" textlink="">
      <xdr:nvSpPr>
        <xdr:cNvPr id="5" name="Flecha derecha 4"/>
        <xdr:cNvSpPr/>
      </xdr:nvSpPr>
      <xdr:spPr>
        <a:xfrm>
          <a:off x="371475" y="819150"/>
          <a:ext cx="5229225" cy="514350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628650</xdr:colOff>
      <xdr:row>4</xdr:row>
      <xdr:rowOff>0</xdr:rowOff>
    </xdr:from>
    <xdr:to>
      <xdr:col>2</xdr:col>
      <xdr:colOff>276225</xdr:colOff>
      <xdr:row>7</xdr:row>
      <xdr:rowOff>114300</xdr:rowOff>
    </xdr:to>
    <xdr:sp macro="" textlink="">
      <xdr:nvSpPr>
        <xdr:cNvPr id="2" name="Rectángulo redondeado 1"/>
        <xdr:cNvSpPr/>
      </xdr:nvSpPr>
      <xdr:spPr>
        <a:xfrm>
          <a:off x="628650" y="762000"/>
          <a:ext cx="1171575" cy="685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CO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>
    <xdr:from>
      <xdr:col>2</xdr:col>
      <xdr:colOff>638175</xdr:colOff>
      <xdr:row>4</xdr:row>
      <xdr:rowOff>0</xdr:rowOff>
    </xdr:from>
    <xdr:to>
      <xdr:col>3</xdr:col>
      <xdr:colOff>314325</xdr:colOff>
      <xdr:row>7</xdr:row>
      <xdr:rowOff>114300</xdr:rowOff>
    </xdr:to>
    <xdr:sp macro="" textlink="">
      <xdr:nvSpPr>
        <xdr:cNvPr id="3" name="Rectángulo redondeado 2"/>
        <xdr:cNvSpPr/>
      </xdr:nvSpPr>
      <xdr:spPr>
        <a:xfrm>
          <a:off x="2162175" y="762000"/>
          <a:ext cx="1171575" cy="685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CO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Herramientas y Técnicas</a:t>
          </a:r>
        </a:p>
      </xdr:txBody>
    </xdr:sp>
    <xdr:clientData/>
  </xdr:twoCellAnchor>
  <xdr:twoCellAnchor>
    <xdr:from>
      <xdr:col>3</xdr:col>
      <xdr:colOff>695325</xdr:colOff>
      <xdr:row>3</xdr:row>
      <xdr:rowOff>161925</xdr:rowOff>
    </xdr:from>
    <xdr:to>
      <xdr:col>5</xdr:col>
      <xdr:colOff>342900</xdr:colOff>
      <xdr:row>7</xdr:row>
      <xdr:rowOff>85725</xdr:rowOff>
    </xdr:to>
    <xdr:sp macro="" textlink="">
      <xdr:nvSpPr>
        <xdr:cNvPr id="4" name="Rectángulo redondeado 3"/>
        <xdr:cNvSpPr/>
      </xdr:nvSpPr>
      <xdr:spPr>
        <a:xfrm>
          <a:off x="3714750" y="733425"/>
          <a:ext cx="1171575" cy="6858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O" sz="1100" b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rPr>
            <a:t>Salidas.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48"/>
  <sheetViews>
    <sheetView tabSelected="1" topLeftCell="C26" workbookViewId="0">
      <selection activeCell="H41" sqref="H41"/>
    </sheetView>
  </sheetViews>
  <sheetFormatPr baseColWidth="10" defaultRowHeight="15" x14ac:dyDescent="0.25"/>
  <cols>
    <col min="1" max="1" width="38.28515625" bestFit="1" customWidth="1"/>
    <col min="2" max="2" width="33.5703125" customWidth="1"/>
    <col min="3" max="3" width="14.28515625" bestFit="1" customWidth="1"/>
    <col min="4" max="4" width="13.42578125" bestFit="1" customWidth="1"/>
    <col min="5" max="5" width="17.140625" bestFit="1" customWidth="1"/>
    <col min="6" max="6" width="13" bestFit="1" customWidth="1"/>
    <col min="7" max="13" width="13" customWidth="1"/>
    <col min="15" max="15" width="35.28515625" bestFit="1" customWidth="1"/>
    <col min="16" max="16" width="14.28515625" bestFit="1" customWidth="1"/>
    <col min="18" max="18" width="40.140625" bestFit="1" customWidth="1"/>
    <col min="19" max="19" width="14.28515625" bestFit="1" customWidth="1"/>
    <col min="21" max="21" width="26.5703125" bestFit="1" customWidth="1"/>
    <col min="22" max="22" width="14.28515625" bestFit="1" customWidth="1"/>
  </cols>
  <sheetData>
    <row r="1" spans="1:22" x14ac:dyDescent="0.25">
      <c r="B1" t="s">
        <v>65</v>
      </c>
      <c r="C1" t="s">
        <v>66</v>
      </c>
      <c r="D1" t="s">
        <v>67</v>
      </c>
      <c r="E1" t="s">
        <v>68</v>
      </c>
    </row>
    <row r="2" spans="1:22" x14ac:dyDescent="0.25">
      <c r="A2" t="s">
        <v>63</v>
      </c>
      <c r="B2">
        <v>0.5</v>
      </c>
      <c r="C2" s="4">
        <v>50000</v>
      </c>
      <c r="D2" s="4">
        <f>+C2*0.5</f>
        <v>25000</v>
      </c>
      <c r="E2" s="4">
        <f>+D2+C2</f>
        <v>75000</v>
      </c>
    </row>
    <row r="3" spans="1:22" x14ac:dyDescent="0.25">
      <c r="A3" t="s">
        <v>51</v>
      </c>
      <c r="B3">
        <v>0.3</v>
      </c>
      <c r="C3" s="4">
        <v>100000</v>
      </c>
      <c r="D3" s="4">
        <f t="shared" ref="D3:D4" si="0">+C3*0.5</f>
        <v>50000</v>
      </c>
      <c r="E3" s="4">
        <f t="shared" ref="E3:E4" si="1">+D3+C3</f>
        <v>150000</v>
      </c>
    </row>
    <row r="4" spans="1:22" x14ac:dyDescent="0.25">
      <c r="A4" t="s">
        <v>64</v>
      </c>
      <c r="B4">
        <v>0.2</v>
      </c>
      <c r="C4" s="4">
        <v>133000</v>
      </c>
      <c r="D4" s="4">
        <f t="shared" si="0"/>
        <v>66500</v>
      </c>
      <c r="E4" s="4">
        <f t="shared" si="1"/>
        <v>199500</v>
      </c>
    </row>
    <row r="5" spans="1:22" x14ac:dyDescent="0.25">
      <c r="A5" t="s">
        <v>69</v>
      </c>
      <c r="C5" s="4">
        <f>+$B$2*C2+$B$3*C3+$B$4*C4</f>
        <v>81600</v>
      </c>
      <c r="D5" s="4">
        <f>+$B$2*D2+$B$3*D3+$B$4*D4</f>
        <v>40800</v>
      </c>
      <c r="E5" s="4">
        <f>+$B$2*E2+$B$3*E3+$B$4*E4</f>
        <v>122400</v>
      </c>
    </row>
    <row r="7" spans="1:22" x14ac:dyDescent="0.25">
      <c r="A7" t="s">
        <v>0</v>
      </c>
    </row>
    <row r="9" spans="1:22" x14ac:dyDescent="0.25">
      <c r="O9" s="1" t="s">
        <v>20</v>
      </c>
    </row>
    <row r="10" spans="1:22" x14ac:dyDescent="0.25">
      <c r="A10" s="5"/>
      <c r="B10" s="5"/>
      <c r="C10" s="5" t="s">
        <v>60</v>
      </c>
      <c r="D10" s="5"/>
      <c r="E10" s="5"/>
      <c r="F10" s="5"/>
      <c r="G10" s="19" t="s">
        <v>61</v>
      </c>
      <c r="H10" s="20"/>
      <c r="I10" s="21"/>
      <c r="J10" s="17" t="s">
        <v>62</v>
      </c>
      <c r="K10" s="18"/>
      <c r="L10" s="18"/>
      <c r="O10" s="2" t="s">
        <v>21</v>
      </c>
      <c r="R10" s="1" t="s">
        <v>6</v>
      </c>
      <c r="U10" s="1" t="s">
        <v>28</v>
      </c>
    </row>
    <row r="11" spans="1:22" x14ac:dyDescent="0.25">
      <c r="A11" s="5" t="s">
        <v>82</v>
      </c>
      <c r="B11" s="5" t="s">
        <v>1</v>
      </c>
      <c r="C11" s="5" t="s">
        <v>27</v>
      </c>
      <c r="D11" s="5" t="s">
        <v>58</v>
      </c>
      <c r="E11" s="5" t="s">
        <v>57</v>
      </c>
      <c r="F11" s="5" t="s">
        <v>59</v>
      </c>
      <c r="G11" s="5" t="s">
        <v>58</v>
      </c>
      <c r="H11" s="5" t="s">
        <v>57</v>
      </c>
      <c r="I11" s="5" t="s">
        <v>59</v>
      </c>
      <c r="J11" s="5" t="s">
        <v>58</v>
      </c>
      <c r="K11" s="5" t="s">
        <v>57</v>
      </c>
      <c r="L11" s="5" t="s">
        <v>59</v>
      </c>
      <c r="M11" s="2"/>
      <c r="O11" t="s">
        <v>1</v>
      </c>
      <c r="P11" t="s">
        <v>27</v>
      </c>
      <c r="R11" t="s">
        <v>1</v>
      </c>
      <c r="S11" t="s">
        <v>27</v>
      </c>
      <c r="U11" t="s">
        <v>1</v>
      </c>
      <c r="V11" t="s">
        <v>27</v>
      </c>
    </row>
    <row r="12" spans="1:22" x14ac:dyDescent="0.25">
      <c r="A12" s="16" t="s">
        <v>81</v>
      </c>
      <c r="B12" s="10" t="s">
        <v>11</v>
      </c>
      <c r="C12" s="10">
        <v>10</v>
      </c>
      <c r="D12" s="10">
        <f>+C12</f>
        <v>10</v>
      </c>
      <c r="E12" s="10">
        <f>+ROUNDUP(C12*1.1,0)</f>
        <v>11</v>
      </c>
      <c r="F12" s="10">
        <f>+ROUNDUP(C12*1.3,0)</f>
        <v>13</v>
      </c>
      <c r="G12" s="12">
        <f>+D12*$E$5</f>
        <v>1224000</v>
      </c>
      <c r="H12" s="12">
        <f>+E12*$E$5</f>
        <v>1346400</v>
      </c>
      <c r="I12" s="12">
        <f>+F12*$E$5</f>
        <v>1591200</v>
      </c>
      <c r="J12" s="12">
        <f>+G12+$Q$31+$Q$37</f>
        <v>1667333</v>
      </c>
      <c r="K12" s="12">
        <f>+H12+$Q$31+$Q$37</f>
        <v>1789733</v>
      </c>
      <c r="L12" s="12">
        <f>+I12+$Q$31+$Q$37</f>
        <v>2034533</v>
      </c>
      <c r="O12" t="s">
        <v>22</v>
      </c>
      <c r="P12">
        <v>10</v>
      </c>
      <c r="R12" t="s">
        <v>22</v>
      </c>
      <c r="S12">
        <v>10</v>
      </c>
      <c r="U12" t="s">
        <v>22</v>
      </c>
      <c r="V12">
        <v>9</v>
      </c>
    </row>
    <row r="13" spans="1:22" x14ac:dyDescent="0.25">
      <c r="A13" s="16"/>
      <c r="B13" s="10" t="s">
        <v>12</v>
      </c>
      <c r="C13" s="10">
        <v>10</v>
      </c>
      <c r="D13" s="10">
        <f>+C13</f>
        <v>10</v>
      </c>
      <c r="E13" s="10">
        <f t="shared" ref="E13:E46" si="2">+ROUNDUP(C13*1.1,0)</f>
        <v>11</v>
      </c>
      <c r="F13" s="10">
        <f t="shared" ref="F13:F46" si="3">+ROUNDUP(C13*1.3,0)</f>
        <v>13</v>
      </c>
      <c r="G13" s="12">
        <f t="shared" ref="G13:G46" si="4">+D13*$E$5</f>
        <v>1224000</v>
      </c>
      <c r="H13" s="12">
        <f t="shared" ref="H13:H46" si="5">+E13*$E$5</f>
        <v>1346400</v>
      </c>
      <c r="I13" s="12">
        <f t="shared" ref="I13:I46" si="6">+F13*$E$5</f>
        <v>1591200</v>
      </c>
      <c r="J13" s="12">
        <f t="shared" ref="J13:J46" si="7">+G13+$Q$31+$Q$37</f>
        <v>1667333</v>
      </c>
      <c r="K13" s="12">
        <f t="shared" ref="K13:K46" si="8">+H13+$Q$31+$Q$37</f>
        <v>1789733</v>
      </c>
      <c r="L13" s="12">
        <f t="shared" ref="L13:L46" si="9">+I13+$Q$31+$Q$37</f>
        <v>2034533</v>
      </c>
      <c r="O13" t="s">
        <v>23</v>
      </c>
      <c r="P13">
        <v>5</v>
      </c>
      <c r="R13" t="s">
        <v>23</v>
      </c>
      <c r="S13">
        <v>1</v>
      </c>
      <c r="U13" t="s">
        <v>29</v>
      </c>
      <c r="V13">
        <v>1</v>
      </c>
    </row>
    <row r="14" spans="1:22" x14ac:dyDescent="0.25">
      <c r="A14" s="16"/>
      <c r="B14" s="10" t="s">
        <v>13</v>
      </c>
      <c r="C14" s="10">
        <v>5</v>
      </c>
      <c r="D14" s="10">
        <f>+C14</f>
        <v>5</v>
      </c>
      <c r="E14" s="10">
        <f t="shared" si="2"/>
        <v>6</v>
      </c>
      <c r="F14" s="10">
        <f t="shared" si="3"/>
        <v>7</v>
      </c>
      <c r="G14" s="12">
        <f t="shared" si="4"/>
        <v>612000</v>
      </c>
      <c r="H14" s="12">
        <f t="shared" si="5"/>
        <v>734400</v>
      </c>
      <c r="I14" s="12">
        <f t="shared" si="6"/>
        <v>856800</v>
      </c>
      <c r="J14" s="12">
        <f t="shared" si="7"/>
        <v>1055333</v>
      </c>
      <c r="K14" s="12">
        <f t="shared" si="8"/>
        <v>1177733</v>
      </c>
      <c r="L14" s="12">
        <f t="shared" si="9"/>
        <v>1300133</v>
      </c>
      <c r="O14" t="s">
        <v>24</v>
      </c>
      <c r="P14">
        <v>1</v>
      </c>
      <c r="R14" t="s">
        <v>26</v>
      </c>
      <c r="S14">
        <v>1</v>
      </c>
      <c r="U14" t="s">
        <v>30</v>
      </c>
      <c r="V14">
        <v>1</v>
      </c>
    </row>
    <row r="15" spans="1:22" x14ac:dyDescent="0.25">
      <c r="A15" s="16"/>
      <c r="B15" s="10" t="s">
        <v>14</v>
      </c>
      <c r="C15" s="10">
        <v>5</v>
      </c>
      <c r="D15" s="10">
        <f>+C15</f>
        <v>5</v>
      </c>
      <c r="E15" s="10">
        <f t="shared" si="2"/>
        <v>6</v>
      </c>
      <c r="F15" s="10">
        <f t="shared" si="3"/>
        <v>7</v>
      </c>
      <c r="G15" s="12">
        <f t="shared" si="4"/>
        <v>612000</v>
      </c>
      <c r="H15" s="12">
        <f t="shared" si="5"/>
        <v>734400</v>
      </c>
      <c r="I15" s="12">
        <f t="shared" si="6"/>
        <v>856800</v>
      </c>
      <c r="J15" s="12">
        <f t="shared" si="7"/>
        <v>1055333</v>
      </c>
      <c r="K15" s="12">
        <f t="shared" si="8"/>
        <v>1177733</v>
      </c>
      <c r="L15" s="12">
        <f t="shared" si="9"/>
        <v>1300133</v>
      </c>
      <c r="O15" t="s">
        <v>25</v>
      </c>
      <c r="P15">
        <v>3</v>
      </c>
      <c r="R15" t="s">
        <v>7</v>
      </c>
      <c r="S15">
        <v>1</v>
      </c>
      <c r="U15" t="s">
        <v>31</v>
      </c>
      <c r="V15">
        <v>1</v>
      </c>
    </row>
    <row r="16" spans="1:22" x14ac:dyDescent="0.25">
      <c r="A16" s="16"/>
      <c r="B16" s="10" t="s">
        <v>15</v>
      </c>
      <c r="C16" s="10">
        <v>3</v>
      </c>
      <c r="D16" s="10">
        <f>+C16</f>
        <v>3</v>
      </c>
      <c r="E16" s="10">
        <f t="shared" si="2"/>
        <v>4</v>
      </c>
      <c r="F16" s="10">
        <f t="shared" si="3"/>
        <v>4</v>
      </c>
      <c r="G16" s="12">
        <f t="shared" si="4"/>
        <v>367200</v>
      </c>
      <c r="H16" s="12">
        <f t="shared" si="5"/>
        <v>489600</v>
      </c>
      <c r="I16" s="12">
        <f t="shared" si="6"/>
        <v>489600</v>
      </c>
      <c r="J16" s="12">
        <f t="shared" si="7"/>
        <v>810533</v>
      </c>
      <c r="K16" s="12">
        <f t="shared" si="8"/>
        <v>932933</v>
      </c>
      <c r="L16" s="12">
        <f t="shared" si="9"/>
        <v>932933</v>
      </c>
      <c r="O16" t="s">
        <v>2</v>
      </c>
      <c r="P16">
        <v>1</v>
      </c>
      <c r="R16" t="s">
        <v>8</v>
      </c>
      <c r="S16">
        <v>1</v>
      </c>
      <c r="U16" t="s">
        <v>10</v>
      </c>
      <c r="V16">
        <v>1</v>
      </c>
    </row>
    <row r="17" spans="1:22" x14ac:dyDescent="0.25">
      <c r="A17" s="16"/>
      <c r="B17" s="10" t="s">
        <v>16</v>
      </c>
      <c r="C17" s="10">
        <v>1</v>
      </c>
      <c r="D17" s="10">
        <f>+C17</f>
        <v>1</v>
      </c>
      <c r="E17" s="10">
        <f t="shared" si="2"/>
        <v>2</v>
      </c>
      <c r="F17" s="10">
        <f t="shared" si="3"/>
        <v>2</v>
      </c>
      <c r="G17" s="12">
        <f t="shared" si="4"/>
        <v>122400</v>
      </c>
      <c r="H17" s="12">
        <f t="shared" si="5"/>
        <v>244800</v>
      </c>
      <c r="I17" s="12">
        <f t="shared" si="6"/>
        <v>244800</v>
      </c>
      <c r="J17" s="12">
        <f t="shared" si="7"/>
        <v>565733</v>
      </c>
      <c r="K17" s="12">
        <f t="shared" si="8"/>
        <v>688133</v>
      </c>
      <c r="L17" s="12">
        <f t="shared" si="9"/>
        <v>688133</v>
      </c>
      <c r="O17" t="s">
        <v>3</v>
      </c>
      <c r="P17">
        <v>1</v>
      </c>
      <c r="R17" t="s">
        <v>9</v>
      </c>
      <c r="S17">
        <v>1</v>
      </c>
      <c r="U17" t="s">
        <v>5</v>
      </c>
      <c r="V17">
        <v>43</v>
      </c>
    </row>
    <row r="18" spans="1:22" x14ac:dyDescent="0.25">
      <c r="A18" s="16"/>
      <c r="B18" s="10" t="s">
        <v>17</v>
      </c>
      <c r="C18" s="10">
        <v>2</v>
      </c>
      <c r="D18" s="10">
        <f>+C18</f>
        <v>2</v>
      </c>
      <c r="E18" s="10">
        <f t="shared" si="2"/>
        <v>3</v>
      </c>
      <c r="F18" s="10">
        <f t="shared" si="3"/>
        <v>3</v>
      </c>
      <c r="G18" s="12">
        <f t="shared" si="4"/>
        <v>244800</v>
      </c>
      <c r="H18" s="12">
        <f t="shared" si="5"/>
        <v>367200</v>
      </c>
      <c r="I18" s="12">
        <f t="shared" si="6"/>
        <v>367200</v>
      </c>
      <c r="J18" s="12">
        <f t="shared" si="7"/>
        <v>688133</v>
      </c>
      <c r="K18" s="12">
        <f t="shared" si="8"/>
        <v>810533</v>
      </c>
      <c r="L18" s="12">
        <f t="shared" si="9"/>
        <v>810533</v>
      </c>
      <c r="O18" t="s">
        <v>10</v>
      </c>
      <c r="P18">
        <v>1</v>
      </c>
      <c r="R18" t="s">
        <v>3</v>
      </c>
      <c r="S18">
        <v>1</v>
      </c>
      <c r="U18" t="s">
        <v>32</v>
      </c>
      <c r="V18">
        <v>1</v>
      </c>
    </row>
    <row r="19" spans="1:22" x14ac:dyDescent="0.25">
      <c r="A19" s="16"/>
      <c r="B19" s="10" t="s">
        <v>18</v>
      </c>
      <c r="C19" s="10">
        <v>1</v>
      </c>
      <c r="D19" s="10">
        <f>+C19</f>
        <v>1</v>
      </c>
      <c r="E19" s="10">
        <f t="shared" si="2"/>
        <v>2</v>
      </c>
      <c r="F19" s="10">
        <f t="shared" si="3"/>
        <v>2</v>
      </c>
      <c r="G19" s="12">
        <f t="shared" si="4"/>
        <v>122400</v>
      </c>
      <c r="H19" s="12">
        <f t="shared" si="5"/>
        <v>244800</v>
      </c>
      <c r="I19" s="12">
        <f t="shared" si="6"/>
        <v>244800</v>
      </c>
      <c r="J19" s="12">
        <f t="shared" si="7"/>
        <v>565733</v>
      </c>
      <c r="K19" s="12">
        <f t="shared" si="8"/>
        <v>688133</v>
      </c>
      <c r="L19" s="12">
        <f t="shared" si="9"/>
        <v>688133</v>
      </c>
      <c r="O19" t="s">
        <v>4</v>
      </c>
      <c r="P19">
        <v>1</v>
      </c>
      <c r="R19" t="s">
        <v>10</v>
      </c>
      <c r="S19">
        <v>1</v>
      </c>
      <c r="U19" t="s">
        <v>33</v>
      </c>
      <c r="V19">
        <f>SUM(V12:V18)</f>
        <v>57</v>
      </c>
    </row>
    <row r="20" spans="1:22" x14ac:dyDescent="0.25">
      <c r="A20" s="16"/>
      <c r="B20" s="10" t="s">
        <v>19</v>
      </c>
      <c r="C20" s="10">
        <v>1</v>
      </c>
      <c r="D20" s="10">
        <f>+C20</f>
        <v>1</v>
      </c>
      <c r="E20" s="10">
        <f t="shared" si="2"/>
        <v>2</v>
      </c>
      <c r="F20" s="10">
        <f t="shared" si="3"/>
        <v>2</v>
      </c>
      <c r="G20" s="12">
        <f t="shared" si="4"/>
        <v>122400</v>
      </c>
      <c r="H20" s="12">
        <f t="shared" si="5"/>
        <v>244800</v>
      </c>
      <c r="I20" s="12">
        <f t="shared" si="6"/>
        <v>244800</v>
      </c>
      <c r="J20" s="12">
        <f t="shared" si="7"/>
        <v>565733</v>
      </c>
      <c r="K20" s="12">
        <f t="shared" si="8"/>
        <v>688133</v>
      </c>
      <c r="L20" s="12">
        <f t="shared" si="9"/>
        <v>688133</v>
      </c>
      <c r="O20" t="s">
        <v>5</v>
      </c>
      <c r="P20">
        <v>1</v>
      </c>
      <c r="R20" t="s">
        <v>4</v>
      </c>
      <c r="S20">
        <v>1</v>
      </c>
    </row>
    <row r="21" spans="1:22" x14ac:dyDescent="0.25">
      <c r="A21" s="16" t="s">
        <v>21</v>
      </c>
      <c r="B21" s="10" t="s">
        <v>22</v>
      </c>
      <c r="C21" s="10">
        <v>10</v>
      </c>
      <c r="D21" s="10">
        <f>+C21</f>
        <v>10</v>
      </c>
      <c r="E21" s="10">
        <f t="shared" si="2"/>
        <v>11</v>
      </c>
      <c r="F21" s="10">
        <f t="shared" si="3"/>
        <v>13</v>
      </c>
      <c r="G21" s="12">
        <f t="shared" si="4"/>
        <v>1224000</v>
      </c>
      <c r="H21" s="12">
        <f t="shared" si="5"/>
        <v>1346400</v>
      </c>
      <c r="I21" s="12">
        <f t="shared" si="6"/>
        <v>1591200</v>
      </c>
      <c r="J21" s="12">
        <f t="shared" si="7"/>
        <v>1667333</v>
      </c>
      <c r="K21" s="12">
        <f t="shared" si="8"/>
        <v>1789733</v>
      </c>
      <c r="L21" s="12">
        <f t="shared" si="9"/>
        <v>2034533</v>
      </c>
      <c r="R21" t="s">
        <v>33</v>
      </c>
      <c r="S21">
        <f>SUM(S12:S20)</f>
        <v>18</v>
      </c>
    </row>
    <row r="22" spans="1:22" x14ac:dyDescent="0.25">
      <c r="A22" s="16"/>
      <c r="B22" s="10" t="s">
        <v>23</v>
      </c>
      <c r="C22" s="10">
        <v>5</v>
      </c>
      <c r="D22" s="10">
        <f>+C22</f>
        <v>5</v>
      </c>
      <c r="E22" s="10">
        <f t="shared" si="2"/>
        <v>6</v>
      </c>
      <c r="F22" s="10">
        <f t="shared" si="3"/>
        <v>7</v>
      </c>
      <c r="G22" s="12">
        <f t="shared" si="4"/>
        <v>612000</v>
      </c>
      <c r="H22" s="12">
        <f t="shared" si="5"/>
        <v>734400</v>
      </c>
      <c r="I22" s="12">
        <f t="shared" si="6"/>
        <v>856800</v>
      </c>
      <c r="J22" s="12">
        <f t="shared" si="7"/>
        <v>1055333</v>
      </c>
      <c r="K22" s="12">
        <f t="shared" si="8"/>
        <v>1177733</v>
      </c>
      <c r="L22" s="12">
        <f t="shared" si="9"/>
        <v>1300133</v>
      </c>
    </row>
    <row r="23" spans="1:22" x14ac:dyDescent="0.25">
      <c r="A23" s="16"/>
      <c r="B23" s="10" t="s">
        <v>24</v>
      </c>
      <c r="C23" s="10">
        <v>1</v>
      </c>
      <c r="D23" s="10">
        <f>+C23</f>
        <v>1</v>
      </c>
      <c r="E23" s="10">
        <f t="shared" si="2"/>
        <v>2</v>
      </c>
      <c r="F23" s="10">
        <f t="shared" si="3"/>
        <v>2</v>
      </c>
      <c r="G23" s="12">
        <f t="shared" si="4"/>
        <v>122400</v>
      </c>
      <c r="H23" s="12">
        <f t="shared" si="5"/>
        <v>244800</v>
      </c>
      <c r="I23" s="12">
        <f t="shared" si="6"/>
        <v>244800</v>
      </c>
      <c r="J23" s="12">
        <f t="shared" si="7"/>
        <v>565733</v>
      </c>
      <c r="K23" s="12">
        <f t="shared" si="8"/>
        <v>688133</v>
      </c>
      <c r="L23" s="12">
        <f t="shared" si="9"/>
        <v>688133</v>
      </c>
    </row>
    <row r="24" spans="1:22" x14ac:dyDescent="0.25">
      <c r="A24" s="16"/>
      <c r="B24" s="10" t="s">
        <v>25</v>
      </c>
      <c r="C24" s="10">
        <v>3</v>
      </c>
      <c r="D24" s="10">
        <f>+C24</f>
        <v>3</v>
      </c>
      <c r="E24" s="10">
        <f t="shared" si="2"/>
        <v>4</v>
      </c>
      <c r="F24" s="10">
        <f t="shared" si="3"/>
        <v>4</v>
      </c>
      <c r="G24" s="12">
        <f t="shared" si="4"/>
        <v>367200</v>
      </c>
      <c r="H24" s="12">
        <f t="shared" si="5"/>
        <v>489600</v>
      </c>
      <c r="I24" s="12">
        <f t="shared" si="6"/>
        <v>489600</v>
      </c>
      <c r="J24" s="12">
        <f t="shared" si="7"/>
        <v>810533</v>
      </c>
      <c r="K24" s="12">
        <f t="shared" si="8"/>
        <v>932933</v>
      </c>
      <c r="L24" s="12">
        <f t="shared" si="9"/>
        <v>932933</v>
      </c>
    </row>
    <row r="25" spans="1:22" x14ac:dyDescent="0.25">
      <c r="A25" s="16"/>
      <c r="B25" s="10" t="s">
        <v>2</v>
      </c>
      <c r="C25" s="10">
        <v>1</v>
      </c>
      <c r="D25" s="10">
        <f>+C25</f>
        <v>1</v>
      </c>
      <c r="E25" s="10">
        <f t="shared" si="2"/>
        <v>2</v>
      </c>
      <c r="F25" s="10">
        <f t="shared" si="3"/>
        <v>2</v>
      </c>
      <c r="G25" s="12">
        <f t="shared" si="4"/>
        <v>122400</v>
      </c>
      <c r="H25" s="12">
        <f t="shared" si="5"/>
        <v>244800</v>
      </c>
      <c r="I25" s="12">
        <f t="shared" si="6"/>
        <v>244800</v>
      </c>
      <c r="J25" s="12">
        <f t="shared" si="7"/>
        <v>565733</v>
      </c>
      <c r="K25" s="12">
        <f t="shared" si="8"/>
        <v>688133</v>
      </c>
      <c r="L25" s="12">
        <f t="shared" si="9"/>
        <v>688133</v>
      </c>
    </row>
    <row r="26" spans="1:22" x14ac:dyDescent="0.25">
      <c r="A26" s="16"/>
      <c r="B26" s="10" t="s">
        <v>3</v>
      </c>
      <c r="C26" s="10">
        <v>1</v>
      </c>
      <c r="D26" s="10">
        <f>+C26</f>
        <v>1</v>
      </c>
      <c r="E26" s="10">
        <f t="shared" si="2"/>
        <v>2</v>
      </c>
      <c r="F26" s="10">
        <f t="shared" si="3"/>
        <v>2</v>
      </c>
      <c r="G26" s="12">
        <f t="shared" si="4"/>
        <v>122400</v>
      </c>
      <c r="H26" s="12">
        <f t="shared" si="5"/>
        <v>244800</v>
      </c>
      <c r="I26" s="12">
        <f t="shared" si="6"/>
        <v>244800</v>
      </c>
      <c r="J26" s="12">
        <f t="shared" si="7"/>
        <v>565733</v>
      </c>
      <c r="K26" s="12">
        <f t="shared" si="8"/>
        <v>688133</v>
      </c>
      <c r="L26" s="12">
        <f t="shared" si="9"/>
        <v>688133</v>
      </c>
      <c r="O26" s="5" t="s">
        <v>70</v>
      </c>
      <c r="P26" s="5" t="s">
        <v>76</v>
      </c>
      <c r="Q26" s="5" t="s">
        <v>80</v>
      </c>
    </row>
    <row r="27" spans="1:22" x14ac:dyDescent="0.25">
      <c r="A27" s="16"/>
      <c r="B27" s="10" t="s">
        <v>10</v>
      </c>
      <c r="C27" s="10">
        <v>1</v>
      </c>
      <c r="D27" s="10">
        <f>+C27</f>
        <v>1</v>
      </c>
      <c r="E27" s="10">
        <f t="shared" si="2"/>
        <v>2</v>
      </c>
      <c r="F27" s="10">
        <f t="shared" si="3"/>
        <v>2</v>
      </c>
      <c r="G27" s="12">
        <f t="shared" si="4"/>
        <v>122400</v>
      </c>
      <c r="H27" s="12">
        <f t="shared" si="5"/>
        <v>244800</v>
      </c>
      <c r="I27" s="12">
        <f t="shared" si="6"/>
        <v>244800</v>
      </c>
      <c r="J27" s="12">
        <f t="shared" si="7"/>
        <v>565733</v>
      </c>
      <c r="K27" s="12">
        <f t="shared" si="8"/>
        <v>688133</v>
      </c>
      <c r="L27" s="12">
        <f t="shared" si="9"/>
        <v>688133</v>
      </c>
      <c r="O27" s="10" t="s">
        <v>71</v>
      </c>
      <c r="P27" s="11">
        <v>5000000</v>
      </c>
      <c r="Q27" s="11">
        <f>+ROUND(P27/30,0)</f>
        <v>166667</v>
      </c>
    </row>
    <row r="28" spans="1:22" x14ac:dyDescent="0.25">
      <c r="A28" s="16"/>
      <c r="B28" s="10" t="s">
        <v>4</v>
      </c>
      <c r="C28" s="10">
        <v>1</v>
      </c>
      <c r="D28" s="10">
        <f>+C28</f>
        <v>1</v>
      </c>
      <c r="E28" s="10">
        <f t="shared" si="2"/>
        <v>2</v>
      </c>
      <c r="F28" s="10">
        <f t="shared" si="3"/>
        <v>2</v>
      </c>
      <c r="G28" s="12">
        <f t="shared" si="4"/>
        <v>122400</v>
      </c>
      <c r="H28" s="12">
        <f t="shared" si="5"/>
        <v>244800</v>
      </c>
      <c r="I28" s="12">
        <f t="shared" si="6"/>
        <v>244800</v>
      </c>
      <c r="J28" s="12">
        <f t="shared" si="7"/>
        <v>565733</v>
      </c>
      <c r="K28" s="12">
        <f t="shared" si="8"/>
        <v>688133</v>
      </c>
      <c r="L28" s="12">
        <f t="shared" si="9"/>
        <v>688133</v>
      </c>
      <c r="O28" s="10" t="s">
        <v>72</v>
      </c>
      <c r="P28" s="11">
        <v>1000000</v>
      </c>
      <c r="Q28" s="11">
        <f t="shared" ref="Q28:Q30" si="10">+ROUND(P28/30,0)</f>
        <v>33333</v>
      </c>
    </row>
    <row r="29" spans="1:22" x14ac:dyDescent="0.25">
      <c r="A29" s="16"/>
      <c r="B29" s="10" t="s">
        <v>5</v>
      </c>
      <c r="C29" s="10">
        <v>1</v>
      </c>
      <c r="D29" s="10">
        <f>+C29</f>
        <v>1</v>
      </c>
      <c r="E29" s="10">
        <f t="shared" si="2"/>
        <v>2</v>
      </c>
      <c r="F29" s="10">
        <f t="shared" si="3"/>
        <v>2</v>
      </c>
      <c r="G29" s="12">
        <f t="shared" si="4"/>
        <v>122400</v>
      </c>
      <c r="H29" s="12">
        <f t="shared" si="5"/>
        <v>244800</v>
      </c>
      <c r="I29" s="12">
        <f t="shared" si="6"/>
        <v>244800</v>
      </c>
      <c r="J29" s="12">
        <f t="shared" si="7"/>
        <v>565733</v>
      </c>
      <c r="K29" s="12">
        <f t="shared" si="8"/>
        <v>688133</v>
      </c>
      <c r="L29" s="12">
        <f t="shared" si="9"/>
        <v>688133</v>
      </c>
      <c r="O29" s="10" t="s">
        <v>75</v>
      </c>
      <c r="P29" s="11">
        <v>1500000</v>
      </c>
      <c r="Q29" s="11">
        <f t="shared" si="10"/>
        <v>50000</v>
      </c>
    </row>
    <row r="30" spans="1:22" x14ac:dyDescent="0.25">
      <c r="A30" s="16" t="s">
        <v>6</v>
      </c>
      <c r="B30" s="10" t="s">
        <v>22</v>
      </c>
      <c r="C30" s="10">
        <v>10</v>
      </c>
      <c r="D30" s="10">
        <f>+C30</f>
        <v>10</v>
      </c>
      <c r="E30" s="10">
        <f t="shared" si="2"/>
        <v>11</v>
      </c>
      <c r="F30" s="10">
        <f t="shared" si="3"/>
        <v>13</v>
      </c>
      <c r="G30" s="12">
        <f t="shared" si="4"/>
        <v>1224000</v>
      </c>
      <c r="H30" s="12">
        <f t="shared" si="5"/>
        <v>1346400</v>
      </c>
      <c r="I30" s="12">
        <f t="shared" si="6"/>
        <v>1591200</v>
      </c>
      <c r="J30" s="12">
        <f t="shared" si="7"/>
        <v>1667333</v>
      </c>
      <c r="K30" s="12">
        <f t="shared" si="8"/>
        <v>1789733</v>
      </c>
      <c r="L30" s="12">
        <f t="shared" si="9"/>
        <v>2034533</v>
      </c>
      <c r="O30" s="10" t="s">
        <v>79</v>
      </c>
      <c r="P30" s="11">
        <v>1000000</v>
      </c>
      <c r="Q30" s="11">
        <f t="shared" si="10"/>
        <v>33333</v>
      </c>
    </row>
    <row r="31" spans="1:22" x14ac:dyDescent="0.25">
      <c r="A31" s="16"/>
      <c r="B31" s="10" t="s">
        <v>23</v>
      </c>
      <c r="C31" s="10">
        <v>1</v>
      </c>
      <c r="D31" s="10">
        <f>+C31</f>
        <v>1</v>
      </c>
      <c r="E31" s="10">
        <f t="shared" si="2"/>
        <v>2</v>
      </c>
      <c r="F31" s="10">
        <f t="shared" si="3"/>
        <v>2</v>
      </c>
      <c r="G31" s="12">
        <f t="shared" si="4"/>
        <v>122400</v>
      </c>
      <c r="H31" s="12">
        <f t="shared" si="5"/>
        <v>244800</v>
      </c>
      <c r="I31" s="12">
        <f t="shared" si="6"/>
        <v>244800</v>
      </c>
      <c r="J31" s="12">
        <f t="shared" si="7"/>
        <v>565733</v>
      </c>
      <c r="K31" s="12">
        <f t="shared" si="8"/>
        <v>688133</v>
      </c>
      <c r="L31" s="12">
        <f t="shared" si="9"/>
        <v>688133</v>
      </c>
      <c r="Q31" s="9">
        <f>SUM(Q27:Q30)</f>
        <v>283333</v>
      </c>
    </row>
    <row r="32" spans="1:22" x14ac:dyDescent="0.25">
      <c r="A32" s="16"/>
      <c r="B32" s="10" t="s">
        <v>26</v>
      </c>
      <c r="C32" s="10">
        <v>1</v>
      </c>
      <c r="D32" s="10">
        <f>+C32</f>
        <v>1</v>
      </c>
      <c r="E32" s="10">
        <f t="shared" si="2"/>
        <v>2</v>
      </c>
      <c r="F32" s="10">
        <f t="shared" si="3"/>
        <v>2</v>
      </c>
      <c r="G32" s="12">
        <f t="shared" si="4"/>
        <v>122400</v>
      </c>
      <c r="H32" s="12">
        <f t="shared" si="5"/>
        <v>244800</v>
      </c>
      <c r="I32" s="12">
        <f t="shared" si="6"/>
        <v>244800</v>
      </c>
      <c r="J32" s="12">
        <f t="shared" si="7"/>
        <v>565733</v>
      </c>
      <c r="K32" s="12">
        <f t="shared" si="8"/>
        <v>688133</v>
      </c>
      <c r="L32" s="12">
        <f t="shared" si="9"/>
        <v>688133</v>
      </c>
    </row>
    <row r="33" spans="1:17" x14ac:dyDescent="0.25">
      <c r="A33" s="16"/>
      <c r="B33" s="10" t="s">
        <v>7</v>
      </c>
      <c r="C33" s="10">
        <v>1</v>
      </c>
      <c r="D33" s="10">
        <f>+C33</f>
        <v>1</v>
      </c>
      <c r="E33" s="10">
        <f t="shared" si="2"/>
        <v>2</v>
      </c>
      <c r="F33" s="10">
        <f t="shared" si="3"/>
        <v>2</v>
      </c>
      <c r="G33" s="12">
        <f t="shared" si="4"/>
        <v>122400</v>
      </c>
      <c r="H33" s="12">
        <f t="shared" si="5"/>
        <v>244800</v>
      </c>
      <c r="I33" s="12">
        <f t="shared" si="6"/>
        <v>244800</v>
      </c>
      <c r="J33" s="12">
        <f t="shared" si="7"/>
        <v>565733</v>
      </c>
      <c r="K33" s="12">
        <f t="shared" si="8"/>
        <v>688133</v>
      </c>
      <c r="L33" s="12">
        <f t="shared" si="9"/>
        <v>688133</v>
      </c>
      <c r="O33" s="5" t="s">
        <v>77</v>
      </c>
      <c r="P33" s="5" t="s">
        <v>76</v>
      </c>
      <c r="Q33" s="5" t="s">
        <v>80</v>
      </c>
    </row>
    <row r="34" spans="1:17" x14ac:dyDescent="0.25">
      <c r="A34" s="16"/>
      <c r="B34" s="10" t="s">
        <v>8</v>
      </c>
      <c r="C34" s="10">
        <v>1</v>
      </c>
      <c r="D34" s="10">
        <f>+C34</f>
        <v>1</v>
      </c>
      <c r="E34" s="10">
        <f t="shared" si="2"/>
        <v>2</v>
      </c>
      <c r="F34" s="10">
        <f t="shared" si="3"/>
        <v>2</v>
      </c>
      <c r="G34" s="12">
        <f t="shared" si="4"/>
        <v>122400</v>
      </c>
      <c r="H34" s="12">
        <f t="shared" si="5"/>
        <v>244800</v>
      </c>
      <c r="I34" s="12">
        <f t="shared" si="6"/>
        <v>244800</v>
      </c>
      <c r="J34" s="12">
        <f t="shared" si="7"/>
        <v>565733</v>
      </c>
      <c r="K34" s="12">
        <f t="shared" si="8"/>
        <v>688133</v>
      </c>
      <c r="L34" s="12">
        <f t="shared" si="9"/>
        <v>688133</v>
      </c>
      <c r="O34" s="10" t="s">
        <v>73</v>
      </c>
      <c r="P34" s="11">
        <v>1000000</v>
      </c>
      <c r="Q34" s="11">
        <f>+ROUND(P34/30,0)</f>
        <v>33333</v>
      </c>
    </row>
    <row r="35" spans="1:17" x14ac:dyDescent="0.25">
      <c r="A35" s="16"/>
      <c r="B35" s="10" t="s">
        <v>9</v>
      </c>
      <c r="C35" s="10">
        <v>1</v>
      </c>
      <c r="D35" s="10">
        <f>+C35</f>
        <v>1</v>
      </c>
      <c r="E35" s="10">
        <f t="shared" si="2"/>
        <v>2</v>
      </c>
      <c r="F35" s="10">
        <f t="shared" si="3"/>
        <v>2</v>
      </c>
      <c r="G35" s="12">
        <f t="shared" si="4"/>
        <v>122400</v>
      </c>
      <c r="H35" s="12">
        <f t="shared" si="5"/>
        <v>244800</v>
      </c>
      <c r="I35" s="12">
        <f t="shared" si="6"/>
        <v>244800</v>
      </c>
      <c r="J35" s="12">
        <f t="shared" si="7"/>
        <v>565733</v>
      </c>
      <c r="K35" s="12">
        <f t="shared" si="8"/>
        <v>688133</v>
      </c>
      <c r="L35" s="12">
        <f t="shared" si="9"/>
        <v>688133</v>
      </c>
      <c r="O35" s="10" t="s">
        <v>74</v>
      </c>
      <c r="P35" s="11">
        <v>800000</v>
      </c>
      <c r="Q35" s="11">
        <f t="shared" ref="Q35:Q36" si="11">+ROUND(P35/30,0)</f>
        <v>26667</v>
      </c>
    </row>
    <row r="36" spans="1:17" x14ac:dyDescent="0.25">
      <c r="A36" s="16"/>
      <c r="B36" s="10" t="s">
        <v>3</v>
      </c>
      <c r="C36" s="10">
        <v>1</v>
      </c>
      <c r="D36" s="10">
        <f>+C36</f>
        <v>1</v>
      </c>
      <c r="E36" s="10">
        <f t="shared" si="2"/>
        <v>2</v>
      </c>
      <c r="F36" s="10">
        <f t="shared" si="3"/>
        <v>2</v>
      </c>
      <c r="G36" s="12">
        <f t="shared" si="4"/>
        <v>122400</v>
      </c>
      <c r="H36" s="12">
        <f t="shared" si="5"/>
        <v>244800</v>
      </c>
      <c r="I36" s="12">
        <f t="shared" si="6"/>
        <v>244800</v>
      </c>
      <c r="J36" s="12">
        <f t="shared" si="7"/>
        <v>565733</v>
      </c>
      <c r="K36" s="12">
        <f t="shared" si="8"/>
        <v>688133</v>
      </c>
      <c r="L36" s="12">
        <f t="shared" si="9"/>
        <v>688133</v>
      </c>
      <c r="O36" s="10" t="s">
        <v>78</v>
      </c>
      <c r="P36" s="11">
        <v>3000000</v>
      </c>
      <c r="Q36" s="11">
        <f t="shared" si="11"/>
        <v>100000</v>
      </c>
    </row>
    <row r="37" spans="1:17" x14ac:dyDescent="0.25">
      <c r="A37" s="16"/>
      <c r="B37" s="10" t="s">
        <v>10</v>
      </c>
      <c r="C37" s="10">
        <v>1</v>
      </c>
      <c r="D37" s="10">
        <f>+C37</f>
        <v>1</v>
      </c>
      <c r="E37" s="10">
        <f t="shared" si="2"/>
        <v>2</v>
      </c>
      <c r="F37" s="10">
        <f t="shared" si="3"/>
        <v>2</v>
      </c>
      <c r="G37" s="12">
        <f t="shared" si="4"/>
        <v>122400</v>
      </c>
      <c r="H37" s="12">
        <f t="shared" si="5"/>
        <v>244800</v>
      </c>
      <c r="I37" s="12">
        <f t="shared" si="6"/>
        <v>244800</v>
      </c>
      <c r="J37" s="12">
        <f t="shared" si="7"/>
        <v>565733</v>
      </c>
      <c r="K37" s="12">
        <f t="shared" si="8"/>
        <v>688133</v>
      </c>
      <c r="L37" s="12">
        <f t="shared" si="9"/>
        <v>688133</v>
      </c>
      <c r="Q37" s="9">
        <f>SUM(Q34:Q36)</f>
        <v>160000</v>
      </c>
    </row>
    <row r="38" spans="1:17" x14ac:dyDescent="0.25">
      <c r="A38" s="16"/>
      <c r="B38" s="10" t="s">
        <v>4</v>
      </c>
      <c r="C38" s="10">
        <v>1</v>
      </c>
      <c r="D38" s="10">
        <f>+C38</f>
        <v>1</v>
      </c>
      <c r="E38" s="10">
        <f t="shared" si="2"/>
        <v>2</v>
      </c>
      <c r="F38" s="10">
        <f t="shared" si="3"/>
        <v>2</v>
      </c>
      <c r="G38" s="12">
        <f t="shared" si="4"/>
        <v>122400</v>
      </c>
      <c r="H38" s="12">
        <f t="shared" si="5"/>
        <v>244800</v>
      </c>
      <c r="I38" s="12">
        <f t="shared" si="6"/>
        <v>244800</v>
      </c>
      <c r="J38" s="12">
        <f t="shared" si="7"/>
        <v>565733</v>
      </c>
      <c r="K38" s="12">
        <f t="shared" si="8"/>
        <v>688133</v>
      </c>
      <c r="L38" s="12">
        <f t="shared" si="9"/>
        <v>688133</v>
      </c>
    </row>
    <row r="39" spans="1:17" x14ac:dyDescent="0.25">
      <c r="A39" s="16"/>
      <c r="B39" s="10" t="s">
        <v>5</v>
      </c>
      <c r="C39" s="10">
        <v>1</v>
      </c>
      <c r="D39" s="10">
        <f>+C39</f>
        <v>1</v>
      </c>
      <c r="E39" s="10">
        <f t="shared" si="2"/>
        <v>2</v>
      </c>
      <c r="F39" s="10">
        <f t="shared" si="3"/>
        <v>2</v>
      </c>
      <c r="G39" s="12">
        <f t="shared" si="4"/>
        <v>122400</v>
      </c>
      <c r="H39" s="12">
        <f t="shared" si="5"/>
        <v>244800</v>
      </c>
      <c r="I39" s="12">
        <f t="shared" si="6"/>
        <v>244800</v>
      </c>
      <c r="J39" s="12">
        <f t="shared" si="7"/>
        <v>565733</v>
      </c>
      <c r="K39" s="12">
        <f t="shared" si="8"/>
        <v>688133</v>
      </c>
      <c r="L39" s="12">
        <f t="shared" si="9"/>
        <v>688133</v>
      </c>
    </row>
    <row r="40" spans="1:17" x14ac:dyDescent="0.25">
      <c r="A40" s="15" t="s">
        <v>28</v>
      </c>
      <c r="B40" s="10" t="s">
        <v>22</v>
      </c>
      <c r="C40" s="10">
        <v>9</v>
      </c>
      <c r="D40" s="10">
        <f>+C40</f>
        <v>9</v>
      </c>
      <c r="E40" s="10">
        <f t="shared" si="2"/>
        <v>10</v>
      </c>
      <c r="F40" s="10">
        <f t="shared" si="3"/>
        <v>12</v>
      </c>
      <c r="G40" s="12">
        <f t="shared" si="4"/>
        <v>1101600</v>
      </c>
      <c r="H40" s="12">
        <f t="shared" si="5"/>
        <v>1224000</v>
      </c>
      <c r="I40" s="12">
        <f t="shared" si="6"/>
        <v>1468800</v>
      </c>
      <c r="J40" s="12">
        <f t="shared" si="7"/>
        <v>1544933</v>
      </c>
      <c r="K40" s="12">
        <f t="shared" si="8"/>
        <v>1667333</v>
      </c>
      <c r="L40" s="12">
        <f t="shared" si="9"/>
        <v>1912133</v>
      </c>
    </row>
    <row r="41" spans="1:17" x14ac:dyDescent="0.25">
      <c r="A41" s="15"/>
      <c r="B41" s="10" t="s">
        <v>29</v>
      </c>
      <c r="C41" s="10">
        <v>1</v>
      </c>
      <c r="D41" s="10">
        <f>+C41</f>
        <v>1</v>
      </c>
      <c r="E41" s="10">
        <f t="shared" si="2"/>
        <v>2</v>
      </c>
      <c r="F41" s="10">
        <f t="shared" si="3"/>
        <v>2</v>
      </c>
      <c r="G41" s="12">
        <f t="shared" si="4"/>
        <v>122400</v>
      </c>
      <c r="H41" s="12">
        <f t="shared" si="5"/>
        <v>244800</v>
      </c>
      <c r="I41" s="12">
        <f t="shared" si="6"/>
        <v>244800</v>
      </c>
      <c r="J41" s="12">
        <f t="shared" si="7"/>
        <v>565733</v>
      </c>
      <c r="K41" s="12">
        <f t="shared" si="8"/>
        <v>688133</v>
      </c>
      <c r="L41" s="12">
        <f t="shared" si="9"/>
        <v>688133</v>
      </c>
    </row>
    <row r="42" spans="1:17" x14ac:dyDescent="0.25">
      <c r="A42" s="15"/>
      <c r="B42" s="10" t="s">
        <v>30</v>
      </c>
      <c r="C42" s="10">
        <v>1</v>
      </c>
      <c r="D42" s="10">
        <f>+C42</f>
        <v>1</v>
      </c>
      <c r="E42" s="10">
        <f t="shared" si="2"/>
        <v>2</v>
      </c>
      <c r="F42" s="10">
        <f t="shared" si="3"/>
        <v>2</v>
      </c>
      <c r="G42" s="12">
        <f t="shared" si="4"/>
        <v>122400</v>
      </c>
      <c r="H42" s="12">
        <f t="shared" si="5"/>
        <v>244800</v>
      </c>
      <c r="I42" s="12">
        <f t="shared" si="6"/>
        <v>244800</v>
      </c>
      <c r="J42" s="12">
        <f t="shared" si="7"/>
        <v>565733</v>
      </c>
      <c r="K42" s="12">
        <f t="shared" si="8"/>
        <v>688133</v>
      </c>
      <c r="L42" s="12">
        <f t="shared" si="9"/>
        <v>688133</v>
      </c>
    </row>
    <row r="43" spans="1:17" x14ac:dyDescent="0.25">
      <c r="A43" s="15"/>
      <c r="B43" s="10" t="s">
        <v>31</v>
      </c>
      <c r="C43" s="10">
        <v>1</v>
      </c>
      <c r="D43" s="10">
        <f>+C43</f>
        <v>1</v>
      </c>
      <c r="E43" s="10">
        <f t="shared" si="2"/>
        <v>2</v>
      </c>
      <c r="F43" s="10">
        <f t="shared" si="3"/>
        <v>2</v>
      </c>
      <c r="G43" s="12">
        <f t="shared" si="4"/>
        <v>122400</v>
      </c>
      <c r="H43" s="12">
        <f t="shared" si="5"/>
        <v>244800</v>
      </c>
      <c r="I43" s="12">
        <f t="shared" si="6"/>
        <v>244800</v>
      </c>
      <c r="J43" s="12">
        <f t="shared" si="7"/>
        <v>565733</v>
      </c>
      <c r="K43" s="12">
        <f t="shared" si="8"/>
        <v>688133</v>
      </c>
      <c r="L43" s="12">
        <f t="shared" si="9"/>
        <v>688133</v>
      </c>
    </row>
    <row r="44" spans="1:17" x14ac:dyDescent="0.25">
      <c r="A44" s="15"/>
      <c r="B44" s="10" t="s">
        <v>10</v>
      </c>
      <c r="C44" s="10">
        <v>1</v>
      </c>
      <c r="D44" s="10">
        <f>+C44</f>
        <v>1</v>
      </c>
      <c r="E44" s="10">
        <f t="shared" si="2"/>
        <v>2</v>
      </c>
      <c r="F44" s="10">
        <f t="shared" si="3"/>
        <v>2</v>
      </c>
      <c r="G44" s="12">
        <f t="shared" si="4"/>
        <v>122400</v>
      </c>
      <c r="H44" s="12">
        <f t="shared" si="5"/>
        <v>244800</v>
      </c>
      <c r="I44" s="12">
        <f t="shared" si="6"/>
        <v>244800</v>
      </c>
      <c r="J44" s="12">
        <f t="shared" si="7"/>
        <v>565733</v>
      </c>
      <c r="K44" s="12">
        <f t="shared" si="8"/>
        <v>688133</v>
      </c>
      <c r="L44" s="12">
        <f t="shared" si="9"/>
        <v>688133</v>
      </c>
    </row>
    <row r="45" spans="1:17" x14ac:dyDescent="0.25">
      <c r="A45" s="15"/>
      <c r="B45" s="10" t="s">
        <v>5</v>
      </c>
      <c r="C45" s="10">
        <v>43</v>
      </c>
      <c r="D45" s="10">
        <f>+C45</f>
        <v>43</v>
      </c>
      <c r="E45" s="10">
        <f t="shared" si="2"/>
        <v>48</v>
      </c>
      <c r="F45" s="10">
        <f t="shared" si="3"/>
        <v>56</v>
      </c>
      <c r="G45" s="12">
        <f t="shared" si="4"/>
        <v>5263200</v>
      </c>
      <c r="H45" s="12">
        <f t="shared" si="5"/>
        <v>5875200</v>
      </c>
      <c r="I45" s="12">
        <f t="shared" si="6"/>
        <v>6854400</v>
      </c>
      <c r="J45" s="12">
        <f t="shared" si="7"/>
        <v>5706533</v>
      </c>
      <c r="K45" s="12">
        <f t="shared" si="8"/>
        <v>6318533</v>
      </c>
      <c r="L45" s="12">
        <f t="shared" si="9"/>
        <v>7297733</v>
      </c>
    </row>
    <row r="46" spans="1:17" x14ac:dyDescent="0.25">
      <c r="A46" s="15"/>
      <c r="B46" s="10" t="s">
        <v>32</v>
      </c>
      <c r="C46" s="10">
        <v>1</v>
      </c>
      <c r="D46" s="10">
        <f>+C46</f>
        <v>1</v>
      </c>
      <c r="E46" s="10">
        <f t="shared" si="2"/>
        <v>2</v>
      </c>
      <c r="F46" s="10">
        <f t="shared" si="3"/>
        <v>2</v>
      </c>
      <c r="G46" s="12">
        <f t="shared" si="4"/>
        <v>122400</v>
      </c>
      <c r="H46" s="12">
        <f t="shared" si="5"/>
        <v>244800</v>
      </c>
      <c r="I46" s="12">
        <f t="shared" si="6"/>
        <v>244800</v>
      </c>
      <c r="J46" s="12">
        <f t="shared" si="7"/>
        <v>565733</v>
      </c>
      <c r="K46" s="12">
        <f t="shared" si="8"/>
        <v>688133</v>
      </c>
      <c r="L46" s="12">
        <f t="shared" si="9"/>
        <v>688133</v>
      </c>
    </row>
    <row r="47" spans="1:17" x14ac:dyDescent="0.25">
      <c r="A47" s="13" t="s">
        <v>33</v>
      </c>
      <c r="B47" s="13"/>
      <c r="C47" s="13">
        <f>SUM(C12:C46)</f>
        <v>138</v>
      </c>
      <c r="D47" s="13">
        <f>SUM(D12:D46)</f>
        <v>138</v>
      </c>
      <c r="E47" s="13">
        <f>SUM(E12:E46)</f>
        <v>177</v>
      </c>
      <c r="F47" s="13">
        <f>SUM(F12:F46)</f>
        <v>198</v>
      </c>
      <c r="G47" s="14">
        <f>SUM(G12:G46)</f>
        <v>16891200</v>
      </c>
      <c r="H47" s="14">
        <f>SUM(H12:H46)</f>
        <v>21664800</v>
      </c>
      <c r="I47" s="14">
        <f>SUM(I12:I46)</f>
        <v>24235200</v>
      </c>
      <c r="J47" s="14">
        <f>SUM(J12:J46)</f>
        <v>32407855</v>
      </c>
      <c r="K47" s="14">
        <f>SUM(K12:K46)</f>
        <v>37181455</v>
      </c>
      <c r="L47" s="14">
        <f>SUM(L12:L46)</f>
        <v>39751855</v>
      </c>
    </row>
    <row r="48" spans="1:17" x14ac:dyDescent="0.25">
      <c r="A48" s="3"/>
    </row>
  </sheetData>
  <mergeCells count="6">
    <mergeCell ref="J10:L10"/>
    <mergeCell ref="G10:I10"/>
    <mergeCell ref="A12:A20"/>
    <mergeCell ref="A21:A29"/>
    <mergeCell ref="A40:A46"/>
    <mergeCell ref="A30:A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7"/>
  <sheetViews>
    <sheetView topLeftCell="T19" workbookViewId="0">
      <selection activeCell="Z43" sqref="Z43"/>
    </sheetView>
  </sheetViews>
  <sheetFormatPr baseColWidth="10" defaultRowHeight="15" x14ac:dyDescent="0.25"/>
  <cols>
    <col min="2" max="4" width="13" bestFit="1" customWidth="1"/>
    <col min="5" max="5" width="20.28515625" customWidth="1"/>
    <col min="6" max="6" width="17.140625" bestFit="1" customWidth="1"/>
    <col min="7" max="7" width="13" bestFit="1" customWidth="1"/>
    <col min="19" max="19" width="13" bestFit="1" customWidth="1"/>
    <col min="22" max="22" width="13" bestFit="1" customWidth="1"/>
    <col min="25" max="25" width="13" bestFit="1" customWidth="1"/>
  </cols>
  <sheetData>
    <row r="2" spans="1:25" x14ac:dyDescent="0.25">
      <c r="B2" t="s">
        <v>62</v>
      </c>
      <c r="E2" t="s">
        <v>84</v>
      </c>
    </row>
    <row r="3" spans="1:25" x14ac:dyDescent="0.25">
      <c r="A3" t="s">
        <v>83</v>
      </c>
      <c r="B3" t="s">
        <v>58</v>
      </c>
      <c r="C3" t="s">
        <v>57</v>
      </c>
      <c r="D3" t="s">
        <v>59</v>
      </c>
      <c r="E3" t="s">
        <v>58</v>
      </c>
      <c r="F3" t="s">
        <v>57</v>
      </c>
      <c r="G3" t="s">
        <v>59</v>
      </c>
      <c r="R3" t="s">
        <v>85</v>
      </c>
      <c r="S3" t="s">
        <v>58</v>
      </c>
      <c r="U3" t="s">
        <v>85</v>
      </c>
      <c r="V3" t="s">
        <v>57</v>
      </c>
      <c r="X3" t="s">
        <v>85</v>
      </c>
      <c r="Y3" t="s">
        <v>59</v>
      </c>
    </row>
    <row r="4" spans="1:25" x14ac:dyDescent="0.25">
      <c r="A4">
        <v>1</v>
      </c>
      <c r="B4" s="4">
        <v>1667333</v>
      </c>
      <c r="C4" s="4">
        <v>1789733</v>
      </c>
      <c r="D4" s="4">
        <v>2034533</v>
      </c>
      <c r="E4" s="9">
        <f>+B4</f>
        <v>1667333</v>
      </c>
      <c r="F4" s="9">
        <f>+C4</f>
        <v>1789733</v>
      </c>
      <c r="G4" s="9">
        <f>+D4</f>
        <v>2034533</v>
      </c>
      <c r="R4">
        <v>10</v>
      </c>
      <c r="S4" s="4">
        <v>1667333</v>
      </c>
      <c r="U4">
        <v>11</v>
      </c>
      <c r="V4" s="4">
        <v>1789733</v>
      </c>
      <c r="X4">
        <v>13</v>
      </c>
      <c r="Y4" s="4">
        <v>2034533</v>
      </c>
    </row>
    <row r="5" spans="1:25" x14ac:dyDescent="0.25">
      <c r="A5">
        <v>2</v>
      </c>
      <c r="B5" s="4">
        <v>1667333</v>
      </c>
      <c r="C5" s="4">
        <v>1789733</v>
      </c>
      <c r="D5" s="4">
        <v>2034533</v>
      </c>
      <c r="E5" s="9">
        <f>+E4+B5</f>
        <v>3334666</v>
      </c>
      <c r="F5" s="9">
        <f>+F4+C5</f>
        <v>3579466</v>
      </c>
      <c r="G5" s="9">
        <f>+G4+D5</f>
        <v>4069066</v>
      </c>
      <c r="R5">
        <v>20</v>
      </c>
      <c r="S5" s="4">
        <v>3334666</v>
      </c>
      <c r="U5">
        <v>22</v>
      </c>
      <c r="V5" s="4">
        <v>3579466</v>
      </c>
      <c r="X5">
        <v>26</v>
      </c>
      <c r="Y5" s="4">
        <v>4069066</v>
      </c>
    </row>
    <row r="6" spans="1:25" x14ac:dyDescent="0.25">
      <c r="A6">
        <v>3</v>
      </c>
      <c r="B6" s="4">
        <v>1055333</v>
      </c>
      <c r="C6" s="4">
        <v>1177733</v>
      </c>
      <c r="D6" s="4">
        <v>1300133</v>
      </c>
      <c r="E6" s="9">
        <f t="shared" ref="E6:E38" si="0">+E5+B6</f>
        <v>4389999</v>
      </c>
      <c r="F6" s="9">
        <f t="shared" ref="F6:F38" si="1">+F5+C6</f>
        <v>4757199</v>
      </c>
      <c r="G6" s="9">
        <f t="shared" ref="G6:G38" si="2">+G5+D6</f>
        <v>5369199</v>
      </c>
      <c r="R6">
        <v>25</v>
      </c>
      <c r="S6" s="4">
        <v>4389999</v>
      </c>
      <c r="U6">
        <v>28</v>
      </c>
      <c r="V6" s="4">
        <v>4757199</v>
      </c>
      <c r="X6">
        <v>33</v>
      </c>
      <c r="Y6" s="4">
        <v>5369199</v>
      </c>
    </row>
    <row r="7" spans="1:25" x14ac:dyDescent="0.25">
      <c r="A7">
        <v>4</v>
      </c>
      <c r="B7" s="4">
        <v>1055333</v>
      </c>
      <c r="C7" s="4">
        <v>1177733</v>
      </c>
      <c r="D7" s="4">
        <v>1300133</v>
      </c>
      <c r="E7" s="9">
        <f t="shared" si="0"/>
        <v>5445332</v>
      </c>
      <c r="F7" s="9">
        <f t="shared" si="1"/>
        <v>5934932</v>
      </c>
      <c r="G7" s="9">
        <f t="shared" si="2"/>
        <v>6669332</v>
      </c>
      <c r="R7">
        <v>30</v>
      </c>
      <c r="S7" s="4">
        <v>5445332</v>
      </c>
      <c r="U7">
        <v>34</v>
      </c>
      <c r="V7" s="4">
        <v>5934932</v>
      </c>
      <c r="X7">
        <v>40</v>
      </c>
      <c r="Y7" s="4">
        <v>6669332</v>
      </c>
    </row>
    <row r="8" spans="1:25" x14ac:dyDescent="0.25">
      <c r="A8">
        <v>5</v>
      </c>
      <c r="B8" s="4">
        <v>810533</v>
      </c>
      <c r="C8" s="4">
        <v>932933</v>
      </c>
      <c r="D8" s="4">
        <v>932933</v>
      </c>
      <c r="E8" s="9">
        <f t="shared" si="0"/>
        <v>6255865</v>
      </c>
      <c r="F8" s="9">
        <f t="shared" si="1"/>
        <v>6867865</v>
      </c>
      <c r="G8" s="9">
        <f t="shared" si="2"/>
        <v>7602265</v>
      </c>
      <c r="R8">
        <v>33</v>
      </c>
      <c r="S8" s="4">
        <v>6255865</v>
      </c>
      <c r="U8">
        <v>38</v>
      </c>
      <c r="V8" s="4">
        <v>6867865</v>
      </c>
      <c r="X8">
        <v>44</v>
      </c>
      <c r="Y8" s="4">
        <v>7602265</v>
      </c>
    </row>
    <row r="9" spans="1:25" x14ac:dyDescent="0.25">
      <c r="A9">
        <v>6</v>
      </c>
      <c r="B9" s="4">
        <v>565733</v>
      </c>
      <c r="C9" s="4">
        <v>688133</v>
      </c>
      <c r="D9" s="4">
        <v>688133</v>
      </c>
      <c r="E9" s="9">
        <f t="shared" si="0"/>
        <v>6821598</v>
      </c>
      <c r="F9" s="9">
        <f t="shared" si="1"/>
        <v>7555998</v>
      </c>
      <c r="G9" s="9">
        <f t="shared" si="2"/>
        <v>8290398</v>
      </c>
      <c r="R9">
        <v>34</v>
      </c>
      <c r="S9" s="4">
        <v>6821598</v>
      </c>
      <c r="U9">
        <v>40</v>
      </c>
      <c r="V9" s="4">
        <v>7555998</v>
      </c>
      <c r="X9">
        <v>46</v>
      </c>
      <c r="Y9" s="4">
        <v>8290398</v>
      </c>
    </row>
    <row r="10" spans="1:25" x14ac:dyDescent="0.25">
      <c r="A10">
        <v>7</v>
      </c>
      <c r="B10" s="4">
        <v>688133</v>
      </c>
      <c r="C10" s="4">
        <v>810533</v>
      </c>
      <c r="D10" s="4">
        <v>810533</v>
      </c>
      <c r="E10" s="9">
        <f t="shared" si="0"/>
        <v>7509731</v>
      </c>
      <c r="F10" s="9">
        <f t="shared" si="1"/>
        <v>8366531</v>
      </c>
      <c r="G10" s="9">
        <f t="shared" si="2"/>
        <v>9100931</v>
      </c>
      <c r="R10">
        <v>36</v>
      </c>
      <c r="S10" s="4">
        <v>7509731</v>
      </c>
      <c r="U10">
        <v>43</v>
      </c>
      <c r="V10" s="4">
        <v>8366531</v>
      </c>
      <c r="X10">
        <v>49</v>
      </c>
      <c r="Y10" s="4">
        <v>9100931</v>
      </c>
    </row>
    <row r="11" spans="1:25" x14ac:dyDescent="0.25">
      <c r="A11">
        <v>8</v>
      </c>
      <c r="B11" s="4">
        <v>565733</v>
      </c>
      <c r="C11" s="4">
        <v>688133</v>
      </c>
      <c r="D11" s="4">
        <v>688133</v>
      </c>
      <c r="E11" s="9">
        <f t="shared" si="0"/>
        <v>8075464</v>
      </c>
      <c r="F11" s="9">
        <f t="shared" si="1"/>
        <v>9054664</v>
      </c>
      <c r="G11" s="9">
        <f t="shared" si="2"/>
        <v>9789064</v>
      </c>
      <c r="R11">
        <v>37</v>
      </c>
      <c r="S11" s="4">
        <v>8075464</v>
      </c>
      <c r="U11">
        <v>45</v>
      </c>
      <c r="V11" s="4">
        <v>9054664</v>
      </c>
      <c r="X11">
        <v>51</v>
      </c>
      <c r="Y11" s="4">
        <v>9789064</v>
      </c>
    </row>
    <row r="12" spans="1:25" x14ac:dyDescent="0.25">
      <c r="A12">
        <v>9</v>
      </c>
      <c r="B12" s="4">
        <v>565733</v>
      </c>
      <c r="C12" s="4">
        <v>688133</v>
      </c>
      <c r="D12" s="4">
        <v>688133</v>
      </c>
      <c r="E12" s="9">
        <f t="shared" si="0"/>
        <v>8641197</v>
      </c>
      <c r="F12" s="9">
        <f t="shared" si="1"/>
        <v>9742797</v>
      </c>
      <c r="G12" s="9">
        <f t="shared" si="2"/>
        <v>10477197</v>
      </c>
      <c r="R12">
        <v>38</v>
      </c>
      <c r="S12" s="4">
        <v>8641197</v>
      </c>
      <c r="U12">
        <v>47</v>
      </c>
      <c r="V12" s="4">
        <v>9742797</v>
      </c>
      <c r="X12">
        <v>53</v>
      </c>
      <c r="Y12" s="4">
        <v>10477197</v>
      </c>
    </row>
    <row r="13" spans="1:25" x14ac:dyDescent="0.25">
      <c r="A13">
        <v>10</v>
      </c>
      <c r="B13" s="4">
        <v>1667333</v>
      </c>
      <c r="C13" s="4">
        <v>1789733</v>
      </c>
      <c r="D13" s="4">
        <v>2034533</v>
      </c>
      <c r="E13" s="9">
        <f t="shared" si="0"/>
        <v>10308530</v>
      </c>
      <c r="F13" s="9">
        <f t="shared" si="1"/>
        <v>11532530</v>
      </c>
      <c r="G13" s="9">
        <f t="shared" si="2"/>
        <v>12511730</v>
      </c>
      <c r="R13">
        <v>48</v>
      </c>
      <c r="S13" s="4">
        <v>10308530</v>
      </c>
      <c r="U13">
        <v>58</v>
      </c>
      <c r="V13" s="4">
        <v>11532530</v>
      </c>
      <c r="X13">
        <v>66</v>
      </c>
      <c r="Y13" s="4">
        <v>12511730</v>
      </c>
    </row>
    <row r="14" spans="1:25" x14ac:dyDescent="0.25">
      <c r="A14">
        <v>11</v>
      </c>
      <c r="B14" s="4">
        <v>1055333</v>
      </c>
      <c r="C14" s="4">
        <v>1177733</v>
      </c>
      <c r="D14" s="4">
        <v>1300133</v>
      </c>
      <c r="E14" s="9">
        <f t="shared" si="0"/>
        <v>11363863</v>
      </c>
      <c r="F14" s="9">
        <f t="shared" si="1"/>
        <v>12710263</v>
      </c>
      <c r="G14" s="9">
        <f t="shared" si="2"/>
        <v>13811863</v>
      </c>
      <c r="R14">
        <v>53</v>
      </c>
      <c r="S14" s="4">
        <v>11363863</v>
      </c>
      <c r="U14">
        <v>64</v>
      </c>
      <c r="V14" s="4">
        <v>12710263</v>
      </c>
      <c r="X14">
        <v>73</v>
      </c>
      <c r="Y14" s="4">
        <v>13811863</v>
      </c>
    </row>
    <row r="15" spans="1:25" x14ac:dyDescent="0.25">
      <c r="A15">
        <v>12</v>
      </c>
      <c r="B15" s="4">
        <v>565733</v>
      </c>
      <c r="C15" s="4">
        <v>688133</v>
      </c>
      <c r="D15" s="4">
        <v>688133</v>
      </c>
      <c r="E15" s="9">
        <f t="shared" si="0"/>
        <v>11929596</v>
      </c>
      <c r="F15" s="9">
        <f t="shared" si="1"/>
        <v>13398396</v>
      </c>
      <c r="G15" s="9">
        <f t="shared" si="2"/>
        <v>14499996</v>
      </c>
      <c r="R15">
        <v>54</v>
      </c>
      <c r="S15" s="4">
        <v>11929596</v>
      </c>
      <c r="U15">
        <v>66</v>
      </c>
      <c r="V15" s="4">
        <v>13398396</v>
      </c>
      <c r="X15">
        <v>75</v>
      </c>
      <c r="Y15" s="4">
        <v>14499996</v>
      </c>
    </row>
    <row r="16" spans="1:25" x14ac:dyDescent="0.25">
      <c r="A16">
        <v>13</v>
      </c>
      <c r="B16" s="4">
        <v>810533</v>
      </c>
      <c r="C16" s="4">
        <v>932933</v>
      </c>
      <c r="D16" s="4">
        <v>932933</v>
      </c>
      <c r="E16" s="9">
        <f t="shared" si="0"/>
        <v>12740129</v>
      </c>
      <c r="F16" s="9">
        <f t="shared" si="1"/>
        <v>14331329</v>
      </c>
      <c r="G16" s="9">
        <f t="shared" si="2"/>
        <v>15432929</v>
      </c>
      <c r="R16">
        <v>57</v>
      </c>
      <c r="S16" s="4">
        <v>12740129</v>
      </c>
      <c r="U16">
        <v>70</v>
      </c>
      <c r="V16" s="4">
        <v>14331329</v>
      </c>
      <c r="X16">
        <v>79</v>
      </c>
      <c r="Y16" s="4">
        <v>15432929</v>
      </c>
    </row>
    <row r="17" spans="1:25" x14ac:dyDescent="0.25">
      <c r="A17">
        <v>14</v>
      </c>
      <c r="B17" s="4">
        <v>565733</v>
      </c>
      <c r="C17" s="4">
        <v>688133</v>
      </c>
      <c r="D17" s="4">
        <v>688133</v>
      </c>
      <c r="E17" s="9">
        <f t="shared" si="0"/>
        <v>13305862</v>
      </c>
      <c r="F17" s="9">
        <f t="shared" si="1"/>
        <v>15019462</v>
      </c>
      <c r="G17" s="9">
        <f t="shared" si="2"/>
        <v>16121062</v>
      </c>
      <c r="R17">
        <v>58</v>
      </c>
      <c r="S17" s="4">
        <v>13305862</v>
      </c>
      <c r="U17">
        <v>72</v>
      </c>
      <c r="V17" s="4">
        <v>15019462</v>
      </c>
      <c r="X17">
        <v>81</v>
      </c>
      <c r="Y17" s="4">
        <v>16121062</v>
      </c>
    </row>
    <row r="18" spans="1:25" x14ac:dyDescent="0.25">
      <c r="A18">
        <v>15</v>
      </c>
      <c r="B18" s="4">
        <v>565733</v>
      </c>
      <c r="C18" s="4">
        <v>688133</v>
      </c>
      <c r="D18" s="4">
        <v>688133</v>
      </c>
      <c r="E18" s="9">
        <f t="shared" si="0"/>
        <v>13871595</v>
      </c>
      <c r="F18" s="9">
        <f t="shared" si="1"/>
        <v>15707595</v>
      </c>
      <c r="G18" s="9">
        <f t="shared" si="2"/>
        <v>16809195</v>
      </c>
      <c r="R18">
        <v>59</v>
      </c>
      <c r="S18" s="4">
        <v>13871595</v>
      </c>
      <c r="U18">
        <v>74</v>
      </c>
      <c r="V18" s="4">
        <v>15707595</v>
      </c>
      <c r="X18">
        <v>83</v>
      </c>
      <c r="Y18" s="4">
        <v>16809195</v>
      </c>
    </row>
    <row r="19" spans="1:25" x14ac:dyDescent="0.25">
      <c r="A19">
        <v>16</v>
      </c>
      <c r="B19" s="4">
        <v>565733</v>
      </c>
      <c r="C19" s="4">
        <v>688133</v>
      </c>
      <c r="D19" s="4">
        <v>688133</v>
      </c>
      <c r="E19" s="9">
        <f t="shared" si="0"/>
        <v>14437328</v>
      </c>
      <c r="F19" s="9">
        <f t="shared" si="1"/>
        <v>16395728</v>
      </c>
      <c r="G19" s="9">
        <f t="shared" si="2"/>
        <v>17497328</v>
      </c>
      <c r="R19">
        <v>60</v>
      </c>
      <c r="S19" s="4">
        <v>14437328</v>
      </c>
      <c r="U19">
        <v>76</v>
      </c>
      <c r="V19" s="4">
        <v>16395728</v>
      </c>
      <c r="X19">
        <v>85</v>
      </c>
      <c r="Y19" s="4">
        <v>17497328</v>
      </c>
    </row>
    <row r="20" spans="1:25" x14ac:dyDescent="0.25">
      <c r="A20">
        <v>17</v>
      </c>
      <c r="B20" s="4">
        <v>565733</v>
      </c>
      <c r="C20" s="4">
        <v>688133</v>
      </c>
      <c r="D20" s="4">
        <v>688133</v>
      </c>
      <c r="E20" s="9">
        <f t="shared" si="0"/>
        <v>15003061</v>
      </c>
      <c r="F20" s="9">
        <f t="shared" si="1"/>
        <v>17083861</v>
      </c>
      <c r="G20" s="9">
        <f t="shared" si="2"/>
        <v>18185461</v>
      </c>
      <c r="R20">
        <v>61</v>
      </c>
      <c r="S20" s="4">
        <v>15003061</v>
      </c>
      <c r="U20">
        <v>78</v>
      </c>
      <c r="V20" s="4">
        <v>17083861</v>
      </c>
      <c r="X20">
        <v>87</v>
      </c>
      <c r="Y20" s="4">
        <v>18185461</v>
      </c>
    </row>
    <row r="21" spans="1:25" x14ac:dyDescent="0.25">
      <c r="A21">
        <v>18</v>
      </c>
      <c r="B21" s="4">
        <v>565733</v>
      </c>
      <c r="C21" s="4">
        <v>688133</v>
      </c>
      <c r="D21" s="4">
        <v>688133</v>
      </c>
      <c r="E21" s="9">
        <f t="shared" si="0"/>
        <v>15568794</v>
      </c>
      <c r="F21" s="9">
        <f t="shared" si="1"/>
        <v>17771994</v>
      </c>
      <c r="G21" s="9">
        <f t="shared" si="2"/>
        <v>18873594</v>
      </c>
      <c r="R21">
        <v>62</v>
      </c>
      <c r="S21" s="4">
        <v>15568794</v>
      </c>
      <c r="U21">
        <v>80</v>
      </c>
      <c r="V21" s="4">
        <v>17771994</v>
      </c>
      <c r="X21">
        <v>89</v>
      </c>
      <c r="Y21" s="4">
        <v>18873594</v>
      </c>
    </row>
    <row r="22" spans="1:25" x14ac:dyDescent="0.25">
      <c r="A22">
        <v>19</v>
      </c>
      <c r="B22" s="4">
        <v>1667333</v>
      </c>
      <c r="C22" s="4">
        <v>1789733</v>
      </c>
      <c r="D22" s="4">
        <v>2034533</v>
      </c>
      <c r="E22" s="9">
        <f t="shared" si="0"/>
        <v>17236127</v>
      </c>
      <c r="F22" s="9">
        <f t="shared" si="1"/>
        <v>19561727</v>
      </c>
      <c r="G22" s="9">
        <f t="shared" si="2"/>
        <v>20908127</v>
      </c>
      <c r="R22">
        <v>72</v>
      </c>
      <c r="S22" s="4">
        <v>17236127</v>
      </c>
      <c r="U22">
        <v>91</v>
      </c>
      <c r="V22" s="4">
        <v>19561727</v>
      </c>
      <c r="X22">
        <v>102</v>
      </c>
      <c r="Y22" s="4">
        <v>20908127</v>
      </c>
    </row>
    <row r="23" spans="1:25" x14ac:dyDescent="0.25">
      <c r="A23">
        <v>20</v>
      </c>
      <c r="B23" s="4">
        <v>565733</v>
      </c>
      <c r="C23" s="4">
        <v>688133</v>
      </c>
      <c r="D23" s="4">
        <v>688133</v>
      </c>
      <c r="E23" s="9">
        <f t="shared" si="0"/>
        <v>17801860</v>
      </c>
      <c r="F23" s="9">
        <f t="shared" si="1"/>
        <v>20249860</v>
      </c>
      <c r="G23" s="9">
        <f t="shared" si="2"/>
        <v>21596260</v>
      </c>
      <c r="R23">
        <v>73</v>
      </c>
      <c r="S23" s="4">
        <v>17801860</v>
      </c>
      <c r="U23">
        <v>93</v>
      </c>
      <c r="V23" s="4">
        <v>20249860</v>
      </c>
      <c r="X23">
        <v>104</v>
      </c>
      <c r="Y23" s="4">
        <v>21596260</v>
      </c>
    </row>
    <row r="24" spans="1:25" x14ac:dyDescent="0.25">
      <c r="A24">
        <v>21</v>
      </c>
      <c r="B24" s="4">
        <v>565733</v>
      </c>
      <c r="C24" s="4">
        <v>688133</v>
      </c>
      <c r="D24" s="4">
        <v>688133</v>
      </c>
      <c r="E24" s="9">
        <f t="shared" si="0"/>
        <v>18367593</v>
      </c>
      <c r="F24" s="9">
        <f t="shared" si="1"/>
        <v>20937993</v>
      </c>
      <c r="G24" s="9">
        <f t="shared" si="2"/>
        <v>22284393</v>
      </c>
      <c r="R24">
        <v>74</v>
      </c>
      <c r="S24" s="4">
        <v>18367593</v>
      </c>
      <c r="U24">
        <v>95</v>
      </c>
      <c r="V24" s="4">
        <v>20937993</v>
      </c>
      <c r="X24">
        <v>106</v>
      </c>
      <c r="Y24" s="4">
        <v>22284393</v>
      </c>
    </row>
    <row r="25" spans="1:25" x14ac:dyDescent="0.25">
      <c r="A25">
        <v>22</v>
      </c>
      <c r="B25" s="4">
        <v>565733</v>
      </c>
      <c r="C25" s="4">
        <v>688133</v>
      </c>
      <c r="D25" s="4">
        <v>688133</v>
      </c>
      <c r="E25" s="9">
        <f t="shared" si="0"/>
        <v>18933326</v>
      </c>
      <c r="F25" s="9">
        <f t="shared" si="1"/>
        <v>21626126</v>
      </c>
      <c r="G25" s="9">
        <f t="shared" si="2"/>
        <v>22972526</v>
      </c>
      <c r="R25">
        <v>75</v>
      </c>
      <c r="S25" s="4">
        <v>18933326</v>
      </c>
      <c r="U25">
        <v>97</v>
      </c>
      <c r="V25" s="4">
        <v>21626126</v>
      </c>
      <c r="X25">
        <v>108</v>
      </c>
      <c r="Y25" s="4">
        <v>22972526</v>
      </c>
    </row>
    <row r="26" spans="1:25" x14ac:dyDescent="0.25">
      <c r="A26">
        <v>23</v>
      </c>
      <c r="B26" s="4">
        <v>565733</v>
      </c>
      <c r="C26" s="4">
        <v>688133</v>
      </c>
      <c r="D26" s="4">
        <v>688133</v>
      </c>
      <c r="E26" s="9">
        <f t="shared" si="0"/>
        <v>19499059</v>
      </c>
      <c r="F26" s="9">
        <f t="shared" si="1"/>
        <v>22314259</v>
      </c>
      <c r="G26" s="9">
        <f t="shared" si="2"/>
        <v>23660659</v>
      </c>
      <c r="R26">
        <v>76</v>
      </c>
      <c r="S26" s="4">
        <v>19499059</v>
      </c>
      <c r="U26">
        <v>99</v>
      </c>
      <c r="V26" s="4">
        <v>22314259</v>
      </c>
      <c r="X26">
        <v>110</v>
      </c>
      <c r="Y26" s="4">
        <v>23660659</v>
      </c>
    </row>
    <row r="27" spans="1:25" x14ac:dyDescent="0.25">
      <c r="A27">
        <v>24</v>
      </c>
      <c r="B27" s="4">
        <v>565733</v>
      </c>
      <c r="C27" s="4">
        <v>688133</v>
      </c>
      <c r="D27" s="4">
        <v>688133</v>
      </c>
      <c r="E27" s="9">
        <f t="shared" si="0"/>
        <v>20064792</v>
      </c>
      <c r="F27" s="9">
        <f t="shared" si="1"/>
        <v>23002392</v>
      </c>
      <c r="G27" s="9">
        <f t="shared" si="2"/>
        <v>24348792</v>
      </c>
      <c r="R27">
        <v>77</v>
      </c>
      <c r="S27" s="4">
        <v>20064792</v>
      </c>
      <c r="U27">
        <v>101</v>
      </c>
      <c r="V27" s="4">
        <v>23002392</v>
      </c>
      <c r="X27">
        <v>112</v>
      </c>
      <c r="Y27" s="4">
        <v>24348792</v>
      </c>
    </row>
    <row r="28" spans="1:25" x14ac:dyDescent="0.25">
      <c r="A28">
        <v>25</v>
      </c>
      <c r="B28" s="4">
        <v>565733</v>
      </c>
      <c r="C28" s="4">
        <v>688133</v>
      </c>
      <c r="D28" s="4">
        <v>688133</v>
      </c>
      <c r="E28" s="9">
        <f t="shared" si="0"/>
        <v>20630525</v>
      </c>
      <c r="F28" s="9">
        <f t="shared" si="1"/>
        <v>23690525</v>
      </c>
      <c r="G28" s="9">
        <f t="shared" si="2"/>
        <v>25036925</v>
      </c>
      <c r="R28">
        <v>78</v>
      </c>
      <c r="S28" s="4">
        <v>20630525</v>
      </c>
      <c r="U28">
        <v>103</v>
      </c>
      <c r="V28" s="4">
        <v>23690525</v>
      </c>
      <c r="X28">
        <v>114</v>
      </c>
      <c r="Y28" s="4">
        <v>25036925</v>
      </c>
    </row>
    <row r="29" spans="1:25" x14ac:dyDescent="0.25">
      <c r="A29">
        <v>26</v>
      </c>
      <c r="B29" s="4">
        <v>565733</v>
      </c>
      <c r="C29" s="4">
        <v>688133</v>
      </c>
      <c r="D29" s="4">
        <v>688133</v>
      </c>
      <c r="E29" s="9">
        <f t="shared" si="0"/>
        <v>21196258</v>
      </c>
      <c r="F29" s="9">
        <f t="shared" si="1"/>
        <v>24378658</v>
      </c>
      <c r="G29" s="9">
        <f t="shared" si="2"/>
        <v>25725058</v>
      </c>
      <c r="R29">
        <v>79</v>
      </c>
      <c r="S29" s="4">
        <v>21196258</v>
      </c>
      <c r="U29">
        <v>105</v>
      </c>
      <c r="V29" s="4">
        <v>24378658</v>
      </c>
      <c r="X29">
        <v>116</v>
      </c>
      <c r="Y29" s="4">
        <v>25725058</v>
      </c>
    </row>
    <row r="30" spans="1:25" x14ac:dyDescent="0.25">
      <c r="A30">
        <v>27</v>
      </c>
      <c r="B30" s="4">
        <v>565733</v>
      </c>
      <c r="C30" s="4">
        <v>688133</v>
      </c>
      <c r="D30" s="4">
        <v>688133</v>
      </c>
      <c r="E30" s="9">
        <f t="shared" si="0"/>
        <v>21761991</v>
      </c>
      <c r="F30" s="9">
        <f t="shared" si="1"/>
        <v>25066791</v>
      </c>
      <c r="G30" s="9">
        <f t="shared" si="2"/>
        <v>26413191</v>
      </c>
      <c r="R30">
        <v>80</v>
      </c>
      <c r="S30" s="4">
        <v>21761991</v>
      </c>
      <c r="U30">
        <v>107</v>
      </c>
      <c r="V30" s="4">
        <v>25066791</v>
      </c>
      <c r="X30">
        <v>118</v>
      </c>
      <c r="Y30" s="4">
        <v>26413191</v>
      </c>
    </row>
    <row r="31" spans="1:25" x14ac:dyDescent="0.25">
      <c r="A31">
        <v>28</v>
      </c>
      <c r="B31" s="4">
        <v>565733</v>
      </c>
      <c r="C31" s="4">
        <v>688133</v>
      </c>
      <c r="D31" s="4">
        <v>688133</v>
      </c>
      <c r="E31" s="9">
        <f t="shared" si="0"/>
        <v>22327724</v>
      </c>
      <c r="F31" s="9">
        <f t="shared" si="1"/>
        <v>25754924</v>
      </c>
      <c r="G31" s="9">
        <f t="shared" si="2"/>
        <v>27101324</v>
      </c>
      <c r="R31">
        <v>81</v>
      </c>
      <c r="S31" s="4">
        <v>22327724</v>
      </c>
      <c r="U31">
        <v>109</v>
      </c>
      <c r="V31" s="4">
        <v>25754924</v>
      </c>
      <c r="X31">
        <v>120</v>
      </c>
      <c r="Y31" s="4">
        <v>27101324</v>
      </c>
    </row>
    <row r="32" spans="1:25" x14ac:dyDescent="0.25">
      <c r="A32">
        <v>29</v>
      </c>
      <c r="B32" s="4">
        <v>1544933</v>
      </c>
      <c r="C32" s="4">
        <v>1667333</v>
      </c>
      <c r="D32" s="4">
        <v>1912133</v>
      </c>
      <c r="E32" s="9">
        <f t="shared" si="0"/>
        <v>23872657</v>
      </c>
      <c r="F32" s="9">
        <f t="shared" si="1"/>
        <v>27422257</v>
      </c>
      <c r="G32" s="9">
        <f t="shared" si="2"/>
        <v>29013457</v>
      </c>
      <c r="R32">
        <v>90</v>
      </c>
      <c r="S32" s="4">
        <v>23872657</v>
      </c>
      <c r="U32">
        <v>119</v>
      </c>
      <c r="V32" s="4">
        <v>27422257</v>
      </c>
      <c r="X32">
        <v>132</v>
      </c>
      <c r="Y32" s="4">
        <v>29013457</v>
      </c>
    </row>
    <row r="33" spans="1:25" x14ac:dyDescent="0.25">
      <c r="A33">
        <v>30</v>
      </c>
      <c r="B33" s="4">
        <v>565733</v>
      </c>
      <c r="C33" s="4">
        <v>688133</v>
      </c>
      <c r="D33" s="4">
        <v>688133</v>
      </c>
      <c r="E33" s="9">
        <f t="shared" si="0"/>
        <v>24438390</v>
      </c>
      <c r="F33" s="9">
        <f t="shared" si="1"/>
        <v>28110390</v>
      </c>
      <c r="G33" s="9">
        <f t="shared" si="2"/>
        <v>29701590</v>
      </c>
      <c r="R33">
        <v>91</v>
      </c>
      <c r="S33" s="4">
        <v>24438390</v>
      </c>
      <c r="U33">
        <v>121</v>
      </c>
      <c r="V33" s="4">
        <v>28110390</v>
      </c>
      <c r="X33">
        <v>134</v>
      </c>
      <c r="Y33" s="4">
        <v>29701590</v>
      </c>
    </row>
    <row r="34" spans="1:25" x14ac:dyDescent="0.25">
      <c r="A34">
        <v>31</v>
      </c>
      <c r="B34" s="4">
        <v>565733</v>
      </c>
      <c r="C34" s="4">
        <v>688133</v>
      </c>
      <c r="D34" s="4">
        <v>688133</v>
      </c>
      <c r="E34" s="9">
        <f t="shared" si="0"/>
        <v>25004123</v>
      </c>
      <c r="F34" s="9">
        <f t="shared" si="1"/>
        <v>28798523</v>
      </c>
      <c r="G34" s="9">
        <f t="shared" si="2"/>
        <v>30389723</v>
      </c>
      <c r="R34">
        <v>92</v>
      </c>
      <c r="S34" s="4">
        <v>25004123</v>
      </c>
      <c r="U34">
        <v>123</v>
      </c>
      <c r="V34" s="4">
        <v>28798523</v>
      </c>
      <c r="X34">
        <v>136</v>
      </c>
      <c r="Y34" s="4">
        <v>30389723</v>
      </c>
    </row>
    <row r="35" spans="1:25" x14ac:dyDescent="0.25">
      <c r="A35">
        <v>32</v>
      </c>
      <c r="B35" s="4">
        <v>565733</v>
      </c>
      <c r="C35" s="4">
        <v>688133</v>
      </c>
      <c r="D35" s="4">
        <v>688133</v>
      </c>
      <c r="E35" s="9">
        <f t="shared" si="0"/>
        <v>25569856</v>
      </c>
      <c r="F35" s="9">
        <f t="shared" si="1"/>
        <v>29486656</v>
      </c>
      <c r="G35" s="9">
        <f t="shared" si="2"/>
        <v>31077856</v>
      </c>
      <c r="R35">
        <v>93</v>
      </c>
      <c r="S35" s="4">
        <v>25569856</v>
      </c>
      <c r="U35">
        <v>125</v>
      </c>
      <c r="V35" s="4">
        <v>29486656</v>
      </c>
      <c r="X35">
        <v>138</v>
      </c>
      <c r="Y35" s="4">
        <v>31077856</v>
      </c>
    </row>
    <row r="36" spans="1:25" x14ac:dyDescent="0.25">
      <c r="A36">
        <v>33</v>
      </c>
      <c r="B36" s="4">
        <v>565733</v>
      </c>
      <c r="C36" s="4">
        <v>688133</v>
      </c>
      <c r="D36" s="4">
        <v>688133</v>
      </c>
      <c r="E36" s="9">
        <f t="shared" si="0"/>
        <v>26135589</v>
      </c>
      <c r="F36" s="9">
        <f t="shared" si="1"/>
        <v>30174789</v>
      </c>
      <c r="G36" s="9">
        <f t="shared" si="2"/>
        <v>31765989</v>
      </c>
      <c r="R36">
        <v>94</v>
      </c>
      <c r="S36" s="4">
        <v>26135589</v>
      </c>
      <c r="U36">
        <v>127</v>
      </c>
      <c r="V36" s="4">
        <v>30174789</v>
      </c>
      <c r="X36">
        <v>140</v>
      </c>
      <c r="Y36" s="4">
        <v>31765989</v>
      </c>
    </row>
    <row r="37" spans="1:25" x14ac:dyDescent="0.25">
      <c r="A37">
        <v>34</v>
      </c>
      <c r="B37" s="4">
        <v>5706533</v>
      </c>
      <c r="C37" s="4">
        <v>6318533</v>
      </c>
      <c r="D37" s="4">
        <v>7297733</v>
      </c>
      <c r="E37" s="9">
        <f t="shared" si="0"/>
        <v>31842122</v>
      </c>
      <c r="F37" s="9">
        <f t="shared" si="1"/>
        <v>36493322</v>
      </c>
      <c r="G37" s="9">
        <f t="shared" si="2"/>
        <v>39063722</v>
      </c>
      <c r="R37">
        <v>137</v>
      </c>
      <c r="S37" s="4">
        <v>31842122</v>
      </c>
      <c r="U37">
        <v>175</v>
      </c>
      <c r="V37" s="4">
        <v>36493322</v>
      </c>
      <c r="X37">
        <v>196</v>
      </c>
      <c r="Y37" s="4">
        <v>39063722</v>
      </c>
    </row>
    <row r="38" spans="1:25" x14ac:dyDescent="0.25">
      <c r="A38">
        <v>35</v>
      </c>
      <c r="B38" s="4">
        <v>565733</v>
      </c>
      <c r="C38" s="4">
        <v>688133</v>
      </c>
      <c r="D38" s="4">
        <v>688133</v>
      </c>
      <c r="E38" s="9">
        <f t="shared" si="0"/>
        <v>32407855</v>
      </c>
      <c r="F38" s="9">
        <f t="shared" si="1"/>
        <v>37181455</v>
      </c>
      <c r="G38" s="9">
        <f t="shared" si="2"/>
        <v>39751855</v>
      </c>
      <c r="R38">
        <v>138</v>
      </c>
      <c r="S38" s="4">
        <v>32407855</v>
      </c>
      <c r="U38">
        <v>177</v>
      </c>
      <c r="V38" s="4">
        <v>37181455</v>
      </c>
      <c r="X38">
        <v>198</v>
      </c>
      <c r="Y38" s="4">
        <v>39751855</v>
      </c>
    </row>
    <row r="43" spans="1:25" x14ac:dyDescent="0.25">
      <c r="C43">
        <v>10</v>
      </c>
      <c r="D43">
        <v>11</v>
      </c>
      <c r="E43">
        <v>13</v>
      </c>
      <c r="F43">
        <f>+C43</f>
        <v>10</v>
      </c>
      <c r="G43">
        <f>+D43</f>
        <v>11</v>
      </c>
      <c r="H43">
        <f>+E43</f>
        <v>13</v>
      </c>
    </row>
    <row r="44" spans="1:25" x14ac:dyDescent="0.25">
      <c r="C44">
        <v>10</v>
      </c>
      <c r="D44">
        <v>11</v>
      </c>
      <c r="E44">
        <v>13</v>
      </c>
      <c r="F44">
        <f>+C44+F43</f>
        <v>20</v>
      </c>
      <c r="G44">
        <f>+D44+G43</f>
        <v>22</v>
      </c>
      <c r="H44">
        <f>+E44+H43</f>
        <v>26</v>
      </c>
    </row>
    <row r="45" spans="1:25" x14ac:dyDescent="0.25">
      <c r="C45">
        <v>5</v>
      </c>
      <c r="D45">
        <v>6</v>
      </c>
      <c r="E45">
        <v>7</v>
      </c>
      <c r="F45">
        <f t="shared" ref="F45:F77" si="3">+C45+F44</f>
        <v>25</v>
      </c>
      <c r="G45">
        <f t="shared" ref="G45:G77" si="4">+D45+G44</f>
        <v>28</v>
      </c>
      <c r="H45">
        <f t="shared" ref="H45:H77" si="5">+E45+H44</f>
        <v>33</v>
      </c>
    </row>
    <row r="46" spans="1:25" x14ac:dyDescent="0.25">
      <c r="C46">
        <v>5</v>
      </c>
      <c r="D46">
        <v>6</v>
      </c>
      <c r="E46">
        <v>7</v>
      </c>
      <c r="F46">
        <f t="shared" si="3"/>
        <v>30</v>
      </c>
      <c r="G46">
        <f t="shared" si="4"/>
        <v>34</v>
      </c>
      <c r="H46">
        <f t="shared" si="5"/>
        <v>40</v>
      </c>
    </row>
    <row r="47" spans="1:25" x14ac:dyDescent="0.25">
      <c r="C47">
        <v>3</v>
      </c>
      <c r="D47">
        <v>4</v>
      </c>
      <c r="E47">
        <v>4</v>
      </c>
      <c r="F47">
        <f t="shared" si="3"/>
        <v>33</v>
      </c>
      <c r="G47">
        <f t="shared" si="4"/>
        <v>38</v>
      </c>
      <c r="H47">
        <f t="shared" si="5"/>
        <v>44</v>
      </c>
    </row>
    <row r="48" spans="1:25" x14ac:dyDescent="0.25">
      <c r="C48">
        <v>1</v>
      </c>
      <c r="D48">
        <v>2</v>
      </c>
      <c r="E48">
        <v>2</v>
      </c>
      <c r="F48">
        <f t="shared" si="3"/>
        <v>34</v>
      </c>
      <c r="G48">
        <f t="shared" si="4"/>
        <v>40</v>
      </c>
      <c r="H48">
        <f t="shared" si="5"/>
        <v>46</v>
      </c>
    </row>
    <row r="49" spans="3:8" x14ac:dyDescent="0.25">
      <c r="C49">
        <v>2</v>
      </c>
      <c r="D49">
        <v>3</v>
      </c>
      <c r="E49">
        <v>3</v>
      </c>
      <c r="F49">
        <f t="shared" si="3"/>
        <v>36</v>
      </c>
      <c r="G49">
        <f t="shared" si="4"/>
        <v>43</v>
      </c>
      <c r="H49">
        <f t="shared" si="5"/>
        <v>49</v>
      </c>
    </row>
    <row r="50" spans="3:8" x14ac:dyDescent="0.25">
      <c r="C50">
        <v>1</v>
      </c>
      <c r="D50">
        <v>2</v>
      </c>
      <c r="E50">
        <v>2</v>
      </c>
      <c r="F50">
        <f t="shared" si="3"/>
        <v>37</v>
      </c>
      <c r="G50">
        <f t="shared" si="4"/>
        <v>45</v>
      </c>
      <c r="H50">
        <f t="shared" si="5"/>
        <v>51</v>
      </c>
    </row>
    <row r="51" spans="3:8" x14ac:dyDescent="0.25">
      <c r="C51">
        <v>1</v>
      </c>
      <c r="D51">
        <v>2</v>
      </c>
      <c r="E51">
        <v>2</v>
      </c>
      <c r="F51">
        <f t="shared" si="3"/>
        <v>38</v>
      </c>
      <c r="G51">
        <f t="shared" si="4"/>
        <v>47</v>
      </c>
      <c r="H51">
        <f t="shared" si="5"/>
        <v>53</v>
      </c>
    </row>
    <row r="52" spans="3:8" x14ac:dyDescent="0.25">
      <c r="C52">
        <v>10</v>
      </c>
      <c r="D52">
        <v>11</v>
      </c>
      <c r="E52">
        <v>13</v>
      </c>
      <c r="F52">
        <f t="shared" si="3"/>
        <v>48</v>
      </c>
      <c r="G52">
        <f t="shared" si="4"/>
        <v>58</v>
      </c>
      <c r="H52">
        <f t="shared" si="5"/>
        <v>66</v>
      </c>
    </row>
    <row r="53" spans="3:8" x14ac:dyDescent="0.25">
      <c r="C53">
        <v>5</v>
      </c>
      <c r="D53">
        <v>6</v>
      </c>
      <c r="E53">
        <v>7</v>
      </c>
      <c r="F53">
        <f t="shared" si="3"/>
        <v>53</v>
      </c>
      <c r="G53">
        <f t="shared" si="4"/>
        <v>64</v>
      </c>
      <c r="H53">
        <f t="shared" si="5"/>
        <v>73</v>
      </c>
    </row>
    <row r="54" spans="3:8" x14ac:dyDescent="0.25">
      <c r="C54">
        <v>1</v>
      </c>
      <c r="D54">
        <v>2</v>
      </c>
      <c r="E54">
        <v>2</v>
      </c>
      <c r="F54">
        <f t="shared" si="3"/>
        <v>54</v>
      </c>
      <c r="G54">
        <f t="shared" si="4"/>
        <v>66</v>
      </c>
      <c r="H54">
        <f t="shared" si="5"/>
        <v>75</v>
      </c>
    </row>
    <row r="55" spans="3:8" x14ac:dyDescent="0.25">
      <c r="C55">
        <v>3</v>
      </c>
      <c r="D55">
        <v>4</v>
      </c>
      <c r="E55">
        <v>4</v>
      </c>
      <c r="F55">
        <f t="shared" si="3"/>
        <v>57</v>
      </c>
      <c r="G55">
        <f t="shared" si="4"/>
        <v>70</v>
      </c>
      <c r="H55">
        <f t="shared" si="5"/>
        <v>79</v>
      </c>
    </row>
    <row r="56" spans="3:8" x14ac:dyDescent="0.25">
      <c r="C56">
        <v>1</v>
      </c>
      <c r="D56">
        <v>2</v>
      </c>
      <c r="E56">
        <v>2</v>
      </c>
      <c r="F56">
        <f t="shared" si="3"/>
        <v>58</v>
      </c>
      <c r="G56">
        <f t="shared" si="4"/>
        <v>72</v>
      </c>
      <c r="H56">
        <f t="shared" si="5"/>
        <v>81</v>
      </c>
    </row>
    <row r="57" spans="3:8" x14ac:dyDescent="0.25">
      <c r="C57">
        <v>1</v>
      </c>
      <c r="D57">
        <v>2</v>
      </c>
      <c r="E57">
        <v>2</v>
      </c>
      <c r="F57">
        <f t="shared" si="3"/>
        <v>59</v>
      </c>
      <c r="G57">
        <f t="shared" si="4"/>
        <v>74</v>
      </c>
      <c r="H57">
        <f t="shared" si="5"/>
        <v>83</v>
      </c>
    </row>
    <row r="58" spans="3:8" x14ac:dyDescent="0.25">
      <c r="C58">
        <v>1</v>
      </c>
      <c r="D58">
        <v>2</v>
      </c>
      <c r="E58">
        <v>2</v>
      </c>
      <c r="F58">
        <f t="shared" si="3"/>
        <v>60</v>
      </c>
      <c r="G58">
        <f t="shared" si="4"/>
        <v>76</v>
      </c>
      <c r="H58">
        <f t="shared" si="5"/>
        <v>85</v>
      </c>
    </row>
    <row r="59" spans="3:8" x14ac:dyDescent="0.25">
      <c r="C59">
        <v>1</v>
      </c>
      <c r="D59">
        <v>2</v>
      </c>
      <c r="E59">
        <v>2</v>
      </c>
      <c r="F59">
        <f t="shared" si="3"/>
        <v>61</v>
      </c>
      <c r="G59">
        <f t="shared" si="4"/>
        <v>78</v>
      </c>
      <c r="H59">
        <f t="shared" si="5"/>
        <v>87</v>
      </c>
    </row>
    <row r="60" spans="3:8" x14ac:dyDescent="0.25">
      <c r="C60">
        <v>1</v>
      </c>
      <c r="D60">
        <v>2</v>
      </c>
      <c r="E60">
        <v>2</v>
      </c>
      <c r="F60">
        <f t="shared" si="3"/>
        <v>62</v>
      </c>
      <c r="G60">
        <f t="shared" si="4"/>
        <v>80</v>
      </c>
      <c r="H60">
        <f t="shared" si="5"/>
        <v>89</v>
      </c>
    </row>
    <row r="61" spans="3:8" x14ac:dyDescent="0.25">
      <c r="C61">
        <v>10</v>
      </c>
      <c r="D61">
        <v>11</v>
      </c>
      <c r="E61">
        <v>13</v>
      </c>
      <c r="F61">
        <f t="shared" si="3"/>
        <v>72</v>
      </c>
      <c r="G61">
        <f t="shared" si="4"/>
        <v>91</v>
      </c>
      <c r="H61">
        <f t="shared" si="5"/>
        <v>102</v>
      </c>
    </row>
    <row r="62" spans="3:8" x14ac:dyDescent="0.25">
      <c r="C62">
        <v>1</v>
      </c>
      <c r="D62">
        <v>2</v>
      </c>
      <c r="E62">
        <v>2</v>
      </c>
      <c r="F62">
        <f t="shared" si="3"/>
        <v>73</v>
      </c>
      <c r="G62">
        <f t="shared" si="4"/>
        <v>93</v>
      </c>
      <c r="H62">
        <f t="shared" si="5"/>
        <v>104</v>
      </c>
    </row>
    <row r="63" spans="3:8" x14ac:dyDescent="0.25">
      <c r="C63">
        <v>1</v>
      </c>
      <c r="D63">
        <v>2</v>
      </c>
      <c r="E63">
        <v>2</v>
      </c>
      <c r="F63">
        <f t="shared" si="3"/>
        <v>74</v>
      </c>
      <c r="G63">
        <f t="shared" si="4"/>
        <v>95</v>
      </c>
      <c r="H63">
        <f t="shared" si="5"/>
        <v>106</v>
      </c>
    </row>
    <row r="64" spans="3:8" x14ac:dyDescent="0.25">
      <c r="C64">
        <v>1</v>
      </c>
      <c r="D64">
        <v>2</v>
      </c>
      <c r="E64">
        <v>2</v>
      </c>
      <c r="F64">
        <f t="shared" si="3"/>
        <v>75</v>
      </c>
      <c r="G64">
        <f t="shared" si="4"/>
        <v>97</v>
      </c>
      <c r="H64">
        <f t="shared" si="5"/>
        <v>108</v>
      </c>
    </row>
    <row r="65" spans="3:8" x14ac:dyDescent="0.25">
      <c r="C65">
        <v>1</v>
      </c>
      <c r="D65">
        <v>2</v>
      </c>
      <c r="E65">
        <v>2</v>
      </c>
      <c r="F65">
        <f t="shared" si="3"/>
        <v>76</v>
      </c>
      <c r="G65">
        <f t="shared" si="4"/>
        <v>99</v>
      </c>
      <c r="H65">
        <f t="shared" si="5"/>
        <v>110</v>
      </c>
    </row>
    <row r="66" spans="3:8" x14ac:dyDescent="0.25">
      <c r="C66">
        <v>1</v>
      </c>
      <c r="D66">
        <v>2</v>
      </c>
      <c r="E66">
        <v>2</v>
      </c>
      <c r="F66">
        <f t="shared" si="3"/>
        <v>77</v>
      </c>
      <c r="G66">
        <f t="shared" si="4"/>
        <v>101</v>
      </c>
      <c r="H66">
        <f t="shared" si="5"/>
        <v>112</v>
      </c>
    </row>
    <row r="67" spans="3:8" x14ac:dyDescent="0.25">
      <c r="C67">
        <v>1</v>
      </c>
      <c r="D67">
        <v>2</v>
      </c>
      <c r="E67">
        <v>2</v>
      </c>
      <c r="F67">
        <f t="shared" si="3"/>
        <v>78</v>
      </c>
      <c r="G67">
        <f t="shared" si="4"/>
        <v>103</v>
      </c>
      <c r="H67">
        <f t="shared" si="5"/>
        <v>114</v>
      </c>
    </row>
    <row r="68" spans="3:8" x14ac:dyDescent="0.25">
      <c r="C68">
        <v>1</v>
      </c>
      <c r="D68">
        <v>2</v>
      </c>
      <c r="E68">
        <v>2</v>
      </c>
      <c r="F68">
        <f t="shared" si="3"/>
        <v>79</v>
      </c>
      <c r="G68">
        <f t="shared" si="4"/>
        <v>105</v>
      </c>
      <c r="H68">
        <f t="shared" si="5"/>
        <v>116</v>
      </c>
    </row>
    <row r="69" spans="3:8" x14ac:dyDescent="0.25">
      <c r="C69">
        <v>1</v>
      </c>
      <c r="D69">
        <v>2</v>
      </c>
      <c r="E69">
        <v>2</v>
      </c>
      <c r="F69">
        <f t="shared" si="3"/>
        <v>80</v>
      </c>
      <c r="G69">
        <f t="shared" si="4"/>
        <v>107</v>
      </c>
      <c r="H69">
        <f t="shared" si="5"/>
        <v>118</v>
      </c>
    </row>
    <row r="70" spans="3:8" x14ac:dyDescent="0.25">
      <c r="C70">
        <v>1</v>
      </c>
      <c r="D70">
        <v>2</v>
      </c>
      <c r="E70">
        <v>2</v>
      </c>
      <c r="F70">
        <f t="shared" si="3"/>
        <v>81</v>
      </c>
      <c r="G70">
        <f t="shared" si="4"/>
        <v>109</v>
      </c>
      <c r="H70">
        <f t="shared" si="5"/>
        <v>120</v>
      </c>
    </row>
    <row r="71" spans="3:8" x14ac:dyDescent="0.25">
      <c r="C71">
        <v>9</v>
      </c>
      <c r="D71">
        <v>10</v>
      </c>
      <c r="E71">
        <v>12</v>
      </c>
      <c r="F71">
        <f t="shared" si="3"/>
        <v>90</v>
      </c>
      <c r="G71">
        <f t="shared" si="4"/>
        <v>119</v>
      </c>
      <c r="H71">
        <f t="shared" si="5"/>
        <v>132</v>
      </c>
    </row>
    <row r="72" spans="3:8" x14ac:dyDescent="0.25">
      <c r="C72">
        <v>1</v>
      </c>
      <c r="D72">
        <v>2</v>
      </c>
      <c r="E72">
        <v>2</v>
      </c>
      <c r="F72">
        <f t="shared" si="3"/>
        <v>91</v>
      </c>
      <c r="G72">
        <f t="shared" si="4"/>
        <v>121</v>
      </c>
      <c r="H72">
        <f t="shared" si="5"/>
        <v>134</v>
      </c>
    </row>
    <row r="73" spans="3:8" x14ac:dyDescent="0.25">
      <c r="C73">
        <v>1</v>
      </c>
      <c r="D73">
        <v>2</v>
      </c>
      <c r="E73">
        <v>2</v>
      </c>
      <c r="F73">
        <f t="shared" si="3"/>
        <v>92</v>
      </c>
      <c r="G73">
        <f t="shared" si="4"/>
        <v>123</v>
      </c>
      <c r="H73">
        <f t="shared" si="5"/>
        <v>136</v>
      </c>
    </row>
    <row r="74" spans="3:8" x14ac:dyDescent="0.25">
      <c r="C74">
        <v>1</v>
      </c>
      <c r="D74">
        <v>2</v>
      </c>
      <c r="E74">
        <v>2</v>
      </c>
      <c r="F74">
        <f t="shared" si="3"/>
        <v>93</v>
      </c>
      <c r="G74">
        <f t="shared" si="4"/>
        <v>125</v>
      </c>
      <c r="H74">
        <f t="shared" si="5"/>
        <v>138</v>
      </c>
    </row>
    <row r="75" spans="3:8" x14ac:dyDescent="0.25">
      <c r="C75">
        <v>1</v>
      </c>
      <c r="D75">
        <v>2</v>
      </c>
      <c r="E75">
        <v>2</v>
      </c>
      <c r="F75">
        <f t="shared" si="3"/>
        <v>94</v>
      </c>
      <c r="G75">
        <f t="shared" si="4"/>
        <v>127</v>
      </c>
      <c r="H75">
        <f t="shared" si="5"/>
        <v>140</v>
      </c>
    </row>
    <row r="76" spans="3:8" x14ac:dyDescent="0.25">
      <c r="C76">
        <v>43</v>
      </c>
      <c r="D76">
        <v>48</v>
      </c>
      <c r="E76">
        <v>56</v>
      </c>
      <c r="F76">
        <f t="shared" si="3"/>
        <v>137</v>
      </c>
      <c r="G76">
        <f t="shared" si="4"/>
        <v>175</v>
      </c>
      <c r="H76">
        <f t="shared" si="5"/>
        <v>196</v>
      </c>
    </row>
    <row r="77" spans="3:8" x14ac:dyDescent="0.25">
      <c r="C77">
        <v>1</v>
      </c>
      <c r="D77">
        <v>2</v>
      </c>
      <c r="E77">
        <v>2</v>
      </c>
      <c r="F77">
        <f t="shared" si="3"/>
        <v>138</v>
      </c>
      <c r="G77">
        <f t="shared" si="4"/>
        <v>177</v>
      </c>
      <c r="H77">
        <f t="shared" si="5"/>
        <v>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2" sqref="C12:E22"/>
    </sheetView>
  </sheetViews>
  <sheetFormatPr baseColWidth="10" defaultRowHeight="15" x14ac:dyDescent="0.25"/>
  <cols>
    <col min="3" max="3" width="22.42578125" customWidth="1"/>
    <col min="4" max="4" width="12" bestFit="1" customWidth="1"/>
    <col min="8" max="8" width="13" bestFit="1" customWidth="1"/>
    <col min="9" max="9" width="29.85546875" bestFit="1" customWidth="1"/>
  </cols>
  <sheetData>
    <row r="1" spans="1:11" x14ac:dyDescent="0.25">
      <c r="A1" t="s">
        <v>34</v>
      </c>
      <c r="I1" t="s">
        <v>44</v>
      </c>
      <c r="K1" t="s">
        <v>55</v>
      </c>
    </row>
    <row r="2" spans="1:11" x14ac:dyDescent="0.25">
      <c r="H2" t="s">
        <v>51</v>
      </c>
      <c r="I2" s="4">
        <v>3000000</v>
      </c>
      <c r="J2" t="s">
        <v>45</v>
      </c>
      <c r="K2">
        <v>2860</v>
      </c>
    </row>
    <row r="3" spans="1:11" x14ac:dyDescent="0.25">
      <c r="I3" s="4">
        <f>+I2/30</f>
        <v>100000</v>
      </c>
      <c r="J3" t="s">
        <v>46</v>
      </c>
    </row>
    <row r="4" spans="1:11" x14ac:dyDescent="0.25">
      <c r="H4" t="s">
        <v>52</v>
      </c>
      <c r="I4" s="4">
        <v>4000000</v>
      </c>
      <c r="J4" t="s">
        <v>45</v>
      </c>
    </row>
    <row r="5" spans="1:11" x14ac:dyDescent="0.25">
      <c r="I5" s="4">
        <f>+I4/30</f>
        <v>133333.33333333334</v>
      </c>
      <c r="J5" t="s">
        <v>46</v>
      </c>
      <c r="K5">
        <v>2.3E-2</v>
      </c>
    </row>
    <row r="6" spans="1:11" x14ac:dyDescent="0.25">
      <c r="K6">
        <f>+K5*K2</f>
        <v>65.78</v>
      </c>
    </row>
    <row r="12" spans="1:11" x14ac:dyDescent="0.25">
      <c r="C12" s="5" t="s">
        <v>70</v>
      </c>
      <c r="D12" s="5" t="s">
        <v>76</v>
      </c>
      <c r="E12" s="5" t="s">
        <v>80</v>
      </c>
    </row>
    <row r="13" spans="1:11" x14ac:dyDescent="0.25">
      <c r="C13" s="10" t="s">
        <v>71</v>
      </c>
      <c r="D13" s="11">
        <v>5000000</v>
      </c>
      <c r="E13" s="11">
        <f>+ROUND(D13/30,0)</f>
        <v>166667</v>
      </c>
    </row>
    <row r="14" spans="1:11" x14ac:dyDescent="0.25">
      <c r="C14" s="10" t="s">
        <v>72</v>
      </c>
      <c r="D14" s="11">
        <v>1000000</v>
      </c>
      <c r="E14" s="11">
        <f t="shared" ref="E14:E16" si="0">+ROUND(D14/30,0)</f>
        <v>33333</v>
      </c>
    </row>
    <row r="15" spans="1:11" x14ac:dyDescent="0.25">
      <c r="C15" s="10" t="s">
        <v>75</v>
      </c>
      <c r="D15" s="11">
        <v>1500000</v>
      </c>
      <c r="E15" s="11">
        <f t="shared" si="0"/>
        <v>50000</v>
      </c>
    </row>
    <row r="16" spans="1:11" x14ac:dyDescent="0.25">
      <c r="C16" s="10" t="s">
        <v>79</v>
      </c>
      <c r="D16" s="11">
        <v>1000000</v>
      </c>
      <c r="E16" s="11">
        <f t="shared" si="0"/>
        <v>33333</v>
      </c>
    </row>
    <row r="19" spans="3:5" x14ac:dyDescent="0.25">
      <c r="C19" s="5" t="s">
        <v>77</v>
      </c>
      <c r="D19" s="5" t="s">
        <v>76</v>
      </c>
      <c r="E19" s="5" t="s">
        <v>80</v>
      </c>
    </row>
    <row r="20" spans="3:5" x14ac:dyDescent="0.25">
      <c r="C20" s="10" t="s">
        <v>73</v>
      </c>
      <c r="D20" s="11">
        <v>1000000</v>
      </c>
      <c r="E20" s="11">
        <f>+ROUND(D20/30,0)</f>
        <v>33333</v>
      </c>
    </row>
    <row r="21" spans="3:5" x14ac:dyDescent="0.25">
      <c r="C21" s="10" t="s">
        <v>74</v>
      </c>
      <c r="D21" s="11">
        <v>800000</v>
      </c>
      <c r="E21" s="11">
        <f t="shared" ref="E21:E22" si="1">+ROUND(D21/30,0)</f>
        <v>26667</v>
      </c>
    </row>
    <row r="22" spans="3:5" x14ac:dyDescent="0.25">
      <c r="C22" s="10" t="s">
        <v>78</v>
      </c>
      <c r="D22" s="11">
        <v>3000000</v>
      </c>
      <c r="E22" s="11">
        <f t="shared" si="1"/>
        <v>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opLeftCell="B1" workbookViewId="0">
      <selection activeCell="B2" sqref="B2"/>
    </sheetView>
  </sheetViews>
  <sheetFormatPr baseColWidth="10" defaultRowHeight="15" x14ac:dyDescent="0.25"/>
  <cols>
    <col min="1" max="1" width="24" customWidth="1"/>
    <col min="2" max="2" width="42.7109375" customWidth="1"/>
    <col min="3" max="3" width="40.28515625" customWidth="1"/>
    <col min="4" max="4" width="17.85546875" customWidth="1"/>
    <col min="7" max="7" width="27.42578125" customWidth="1"/>
    <col min="8" max="8" width="15.85546875" customWidth="1"/>
  </cols>
  <sheetData>
    <row r="2" spans="1:8" x14ac:dyDescent="0.25">
      <c r="A2" s="5" t="s">
        <v>54</v>
      </c>
      <c r="B2" s="5" t="s">
        <v>39</v>
      </c>
      <c r="C2" s="5" t="s">
        <v>47</v>
      </c>
      <c r="D2" s="5" t="s">
        <v>56</v>
      </c>
      <c r="G2" s="5" t="s">
        <v>54</v>
      </c>
      <c r="H2" s="5" t="s">
        <v>56</v>
      </c>
    </row>
    <row r="3" spans="1:8" ht="60.75" customHeight="1" x14ac:dyDescent="0.25">
      <c r="A3" s="6" t="s">
        <v>35</v>
      </c>
      <c r="B3" s="6" t="s">
        <v>40</v>
      </c>
      <c r="C3" s="6" t="s">
        <v>48</v>
      </c>
      <c r="D3" s="7">
        <v>10000</v>
      </c>
      <c r="G3" s="6" t="s">
        <v>35</v>
      </c>
      <c r="H3" s="8">
        <v>10000</v>
      </c>
    </row>
    <row r="4" spans="1:8" ht="77.25" customHeight="1" x14ac:dyDescent="0.25">
      <c r="A4" s="6" t="s">
        <v>36</v>
      </c>
      <c r="B4" s="6" t="s">
        <v>41</v>
      </c>
      <c r="C4" s="6" t="s">
        <v>53</v>
      </c>
      <c r="D4" s="7">
        <v>20000</v>
      </c>
      <c r="G4" s="6" t="s">
        <v>36</v>
      </c>
      <c r="H4" s="8">
        <v>20000</v>
      </c>
    </row>
    <row r="5" spans="1:8" ht="120" x14ac:dyDescent="0.25">
      <c r="A5" s="6" t="s">
        <v>37</v>
      </c>
      <c r="B5" s="6" t="s">
        <v>42</v>
      </c>
      <c r="C5" s="6" t="s">
        <v>49</v>
      </c>
      <c r="D5" s="7">
        <v>30000</v>
      </c>
      <c r="G5" s="6" t="s">
        <v>37</v>
      </c>
      <c r="H5" s="8">
        <v>30000</v>
      </c>
    </row>
    <row r="6" spans="1:8" ht="60" x14ac:dyDescent="0.25">
      <c r="A6" s="6" t="s">
        <v>38</v>
      </c>
      <c r="B6" s="6" t="s">
        <v>43</v>
      </c>
      <c r="C6" s="6" t="s">
        <v>50</v>
      </c>
      <c r="D6" s="7">
        <v>40000</v>
      </c>
      <c r="G6" s="6" t="s">
        <v>38</v>
      </c>
      <c r="H6" s="8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2018-03-23T18:43:47Z</dcterms:created>
  <dcterms:modified xsi:type="dcterms:W3CDTF">2018-03-24T00:57:06Z</dcterms:modified>
</cp:coreProperties>
</file>