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portugal_liga-portugal\version0\"/>
    </mc:Choice>
  </mc:AlternateContent>
  <xr:revisionPtr revIDLastSave="0" documentId="13_ncr:1_{B2BC617B-DD11-46A8-9724-CDC1952C44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a Portugal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15" i="1" a="1"/>
  <c r="J19" i="1" a="1"/>
  <c r="J24" i="1" a="1"/>
  <c r="O11" i="1" a="1"/>
  <c r="O9" i="1" a="1"/>
  <c r="J18" i="1" a="1"/>
  <c r="O4" i="1" a="1"/>
  <c r="O8" i="1" a="1"/>
  <c r="J26" i="1" a="1"/>
  <c r="J25" i="1" a="1"/>
  <c r="J3" i="1" a="1"/>
  <c r="J11" i="1" a="1"/>
  <c r="O7" i="1" a="1"/>
  <c r="J34" i="1" a="1"/>
  <c r="O10" i="1" a="1"/>
  <c r="J4" i="1" a="1"/>
  <c r="J31" i="1" a="1"/>
  <c r="J14" i="1" a="1"/>
  <c r="O5" i="1" a="1"/>
  <c r="J28" i="1" a="1"/>
  <c r="J16" i="1" a="1"/>
  <c r="J30" i="1" a="1"/>
  <c r="J22" i="1" a="1"/>
  <c r="J13" i="1" a="1"/>
  <c r="J2" i="1" a="1"/>
  <c r="J23" i="1" a="1"/>
  <c r="J29" i="1" a="1"/>
  <c r="J35" i="1" a="1"/>
  <c r="J20" i="1" a="1"/>
  <c r="J21" i="1" a="1"/>
  <c r="J27" i="1" a="1"/>
  <c r="J32" i="1" a="1"/>
  <c r="J12" i="1" a="1"/>
  <c r="O6" i="1" a="1"/>
  <c r="O3" i="1" a="1"/>
  <c r="O3" i="1" l="1"/>
  <c r="O6" i="1"/>
  <c r="J12" i="1"/>
  <c r="J32" i="1"/>
  <c r="J27" i="1"/>
  <c r="K27" i="1" s="1"/>
  <c r="J21" i="1"/>
  <c r="K21" i="1" s="1"/>
  <c r="J20" i="1"/>
  <c r="K20" i="1" s="1"/>
  <c r="J35" i="1"/>
  <c r="K35" i="1" s="1"/>
  <c r="J29" i="1"/>
  <c r="J23" i="1"/>
  <c r="J2" i="1"/>
  <c r="J13" i="1"/>
  <c r="K13" i="1" s="1"/>
  <c r="J22" i="1"/>
  <c r="K22" i="1" s="1"/>
  <c r="J30" i="1"/>
  <c r="K30" i="1" s="1"/>
  <c r="J16" i="1"/>
  <c r="K16" i="1" s="1"/>
  <c r="J28" i="1"/>
  <c r="K28" i="1" s="1"/>
  <c r="O5" i="1"/>
  <c r="J14" i="1"/>
  <c r="J31" i="1"/>
  <c r="J4" i="1"/>
  <c r="O10" i="1"/>
  <c r="J34" i="1"/>
  <c r="K34" i="1" s="1"/>
  <c r="O7" i="1"/>
  <c r="P7" i="1" s="1"/>
  <c r="J11" i="1"/>
  <c r="K11" i="1" s="1"/>
  <c r="J3" i="1"/>
  <c r="J25" i="1"/>
  <c r="J26" i="1"/>
  <c r="O8" i="1"/>
  <c r="O4" i="1"/>
  <c r="P4" i="1" s="1"/>
  <c r="J18" i="1"/>
  <c r="K18" i="1" s="1"/>
  <c r="O9" i="1"/>
  <c r="P9" i="1" s="1"/>
  <c r="O11" i="1"/>
  <c r="P11" i="1" s="1"/>
  <c r="J24" i="1"/>
  <c r="J19" i="1"/>
  <c r="J15" i="1"/>
  <c r="J33" i="1"/>
  <c r="K33" i="1" s="1"/>
  <c r="P10" i="1" l="1"/>
  <c r="K32" i="1"/>
  <c r="K26" i="1"/>
  <c r="J5" i="1"/>
  <c r="J9" i="1"/>
  <c r="K9" i="1" s="1"/>
  <c r="J8" i="1"/>
  <c r="K8" i="1" s="1"/>
  <c r="K2" i="1"/>
  <c r="K25" i="1"/>
  <c r="K14" i="1"/>
  <c r="K23" i="1"/>
  <c r="P6" i="1"/>
  <c r="P8" i="1"/>
  <c r="J6" i="1"/>
  <c r="K6" i="1" s="1"/>
  <c r="K4" i="1"/>
  <c r="K15" i="1"/>
  <c r="K31" i="1"/>
  <c r="K12" i="1"/>
  <c r="K19" i="1"/>
  <c r="K24" i="1"/>
  <c r="J10" i="1"/>
  <c r="J7" i="1"/>
  <c r="K3" i="1"/>
  <c r="P5" i="1"/>
  <c r="K29" i="1"/>
  <c r="P3" i="1"/>
  <c r="K7" i="1" l="1"/>
  <c r="K10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<sst xmlns="http://schemas.openxmlformats.org/spreadsheetml/2006/main" count="221" uniqueCount="102">
  <si>
    <t>Date</t>
  </si>
  <si>
    <t>HomeTeam</t>
  </si>
  <si>
    <t>AwayTeam</t>
  </si>
  <si>
    <t>HG</t>
  </si>
  <si>
    <t>AG</t>
  </si>
  <si>
    <t>Resultado</t>
  </si>
  <si>
    <t>28.08.2023 14:15</t>
  </si>
  <si>
    <t>Rio Ave</t>
  </si>
  <si>
    <t>Oporto</t>
  </si>
  <si>
    <t>1</t>
  </si>
  <si>
    <t>2</t>
  </si>
  <si>
    <t>27.08.2023 14:30</t>
  </si>
  <si>
    <t>Sporting CP</t>
  </si>
  <si>
    <t>Famalicao</t>
  </si>
  <si>
    <t>0</t>
  </si>
  <si>
    <t>27.08.2023 12:00</t>
  </si>
  <si>
    <t>V. Guimaraes</t>
  </si>
  <si>
    <t>Vizela</t>
  </si>
  <si>
    <t>27.08.2023 09:30</t>
  </si>
  <si>
    <t>Boavista</t>
  </si>
  <si>
    <t>Casa Pia</t>
  </si>
  <si>
    <t>26.08.2023 14:30</t>
  </si>
  <si>
    <t>Gil Vicente</t>
  </si>
  <si>
    <t>Benfica</t>
  </si>
  <si>
    <t>3</t>
  </si>
  <si>
    <t>26.08.2023 12:00</t>
  </si>
  <si>
    <t>Farense</t>
  </si>
  <si>
    <t>Chaves</t>
  </si>
  <si>
    <t>5</t>
  </si>
  <si>
    <t>26.08.2023 09:30</t>
  </si>
  <si>
    <t>Arouca</t>
  </si>
  <si>
    <t>Portimonense</t>
  </si>
  <si>
    <t>25.08.2023 14:15</t>
  </si>
  <si>
    <t>Estrela</t>
  </si>
  <si>
    <t>Estoril</t>
  </si>
  <si>
    <t>21.08.2023 14:15</t>
  </si>
  <si>
    <t>Moreirense</t>
  </si>
  <si>
    <t>20.08.2023 14:30</t>
  </si>
  <si>
    <t>20.08.2023 12:00</t>
  </si>
  <si>
    <t>20.08.2023 09:30</t>
  </si>
  <si>
    <t>19.08.2023 14:30</t>
  </si>
  <si>
    <t>4</t>
  </si>
  <si>
    <t>19.08.2023 12:00</t>
  </si>
  <si>
    <t>SC Braga</t>
  </si>
  <si>
    <t>19.08.2023 09:30</t>
  </si>
  <si>
    <t>18.08.2023 14:15</t>
  </si>
  <si>
    <t>14.08.2023 14:45</t>
  </si>
  <si>
    <t>14.08.2023 12:45</t>
  </si>
  <si>
    <t>13.08.2023 14:30</t>
  </si>
  <si>
    <t>13.08.2023 12:00</t>
  </si>
  <si>
    <t>13.08.2023 09:30</t>
  </si>
  <si>
    <t>12.08.2023 14:30</t>
  </si>
  <si>
    <t>12.08.2023 12:00</t>
  </si>
  <si>
    <t>12.08.2023 09:30</t>
  </si>
  <si>
    <t>11.08.2023 14:15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</si>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</sst>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I35" sqref="I35:K35"/>
    </sheetView>
  </sheetViews>
  <sheetFormatPr defaultRowHeight="15" x14ac:dyDescent="0.25"/>
  <cols>
    <col min="7" max="7" width="28.28515625" customWidth="1"/>
    <col min="8" max="8" width="17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8" t="s">
        <v>55</v>
      </c>
      <c r="H1" s="18"/>
      <c r="I1" s="18"/>
      <c r="J1" s="18"/>
      <c r="K1" s="1" t="s">
        <v>56</v>
      </c>
      <c r="M1" s="19" t="s">
        <v>57</v>
      </c>
      <c r="N1" s="20"/>
      <c r="O1" s="20"/>
      <c r="P1" s="21"/>
      <c r="R1" s="2" t="s">
        <v>58</v>
      </c>
      <c r="T1" s="3" t="s">
        <v>59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22" t="s">
        <v>5</v>
      </c>
      <c r="H2" s="17" t="s">
        <v>60</v>
      </c>
      <c r="I2" s="4" t="s">
        <v>61</v>
      </c>
      <c r="J2" s="4" cm="1">
        <f t="array" aca="1" ref="J2" ca="1">SUM(IF(_xlfn.NUMBERVALUE(D2:INDIRECT("D"&amp;T2))&gt;_xlfn.NUMBERVALUE(E2:INDIRECT("E"&amp;T2)),1,0))</f>
        <v>13</v>
      </c>
      <c r="K2" s="5">
        <f ca="1">J2/(J2+J3+J4)</f>
        <v>0.5</v>
      </c>
      <c r="M2" s="19" t="s">
        <v>55</v>
      </c>
      <c r="N2" s="20"/>
      <c r="O2" s="21"/>
      <c r="P2" s="6" t="s">
        <v>56</v>
      </c>
      <c r="R2" t="s">
        <v>62</v>
      </c>
      <c r="T2" s="7">
        <v>27</v>
      </c>
    </row>
    <row r="3" spans="1:20" x14ac:dyDescent="0.25">
      <c r="A3" t="s">
        <v>11</v>
      </c>
      <c r="B3" t="s">
        <v>12</v>
      </c>
      <c r="C3" t="s">
        <v>13</v>
      </c>
      <c r="D3" t="s">
        <v>9</v>
      </c>
      <c r="E3" t="s">
        <v>14</v>
      </c>
      <c r="G3" s="22"/>
      <c r="H3" s="17"/>
      <c r="I3" s="4" t="s">
        <v>63</v>
      </c>
      <c r="J3" s="4" cm="1">
        <f t="array" aca="1" ref="J3" ca="1">SUM(IF(_xlfn.NUMBERVALUE(D2:INDIRECT("D"&amp;T2))=_xlfn.NUMBERVALUE(E2:INDIRECT("E"&amp;T2)),1,0))</f>
        <v>4</v>
      </c>
      <c r="K3" s="5">
        <f ca="1">J3/(J2+J3+J4)</f>
        <v>0.15384615384615385</v>
      </c>
      <c r="M3" s="23" t="s">
        <v>60</v>
      </c>
      <c r="N3" s="4" t="s">
        <v>64</v>
      </c>
      <c r="O3" s="4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5" t="e">
        <f ca="1">O3/(O3+O4+O5)</f>
        <v>#DIV/0!</v>
      </c>
      <c r="R3" t="s">
        <v>65</v>
      </c>
    </row>
    <row r="4" spans="1:20" x14ac:dyDescent="0.25">
      <c r="A4" t="s">
        <v>15</v>
      </c>
      <c r="B4" t="s">
        <v>16</v>
      </c>
      <c r="C4" t="s">
        <v>17</v>
      </c>
      <c r="D4" t="s">
        <v>10</v>
      </c>
      <c r="E4" t="s">
        <v>14</v>
      </c>
      <c r="G4" s="22"/>
      <c r="H4" s="17"/>
      <c r="I4" s="4" t="s">
        <v>66</v>
      </c>
      <c r="J4" s="4" cm="1">
        <f t="array" aca="1" ref="J4" ca="1">SUM(IF(_xlfn.NUMBERVALUE(D2:INDIRECT("D"&amp;T2))&lt;_xlfn.NUMBERVALUE(E2:INDIRECT("E"&amp;T2)),1,0))</f>
        <v>9</v>
      </c>
      <c r="K4" s="5">
        <f ca="1">J4/(J2+J3+J4)</f>
        <v>0.34615384615384615</v>
      </c>
      <c r="M4" s="24"/>
      <c r="N4" s="4" t="s">
        <v>67</v>
      </c>
      <c r="O4" s="4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5" t="e">
        <f ca="1">O4/(O3+O4+O5)</f>
        <v>#DIV/0!</v>
      </c>
      <c r="R4" t="s">
        <v>68</v>
      </c>
    </row>
    <row r="5" spans="1:20" x14ac:dyDescent="0.25">
      <c r="A5" t="s">
        <v>18</v>
      </c>
      <c r="B5" t="s">
        <v>19</v>
      </c>
      <c r="C5" t="s">
        <v>20</v>
      </c>
      <c r="D5" t="s">
        <v>9</v>
      </c>
      <c r="E5" t="s">
        <v>9</v>
      </c>
      <c r="G5" s="22"/>
      <c r="H5" s="13" t="s">
        <v>69</v>
      </c>
      <c r="I5" s="8" t="s">
        <v>70</v>
      </c>
      <c r="J5" s="8">
        <f ca="1">J2+J3</f>
        <v>17</v>
      </c>
      <c r="K5" s="9">
        <f ca="1">J5/(J5+J6)</f>
        <v>0.65384615384615385</v>
      </c>
      <c r="M5" s="25"/>
      <c r="N5" s="4" t="s">
        <v>71</v>
      </c>
      <c r="O5" s="4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5" t="e">
        <f ca="1">O5/(O3+O4+O5)</f>
        <v>#DIV/0!</v>
      </c>
      <c r="R5" t="s">
        <v>72</v>
      </c>
    </row>
    <row r="6" spans="1:20" x14ac:dyDescent="0.25">
      <c r="A6" t="s">
        <v>21</v>
      </c>
      <c r="B6" t="s">
        <v>22</v>
      </c>
      <c r="C6" t="s">
        <v>23</v>
      </c>
      <c r="D6" t="s">
        <v>10</v>
      </c>
      <c r="E6" t="s">
        <v>24</v>
      </c>
      <c r="G6" s="22"/>
      <c r="H6" s="13"/>
      <c r="I6" s="8" t="s">
        <v>73</v>
      </c>
      <c r="J6" s="8">
        <f ca="1">J4</f>
        <v>9</v>
      </c>
      <c r="K6" s="9">
        <f ca="1">J6/(J5+J6)</f>
        <v>0.34615384615384615</v>
      </c>
      <c r="M6" s="14" t="s">
        <v>74</v>
      </c>
      <c r="N6" s="8" t="s">
        <v>75</v>
      </c>
      <c r="O6" s="8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9" t="e">
        <f ca="1">O6/(O6+O7)</f>
        <v>#DIV/0!</v>
      </c>
      <c r="R6" t="s">
        <v>76</v>
      </c>
    </row>
    <row r="7" spans="1:20" x14ac:dyDescent="0.25">
      <c r="A7" t="s">
        <v>25</v>
      </c>
      <c r="B7" t="s">
        <v>26</v>
      </c>
      <c r="C7" t="s">
        <v>27</v>
      </c>
      <c r="D7" t="s">
        <v>28</v>
      </c>
      <c r="E7" t="s">
        <v>14</v>
      </c>
      <c r="G7" s="22"/>
      <c r="H7" s="17" t="s">
        <v>77</v>
      </c>
      <c r="I7" s="4" t="s">
        <v>70</v>
      </c>
      <c r="J7" s="4">
        <f ca="1">J3+J4</f>
        <v>13</v>
      </c>
      <c r="K7" s="5">
        <f ca="1">J7/(J7+J8)</f>
        <v>0.5</v>
      </c>
      <c r="M7" s="15"/>
      <c r="N7" s="8" t="s">
        <v>78</v>
      </c>
      <c r="O7" s="8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9" t="e">
        <f ca="1">O7/(O6+O7)</f>
        <v>#DIV/0!</v>
      </c>
      <c r="R7" t="s">
        <v>79</v>
      </c>
    </row>
    <row r="8" spans="1:20" x14ac:dyDescent="0.25">
      <c r="A8" t="s">
        <v>29</v>
      </c>
      <c r="B8" t="s">
        <v>30</v>
      </c>
      <c r="C8" t="s">
        <v>31</v>
      </c>
      <c r="D8" t="s">
        <v>9</v>
      </c>
      <c r="E8" t="s">
        <v>9</v>
      </c>
      <c r="G8" s="22"/>
      <c r="H8" s="17"/>
      <c r="I8" s="4" t="s">
        <v>73</v>
      </c>
      <c r="J8" s="4">
        <f ca="1">J2</f>
        <v>13</v>
      </c>
      <c r="K8" s="5">
        <f ca="1">J8/(J7+J8)</f>
        <v>0.5</v>
      </c>
      <c r="M8" s="23" t="s">
        <v>80</v>
      </c>
      <c r="N8" s="4" t="s">
        <v>81</v>
      </c>
      <c r="O8" s="4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5" t="e">
        <f ca="1">O8/(O8+O9)</f>
        <v>#DIV/0!</v>
      </c>
      <c r="R8" t="s">
        <v>82</v>
      </c>
    </row>
    <row r="9" spans="1:20" x14ac:dyDescent="0.25">
      <c r="A9" t="s">
        <v>32</v>
      </c>
      <c r="B9" t="s">
        <v>33</v>
      </c>
      <c r="C9" t="s">
        <v>34</v>
      </c>
      <c r="D9" t="s">
        <v>10</v>
      </c>
      <c r="E9" t="s">
        <v>9</v>
      </c>
      <c r="G9" s="22"/>
      <c r="H9" s="13" t="s">
        <v>83</v>
      </c>
      <c r="I9" s="8" t="s">
        <v>70</v>
      </c>
      <c r="J9" s="8">
        <f ca="1">J2+J4</f>
        <v>22</v>
      </c>
      <c r="K9" s="9">
        <f ca="1">J9/(J9+J10)</f>
        <v>0.84615384615384615</v>
      </c>
      <c r="M9" s="25"/>
      <c r="N9" s="4" t="s">
        <v>84</v>
      </c>
      <c r="O9" s="4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5" t="e">
        <f ca="1">O9/(O8+O9)</f>
        <v>#DIV/0!</v>
      </c>
      <c r="R9" t="s">
        <v>85</v>
      </c>
    </row>
    <row r="10" spans="1:20" x14ac:dyDescent="0.25">
      <c r="A10" t="s">
        <v>35</v>
      </c>
      <c r="B10" t="s">
        <v>13</v>
      </c>
      <c r="C10" t="s">
        <v>36</v>
      </c>
      <c r="D10" t="s">
        <v>14</v>
      </c>
      <c r="E10" t="s">
        <v>14</v>
      </c>
      <c r="G10" s="22"/>
      <c r="H10" s="13"/>
      <c r="I10" s="8" t="s">
        <v>73</v>
      </c>
      <c r="J10" s="8">
        <f ca="1">J3</f>
        <v>4</v>
      </c>
      <c r="K10" s="9">
        <f ca="1">J10/(J9+J10)</f>
        <v>0.15384615384615385</v>
      </c>
      <c r="M10" s="14" t="s">
        <v>86</v>
      </c>
      <c r="N10" s="8" t="s">
        <v>87</v>
      </c>
      <c r="O10" s="8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9" t="e">
        <f ca="1">O10/(O10+O11)</f>
        <v>#DIV/0!</v>
      </c>
      <c r="R10" t="s">
        <v>88</v>
      </c>
    </row>
    <row r="11" spans="1:20" x14ac:dyDescent="0.25">
      <c r="A11" t="s">
        <v>37</v>
      </c>
      <c r="B11" t="s">
        <v>17</v>
      </c>
      <c r="C11" t="s">
        <v>30</v>
      </c>
      <c r="D11" t="s">
        <v>10</v>
      </c>
      <c r="E11" t="s">
        <v>10</v>
      </c>
      <c r="G11" s="16" t="s">
        <v>89</v>
      </c>
      <c r="H11" s="17" t="s">
        <v>74</v>
      </c>
      <c r="I11" s="4" t="s">
        <v>75</v>
      </c>
      <c r="J11" s="4" cm="1">
        <f t="array" aca="1" ref="J11" ca="1">SUM(IF((_xlfn.NUMBERVALUE(D2:INDIRECT("D"&amp;T2))+_xlfn.NUMBERVALUE(E2:INDIRECT("E"&amp;T2)))&gt;1.5,1,0))</f>
        <v>23</v>
      </c>
      <c r="K11" s="5">
        <f ca="1">J11/(J11+J12)</f>
        <v>0.88461538461538458</v>
      </c>
      <c r="M11" s="15"/>
      <c r="N11" s="8" t="s">
        <v>90</v>
      </c>
      <c r="O11" s="8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9" t="e">
        <f ca="1">O11/(O10+O11)</f>
        <v>#DIV/0!</v>
      </c>
      <c r="R11" t="s">
        <v>91</v>
      </c>
    </row>
    <row r="12" spans="1:20" x14ac:dyDescent="0.25">
      <c r="A12" t="s">
        <v>38</v>
      </c>
      <c r="B12" t="s">
        <v>8</v>
      </c>
      <c r="C12" t="s">
        <v>26</v>
      </c>
      <c r="D12" t="s">
        <v>10</v>
      </c>
      <c r="E12" t="s">
        <v>9</v>
      </c>
      <c r="G12" s="16"/>
      <c r="H12" s="17"/>
      <c r="I12" s="4" t="s">
        <v>78</v>
      </c>
      <c r="J12" s="4" cm="1">
        <f t="array" aca="1" ref="J12" ca="1">SUM(IF((_xlfn.NUMBERVALUE(D2:INDIRECT("D"&amp;T2))+_xlfn.NUMBERVALUE(E2:INDIRECT("E"&amp;T2)))&lt;1.5,1,0))</f>
        <v>3</v>
      </c>
      <c r="K12" s="5">
        <f ca="1">J12/(J11+J12)</f>
        <v>0.11538461538461539</v>
      </c>
      <c r="R12" t="s">
        <v>92</v>
      </c>
    </row>
    <row r="13" spans="1:20" x14ac:dyDescent="0.25">
      <c r="A13" t="s">
        <v>39</v>
      </c>
      <c r="B13" t="s">
        <v>34</v>
      </c>
      <c r="C13" t="s">
        <v>7</v>
      </c>
      <c r="D13" t="s">
        <v>10</v>
      </c>
      <c r="E13" t="s">
        <v>14</v>
      </c>
      <c r="G13" s="16"/>
      <c r="H13" s="13" t="s">
        <v>80</v>
      </c>
      <c r="I13" s="8" t="s">
        <v>81</v>
      </c>
      <c r="J13" s="8" cm="1">
        <f t="array" aca="1" ref="J13" ca="1">SUM(IF((_xlfn.NUMBERVALUE(D2:INDIRECT("D"&amp;T2))+_xlfn.NUMBERVALUE(E2:INDIRECT("E"&amp;T2)))&gt;2.5,1,0))</f>
        <v>17</v>
      </c>
      <c r="K13" s="9">
        <f ca="1">J13/(J13+J14)</f>
        <v>0.65384615384615385</v>
      </c>
      <c r="R13" t="s">
        <v>93</v>
      </c>
    </row>
    <row r="14" spans="1:20" x14ac:dyDescent="0.25">
      <c r="A14" t="s">
        <v>40</v>
      </c>
      <c r="B14" t="s">
        <v>23</v>
      </c>
      <c r="C14" t="s">
        <v>33</v>
      </c>
      <c r="D14" t="s">
        <v>10</v>
      </c>
      <c r="E14" t="s">
        <v>14</v>
      </c>
      <c r="G14" s="16"/>
      <c r="H14" s="13"/>
      <c r="I14" s="8" t="s">
        <v>84</v>
      </c>
      <c r="J14" s="8" cm="1">
        <f t="array" aca="1" ref="J14" ca="1">SUM(IF((_xlfn.NUMBERVALUE(D2:INDIRECT("D"&amp;T2))+_xlfn.NUMBERVALUE(E2:INDIRECT("E"&amp;T2)))&lt;2.5,1,0))</f>
        <v>9</v>
      </c>
      <c r="K14" s="9">
        <f ca="1">J14/(J13+J14)</f>
        <v>0.34615384615384615</v>
      </c>
      <c r="R14" t="s">
        <v>94</v>
      </c>
    </row>
    <row r="15" spans="1:20" x14ac:dyDescent="0.25">
      <c r="A15" t="s">
        <v>40</v>
      </c>
      <c r="B15" t="s">
        <v>31</v>
      </c>
      <c r="C15" t="s">
        <v>19</v>
      </c>
      <c r="D15" t="s">
        <v>9</v>
      </c>
      <c r="E15" t="s">
        <v>41</v>
      </c>
      <c r="G15" s="16"/>
      <c r="H15" s="17" t="s">
        <v>86</v>
      </c>
      <c r="I15" s="4" t="s">
        <v>87</v>
      </c>
      <c r="J15" s="4" cm="1">
        <f t="array" aca="1" ref="J15" ca="1">SUM(IF((_xlfn.NUMBERVALUE(D2:INDIRECT("D"&amp;T2))+_xlfn.NUMBERVALUE(E2:INDIRECT("E"&amp;T2)))&gt;3.5,1,0))</f>
        <v>9</v>
      </c>
      <c r="K15" s="5">
        <f ca="1">J15/(J15+J16)</f>
        <v>0.34615384615384615</v>
      </c>
      <c r="R15" t="s">
        <v>95</v>
      </c>
    </row>
    <row r="16" spans="1:20" x14ac:dyDescent="0.25">
      <c r="A16" t="s">
        <v>42</v>
      </c>
      <c r="B16" t="s">
        <v>27</v>
      </c>
      <c r="C16" t="s">
        <v>43</v>
      </c>
      <c r="D16" t="s">
        <v>10</v>
      </c>
      <c r="E16" t="s">
        <v>41</v>
      </c>
      <c r="G16" s="16"/>
      <c r="H16" s="17"/>
      <c r="I16" s="4" t="s">
        <v>90</v>
      </c>
      <c r="J16" s="4" cm="1">
        <f t="array" aca="1" ref="J16" ca="1">SUM(IF((_xlfn.NUMBERVALUE(D2:INDIRECT("D"&amp;T2))+_xlfn.NUMBERVALUE(E2:INDIRECT("E"&amp;T2)))&lt;3.5,1,0))</f>
        <v>17</v>
      </c>
      <c r="K16" s="5">
        <f ca="1">J16/(J15+J16)</f>
        <v>0.65384615384615385</v>
      </c>
      <c r="R16" t="s">
        <v>96</v>
      </c>
    </row>
    <row r="17" spans="1:18" x14ac:dyDescent="0.25">
      <c r="A17" t="s">
        <v>44</v>
      </c>
      <c r="B17" t="s">
        <v>16</v>
      </c>
      <c r="C17" t="s">
        <v>22</v>
      </c>
      <c r="D17" t="s">
        <v>10</v>
      </c>
      <c r="E17" t="s">
        <v>9</v>
      </c>
      <c r="R17" t="s">
        <v>97</v>
      </c>
    </row>
    <row r="18" spans="1:18" x14ac:dyDescent="0.25">
      <c r="A18" t="s">
        <v>45</v>
      </c>
      <c r="B18" t="s">
        <v>20</v>
      </c>
      <c r="C18" t="s">
        <v>12</v>
      </c>
      <c r="D18" t="s">
        <v>9</v>
      </c>
      <c r="E18" t="s">
        <v>10</v>
      </c>
      <c r="G18" s="10" t="s">
        <v>98</v>
      </c>
      <c r="H18" s="11" t="s">
        <v>69</v>
      </c>
      <c r="I18" s="8" t="s">
        <v>75</v>
      </c>
      <c r="J18" s="8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15</v>
      </c>
      <c r="K18" s="9">
        <f ca="1">J18/($J$2+$J$3+$J$4)</f>
        <v>0.57692307692307687</v>
      </c>
      <c r="R18" t="s">
        <v>57</v>
      </c>
    </row>
    <row r="19" spans="1:18" x14ac:dyDescent="0.25">
      <c r="A19" t="s">
        <v>46</v>
      </c>
      <c r="B19" t="s">
        <v>19</v>
      </c>
      <c r="C19" t="s">
        <v>23</v>
      </c>
      <c r="D19" t="s">
        <v>24</v>
      </c>
      <c r="E19" t="s">
        <v>10</v>
      </c>
      <c r="G19" s="10"/>
      <c r="H19" s="11"/>
      <c r="I19" s="4" t="s">
        <v>78</v>
      </c>
      <c r="J19" s="4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2</v>
      </c>
      <c r="K19" s="5">
        <f t="shared" ref="K19:K35" ca="1" si="0">J19/($J$2+$J$3+$J$4)</f>
        <v>7.6923076923076927E-2</v>
      </c>
      <c r="R19" t="s">
        <v>99</v>
      </c>
    </row>
    <row r="20" spans="1:18" x14ac:dyDescent="0.25">
      <c r="A20" t="s">
        <v>47</v>
      </c>
      <c r="B20" t="s">
        <v>36</v>
      </c>
      <c r="C20" t="s">
        <v>8</v>
      </c>
      <c r="D20" t="s">
        <v>9</v>
      </c>
      <c r="E20" t="s">
        <v>10</v>
      </c>
      <c r="G20" s="10"/>
      <c r="H20" s="11"/>
      <c r="I20" s="8" t="s">
        <v>81</v>
      </c>
      <c r="J20" s="8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9</v>
      </c>
      <c r="K20" s="9">
        <f t="shared" ca="1" si="0"/>
        <v>0.34615384615384615</v>
      </c>
      <c r="R20" t="s">
        <v>100</v>
      </c>
    </row>
    <row r="21" spans="1:18" x14ac:dyDescent="0.25">
      <c r="A21" t="s">
        <v>48</v>
      </c>
      <c r="B21" t="s">
        <v>30</v>
      </c>
      <c r="C21" t="s">
        <v>34</v>
      </c>
      <c r="D21" t="s">
        <v>41</v>
      </c>
      <c r="E21" t="s">
        <v>24</v>
      </c>
      <c r="G21" s="10"/>
      <c r="H21" s="11"/>
      <c r="I21" s="4" t="s">
        <v>84</v>
      </c>
      <c r="J21" s="4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8</v>
      </c>
      <c r="K21" s="5">
        <f t="shared" ca="1" si="0"/>
        <v>0.30769230769230771</v>
      </c>
      <c r="R21" t="s">
        <v>101</v>
      </c>
    </row>
    <row r="22" spans="1:18" x14ac:dyDescent="0.25">
      <c r="A22" t="s">
        <v>49</v>
      </c>
      <c r="B22" t="s">
        <v>33</v>
      </c>
      <c r="C22" t="s">
        <v>16</v>
      </c>
      <c r="D22" t="s">
        <v>14</v>
      </c>
      <c r="E22" t="s">
        <v>9</v>
      </c>
      <c r="G22" s="10"/>
      <c r="H22" s="11"/>
      <c r="I22" s="8" t="s">
        <v>87</v>
      </c>
      <c r="J22" s="8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6</v>
      </c>
      <c r="K22" s="9">
        <f t="shared" ca="1" si="0"/>
        <v>0.23076923076923078</v>
      </c>
    </row>
    <row r="23" spans="1:18" x14ac:dyDescent="0.25">
      <c r="A23" t="s">
        <v>50</v>
      </c>
      <c r="B23" t="s">
        <v>7</v>
      </c>
      <c r="C23" t="s">
        <v>27</v>
      </c>
      <c r="D23" t="s">
        <v>10</v>
      </c>
      <c r="E23" t="s">
        <v>14</v>
      </c>
      <c r="G23" s="10"/>
      <c r="H23" s="11"/>
      <c r="I23" s="4" t="s">
        <v>90</v>
      </c>
      <c r="J23" s="4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11</v>
      </c>
      <c r="K23" s="5">
        <f t="shared" ca="1" si="0"/>
        <v>0.42307692307692307</v>
      </c>
    </row>
    <row r="24" spans="1:18" x14ac:dyDescent="0.25">
      <c r="A24" t="s">
        <v>51</v>
      </c>
      <c r="B24" t="s">
        <v>12</v>
      </c>
      <c r="C24" t="s">
        <v>17</v>
      </c>
      <c r="D24" t="s">
        <v>24</v>
      </c>
      <c r="E24" t="s">
        <v>10</v>
      </c>
      <c r="G24" s="10"/>
      <c r="H24" s="12" t="s">
        <v>77</v>
      </c>
      <c r="I24" s="8" t="s">
        <v>75</v>
      </c>
      <c r="J24" s="8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11</v>
      </c>
      <c r="K24" s="9">
        <f t="shared" ca="1" si="0"/>
        <v>0.42307692307692307</v>
      </c>
    </row>
    <row r="25" spans="1:18" x14ac:dyDescent="0.25">
      <c r="A25" t="s">
        <v>52</v>
      </c>
      <c r="B25" t="s">
        <v>26</v>
      </c>
      <c r="C25" t="s">
        <v>20</v>
      </c>
      <c r="D25" t="s">
        <v>14</v>
      </c>
      <c r="E25" t="s">
        <v>24</v>
      </c>
      <c r="G25" s="10"/>
      <c r="H25" s="12"/>
      <c r="I25" s="4" t="s">
        <v>78</v>
      </c>
      <c r="J25" s="4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2</v>
      </c>
      <c r="K25" s="5">
        <f t="shared" ca="1" si="0"/>
        <v>7.6923076923076927E-2</v>
      </c>
    </row>
    <row r="26" spans="1:18" x14ac:dyDescent="0.25">
      <c r="A26" t="s">
        <v>53</v>
      </c>
      <c r="B26" t="s">
        <v>22</v>
      </c>
      <c r="C26" t="s">
        <v>31</v>
      </c>
      <c r="D26" t="s">
        <v>28</v>
      </c>
      <c r="E26" t="s">
        <v>14</v>
      </c>
      <c r="G26" s="10"/>
      <c r="H26" s="12"/>
      <c r="I26" s="8" t="s">
        <v>81</v>
      </c>
      <c r="J26" s="8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9</v>
      </c>
      <c r="K26" s="9">
        <f t="shared" ca="1" si="0"/>
        <v>0.34615384615384615</v>
      </c>
    </row>
    <row r="27" spans="1:18" x14ac:dyDescent="0.25">
      <c r="A27" t="s">
        <v>54</v>
      </c>
      <c r="B27" t="s">
        <v>43</v>
      </c>
      <c r="C27" t="s">
        <v>13</v>
      </c>
      <c r="D27" t="s">
        <v>9</v>
      </c>
      <c r="E27" t="s">
        <v>10</v>
      </c>
      <c r="G27" s="10"/>
      <c r="H27" s="12"/>
      <c r="I27" s="4" t="s">
        <v>84</v>
      </c>
      <c r="J27" s="4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4</v>
      </c>
      <c r="K27" s="5">
        <f t="shared" ca="1" si="0"/>
        <v>0.15384615384615385</v>
      </c>
    </row>
    <row r="28" spans="1:18" x14ac:dyDescent="0.25">
      <c r="G28" s="10"/>
      <c r="H28" s="12"/>
      <c r="I28" s="8" t="s">
        <v>87</v>
      </c>
      <c r="J28" s="8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4</v>
      </c>
      <c r="K28" s="9">
        <f t="shared" ca="1" si="0"/>
        <v>0.15384615384615385</v>
      </c>
    </row>
    <row r="29" spans="1:18" x14ac:dyDescent="0.25">
      <c r="G29" s="10"/>
      <c r="H29" s="12"/>
      <c r="I29" s="4" t="s">
        <v>90</v>
      </c>
      <c r="J29" s="4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9</v>
      </c>
      <c r="K29" s="5">
        <f t="shared" ca="1" si="0"/>
        <v>0.34615384615384615</v>
      </c>
    </row>
    <row r="30" spans="1:18" x14ac:dyDescent="0.25">
      <c r="G30" s="10"/>
      <c r="H30" s="11" t="s">
        <v>83</v>
      </c>
      <c r="I30" s="8" t="s">
        <v>75</v>
      </c>
      <c r="J30" s="8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20</v>
      </c>
      <c r="K30" s="9">
        <f t="shared" ca="1" si="0"/>
        <v>0.76923076923076927</v>
      </c>
    </row>
    <row r="31" spans="1:18" x14ac:dyDescent="0.25">
      <c r="G31" s="10"/>
      <c r="H31" s="11"/>
      <c r="I31" s="4" t="s">
        <v>78</v>
      </c>
      <c r="J31" s="4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2</v>
      </c>
      <c r="K31" s="5">
        <f t="shared" ca="1" si="0"/>
        <v>7.6923076923076927E-2</v>
      </c>
    </row>
    <row r="32" spans="1:18" x14ac:dyDescent="0.25">
      <c r="G32" s="10"/>
      <c r="H32" s="11"/>
      <c r="I32" s="8" t="s">
        <v>81</v>
      </c>
      <c r="J32" s="8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16</v>
      </c>
      <c r="K32" s="9">
        <f t="shared" ca="1" si="0"/>
        <v>0.61538461538461542</v>
      </c>
    </row>
    <row r="33" spans="7:11" x14ac:dyDescent="0.25">
      <c r="G33" s="10"/>
      <c r="H33" s="11"/>
      <c r="I33" s="4" t="s">
        <v>84</v>
      </c>
      <c r="J33" s="4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6</v>
      </c>
      <c r="K33" s="5">
        <f t="shared" ca="1" si="0"/>
        <v>0.23076923076923078</v>
      </c>
    </row>
    <row r="34" spans="7:11" x14ac:dyDescent="0.25">
      <c r="G34" s="10"/>
      <c r="H34" s="11"/>
      <c r="I34" s="8" t="s">
        <v>87</v>
      </c>
      <c r="J34" s="8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8</v>
      </c>
      <c r="K34" s="9">
        <f t="shared" ca="1" si="0"/>
        <v>0.30769230769230771</v>
      </c>
    </row>
    <row r="35" spans="7:11" x14ac:dyDescent="0.25">
      <c r="G35" s="10"/>
      <c r="H35" s="11"/>
      <c r="I35" s="26" t="s">
        <v>90</v>
      </c>
      <c r="J35" s="26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14</v>
      </c>
      <c r="K35" s="27">
        <f t="shared" ca="1" si="0"/>
        <v>0.53846153846153844</v>
      </c>
    </row>
  </sheetData>
  <mergeCells count="20"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  <mergeCell ref="M10:M11"/>
    <mergeCell ref="G11:G16"/>
    <mergeCell ref="H11:H12"/>
    <mergeCell ref="H13:H14"/>
    <mergeCell ref="H15:H16"/>
    <mergeCell ref="G18:G35"/>
    <mergeCell ref="H18:H23"/>
    <mergeCell ref="H24:H29"/>
    <mergeCell ref="H30:H35"/>
    <mergeCell ref="H9:H10"/>
  </mergeCells>
  <dataValidations count="1">
    <dataValidation type="list" allowBlank="1" showInputMessage="1" showErrorMessage="1" sqref="M1:P1" xr:uid="{E47A1D5D-6F27-4CA7-BC9D-72BCDF3CDDD0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 Portugal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2023-08-31T04:14:14Z</dcterms:modified>
</cp:coreProperties>
</file>