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5EFCE58E-275F-470F-9694-390BEB1E7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ha Lig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4" i="1" a="1"/>
  <c r="J12" i="1" a="1"/>
  <c r="O10" i="1" a="1"/>
  <c r="J14" i="1" a="1"/>
  <c r="J4" i="1" a="1"/>
  <c r="J30" i="1" a="1"/>
  <c r="J22" i="1" a="1"/>
  <c r="J13" i="1" a="1"/>
  <c r="O6" i="1" a="1"/>
  <c r="O3" i="1" a="1"/>
  <c r="O7" i="1" a="1"/>
  <c r="J26" i="1" a="1"/>
  <c r="J35" i="1" a="1"/>
  <c r="J27" i="1" a="1"/>
  <c r="J19" i="1" a="1"/>
  <c r="J11" i="1" a="1"/>
  <c r="O9" i="1" a="1"/>
  <c r="J21" i="1" a="1"/>
  <c r="J23" i="1" a="1"/>
  <c r="J32" i="1" a="1"/>
  <c r="J24" i="1" a="1"/>
  <c r="J15" i="1" a="1"/>
  <c r="J3" i="1" a="1"/>
  <c r="J18" i="1" a="1"/>
  <c r="J29" i="1" a="1"/>
  <c r="O5" i="1" a="1"/>
  <c r="J28" i="1" a="1"/>
  <c r="J20" i="1" a="1"/>
  <c r="O11" i="1" a="1"/>
  <c r="O8" i="1" a="1"/>
  <c r="J2" i="1" a="1"/>
  <c r="J34" i="1" a="1"/>
  <c r="J31" i="1" a="1"/>
  <c r="J31" i="1" l="1"/>
  <c r="J34" i="1"/>
  <c r="J2" i="1"/>
  <c r="O8" i="1"/>
  <c r="P8" i="1" s="1"/>
  <c r="O11" i="1"/>
  <c r="J20" i="1"/>
  <c r="J28" i="1"/>
  <c r="K28" i="1" s="1"/>
  <c r="O5" i="1"/>
  <c r="J29" i="1"/>
  <c r="J18" i="1"/>
  <c r="J3" i="1"/>
  <c r="J15" i="1"/>
  <c r="K15" i="1" s="1"/>
  <c r="J24" i="1"/>
  <c r="J32" i="1"/>
  <c r="J23" i="1"/>
  <c r="K23" i="1" s="1"/>
  <c r="J21" i="1"/>
  <c r="O9" i="1"/>
  <c r="J11" i="1"/>
  <c r="J19" i="1"/>
  <c r="J27" i="1"/>
  <c r="J35" i="1"/>
  <c r="J26" i="1"/>
  <c r="O7" i="1"/>
  <c r="P7" i="1" s="1"/>
  <c r="O3" i="1"/>
  <c r="O6" i="1"/>
  <c r="J13" i="1"/>
  <c r="J22" i="1"/>
  <c r="J30" i="1"/>
  <c r="J4" i="1"/>
  <c r="J14" i="1"/>
  <c r="K14" i="1" s="1"/>
  <c r="O10" i="1"/>
  <c r="P10" i="1" s="1"/>
  <c r="J12" i="1"/>
  <c r="K12" i="1" s="1"/>
  <c r="O4" i="1"/>
  <c r="J16" i="1"/>
  <c r="J25" i="1"/>
  <c r="J33" i="1"/>
  <c r="K21" i="1" l="1"/>
  <c r="P5" i="1"/>
  <c r="K24" i="1"/>
  <c r="K16" i="1"/>
  <c r="K35" i="1"/>
  <c r="P3" i="1"/>
  <c r="K26" i="1"/>
  <c r="K32" i="1"/>
  <c r="K20" i="1"/>
  <c r="K33" i="1"/>
  <c r="K30" i="1"/>
  <c r="K27" i="1"/>
  <c r="K22" i="1"/>
  <c r="K19" i="1"/>
  <c r="K3" i="1"/>
  <c r="J7" i="1"/>
  <c r="J10" i="1"/>
  <c r="J5" i="1"/>
  <c r="J8" i="1"/>
  <c r="K2" i="1"/>
  <c r="J9" i="1"/>
  <c r="K9" i="1" s="1"/>
  <c r="K4" i="1"/>
  <c r="J6" i="1"/>
  <c r="P11" i="1"/>
  <c r="K13" i="1"/>
  <c r="K11" i="1"/>
  <c r="K18" i="1"/>
  <c r="K34" i="1"/>
  <c r="K25" i="1"/>
  <c r="P4" i="1"/>
  <c r="P6" i="1"/>
  <c r="P9" i="1"/>
  <c r="K29" i="1"/>
  <c r="K31" i="1"/>
  <c r="K8" i="1" l="1"/>
  <c r="K5" i="1"/>
  <c r="K10" i="1"/>
  <c r="K6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<sst xmlns="http://schemas.openxmlformats.org/spreadsheetml/2006/main" count="382" uniqueCount="133">
  <si>
    <t>Date</t>
  </si>
  <si>
    <t>HomeTeam</t>
  </si>
  <si>
    <t>AwayTeam</t>
  </si>
  <si>
    <t>03.09.2023 09:00</t>
  </si>
  <si>
    <t>Nyva Ternopil</t>
  </si>
  <si>
    <t>Ahrobiznes Volochysk</t>
  </si>
  <si>
    <t>0</t>
  </si>
  <si>
    <t>03.09.2023 08:30</t>
  </si>
  <si>
    <t>SC Poltava</t>
  </si>
  <si>
    <t>Viktoria</t>
  </si>
  <si>
    <t>2</t>
  </si>
  <si>
    <t>03.09.2023 08:00</t>
  </si>
  <si>
    <t>Inhulets</t>
  </si>
  <si>
    <t>MFC Metalurh</t>
  </si>
  <si>
    <t>3</t>
  </si>
  <si>
    <t>03.09.2023 07:00</t>
  </si>
  <si>
    <t>Prykarpattya</t>
  </si>
  <si>
    <t>Nyva Buzova</t>
  </si>
  <si>
    <t>03.09.2023 06:30</t>
  </si>
  <si>
    <t>Khust</t>
  </si>
  <si>
    <t>Podillya Khmelnytskyi</t>
  </si>
  <si>
    <t>1</t>
  </si>
  <si>
    <t>03.09.2023 06:00</t>
  </si>
  <si>
    <t>Dinaz Vyshgorod</t>
  </si>
  <si>
    <t>Hirnyk-Sport</t>
  </si>
  <si>
    <t>02.09.2023 06:30</t>
  </si>
  <si>
    <t>Bukovyna</t>
  </si>
  <si>
    <t>Metalist Kharkiv</t>
  </si>
  <si>
    <t>02.09.2023 05:00</t>
  </si>
  <si>
    <t>Karpaty Lviv</t>
  </si>
  <si>
    <t>Epitsentr</t>
  </si>
  <si>
    <t>02.09.2023 04:00</t>
  </si>
  <si>
    <t>FC Chernihiv</t>
  </si>
  <si>
    <t>Kremin</t>
  </si>
  <si>
    <t>01.09.2023 05:00</t>
  </si>
  <si>
    <t>Livyi Bereg</t>
  </si>
  <si>
    <t>FSC Mariupol</t>
  </si>
  <si>
    <t>28.08.2023 08:30</t>
  </si>
  <si>
    <t>28.08.2023 08:15</t>
  </si>
  <si>
    <t>6</t>
  </si>
  <si>
    <t>28.08.2023 08:00</t>
  </si>
  <si>
    <t>28.08.2023 07:30</t>
  </si>
  <si>
    <t>7</t>
  </si>
  <si>
    <t>28.08.2023 07:00</t>
  </si>
  <si>
    <t>28.08.2023 06:15</t>
  </si>
  <si>
    <t>27.08.2023 09:00</t>
  </si>
  <si>
    <t>27.08.2023 07:30</t>
  </si>
  <si>
    <t>4</t>
  </si>
  <si>
    <t>26.08.2023 07:00</t>
  </si>
  <si>
    <t>25.08.2023 09:00</t>
  </si>
  <si>
    <t>20.08.2023 09:00</t>
  </si>
  <si>
    <t>20.08.2023 08:00</t>
  </si>
  <si>
    <t>19.08.2023 09:00</t>
  </si>
  <si>
    <t>19.08.2023 08:30</t>
  </si>
  <si>
    <t>19.08.2023 08:00</t>
  </si>
  <si>
    <t>19.08.2023 07:30</t>
  </si>
  <si>
    <t>19.08.2023 07:00</t>
  </si>
  <si>
    <t>18.08.2023 09:00</t>
  </si>
  <si>
    <t>12.08.2023 08:30</t>
  </si>
  <si>
    <t>12.08.2023 08:00</t>
  </si>
  <si>
    <t>12.08.2023 07:30</t>
  </si>
  <si>
    <t>12.08.2023 07:00</t>
  </si>
  <si>
    <t>11.08.2023 09:00</t>
  </si>
  <si>
    <t>5</t>
  </si>
  <si>
    <t>11.08.2023 08:30</t>
  </si>
  <si>
    <t>11.08.2023 08:00</t>
  </si>
  <si>
    <t>11.08.2023 07:30</t>
  </si>
  <si>
    <t>11.08.2023 07:00</t>
  </si>
  <si>
    <t>11.08.2023 04:00</t>
  </si>
  <si>
    <t>07.08.2023 10:00</t>
  </si>
  <si>
    <t>07.08.2023 08:00</t>
  </si>
  <si>
    <t>07.08.2023 06:00</t>
  </si>
  <si>
    <t>07.08.2023 04:00</t>
  </si>
  <si>
    <t>06.08.2023 09:00</t>
  </si>
  <si>
    <t>06.08.2023 08:30</t>
  </si>
  <si>
    <t>06.08.2023 08:00</t>
  </si>
  <si>
    <t>06.08.2023 07:30</t>
  </si>
  <si>
    <t>06.08.2023 06:00</t>
  </si>
  <si>
    <t>29.07.2023 09:00</t>
  </si>
  <si>
    <t>29.07.2023 08:00</t>
  </si>
  <si>
    <t>29.07.2023 07:00</t>
  </si>
  <si>
    <t>29.07.2023 04:00</t>
  </si>
  <si>
    <t>28.07.2023 09:00</t>
  </si>
  <si>
    <t>28.07.2023 07:00</t>
  </si>
  <si>
    <t>28.07.2023 06:00</t>
  </si>
  <si>
    <t>27.07.2023 09:00</t>
  </si>
  <si>
    <t>27.07.2023 07:00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</si>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</sst>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G2" sqref="G1:T1048576"/>
    </sheetView>
  </sheetViews>
  <sheetFormatPr defaultRowHeight="15" x14ac:dyDescent="0.25"/>
  <cols>
    <col min="1" max="1" width="15.28515625" style="23" bestFit="1" customWidth="1"/>
    <col min="2" max="3" width="20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87</v>
      </c>
      <c r="E1" s="23" t="s">
        <v>88</v>
      </c>
      <c r="G1" s="1" t="s">
        <v>89</v>
      </c>
      <c r="H1" s="1"/>
      <c r="I1" s="1"/>
      <c r="J1" s="1"/>
      <c r="K1" s="2" t="s">
        <v>90</v>
      </c>
      <c r="M1" s="3" t="s">
        <v>91</v>
      </c>
      <c r="N1" s="4"/>
      <c r="O1" s="4"/>
      <c r="P1" s="5"/>
      <c r="R1" s="6" t="s">
        <v>92</v>
      </c>
      <c r="T1" s="7" t="s">
        <v>93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94</v>
      </c>
      <c r="H2" s="9" t="s">
        <v>95</v>
      </c>
      <c r="I2" s="10" t="s">
        <v>96</v>
      </c>
      <c r="J2" s="10" cm="1">
        <f t="array" aca="1" ref="J2" ca="1">SUM(IF(_xlfn.NUMBERVALUE(D2:INDIRECT("D"&amp;T2))&gt;_xlfn.NUMBERVALUE(E2:INDIRECT("E"&amp;T2)),1,0))</f>
        <v>19</v>
      </c>
      <c r="K2" s="11">
        <f ca="1">J2/(J2+J3+J4)</f>
        <v>0.39583333333333331</v>
      </c>
      <c r="M2" s="3" t="s">
        <v>89</v>
      </c>
      <c r="N2" s="4"/>
      <c r="O2" s="5"/>
      <c r="P2" s="12" t="s">
        <v>90</v>
      </c>
      <c r="R2" s="23" t="s">
        <v>91</v>
      </c>
      <c r="T2" s="13">
        <v>49</v>
      </c>
    </row>
    <row r="3" spans="1:20" x14ac:dyDescent="0.25">
      <c r="A3" s="23" t="s">
        <v>7</v>
      </c>
      <c r="B3" s="23" t="s">
        <v>8</v>
      </c>
      <c r="C3" s="23" t="s">
        <v>9</v>
      </c>
      <c r="D3" s="23" t="s">
        <v>10</v>
      </c>
      <c r="E3" s="23" t="s">
        <v>10</v>
      </c>
      <c r="G3" s="8"/>
      <c r="H3" s="9"/>
      <c r="I3" s="10" t="s">
        <v>97</v>
      </c>
      <c r="J3" s="10" cm="1">
        <f t="array" aca="1" ref="J3" ca="1">SUM(IF(_xlfn.NUMBERVALUE(D2:INDIRECT("D"&amp;T2))=_xlfn.NUMBERVALUE(E2:INDIRECT("E"&amp;T2)),1,0))</f>
        <v>13</v>
      </c>
      <c r="K3" s="11">
        <f ca="1">J3/(J2+J3+J4)</f>
        <v>0.27083333333333331</v>
      </c>
      <c r="M3" s="14" t="s">
        <v>95</v>
      </c>
      <c r="N3" s="10" t="s">
        <v>98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99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14</v>
      </c>
      <c r="E4" s="23" t="s">
        <v>10</v>
      </c>
      <c r="G4" s="8"/>
      <c r="H4" s="9"/>
      <c r="I4" s="10" t="s">
        <v>100</v>
      </c>
      <c r="J4" s="10" cm="1">
        <f t="array" aca="1" ref="J4" ca="1">SUM(IF(_xlfn.NUMBERVALUE(D2:INDIRECT("D"&amp;T2))&lt;_xlfn.NUMBERVALUE(E2:INDIRECT("E"&amp;T2)),1,0))</f>
        <v>16</v>
      </c>
      <c r="K4" s="11">
        <f ca="1">J4/(J2+J3+J4)</f>
        <v>0.33333333333333331</v>
      </c>
      <c r="M4" s="15"/>
      <c r="N4" s="10" t="s">
        <v>101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102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10</v>
      </c>
      <c r="E5" s="23" t="s">
        <v>10</v>
      </c>
      <c r="G5" s="8"/>
      <c r="H5" s="16" t="s">
        <v>103</v>
      </c>
      <c r="I5" s="17" t="s">
        <v>104</v>
      </c>
      <c r="J5" s="17">
        <f ca="1">J2+J3</f>
        <v>32</v>
      </c>
      <c r="K5" s="18">
        <f ca="1">J5/(J5+J6)</f>
        <v>0.66666666666666663</v>
      </c>
      <c r="M5" s="19"/>
      <c r="N5" s="10" t="s">
        <v>105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106</v>
      </c>
    </row>
    <row r="6" spans="1:20" x14ac:dyDescent="0.25">
      <c r="A6" s="23" t="s">
        <v>18</v>
      </c>
      <c r="B6" s="23" t="s">
        <v>19</v>
      </c>
      <c r="C6" s="23" t="s">
        <v>20</v>
      </c>
      <c r="D6" s="23" t="s">
        <v>10</v>
      </c>
      <c r="E6" s="23" t="s">
        <v>21</v>
      </c>
      <c r="G6" s="8"/>
      <c r="H6" s="16"/>
      <c r="I6" s="17" t="s">
        <v>107</v>
      </c>
      <c r="J6" s="17">
        <f ca="1">J4</f>
        <v>16</v>
      </c>
      <c r="K6" s="18">
        <f ca="1">J6/(J5+J6)</f>
        <v>0.33333333333333331</v>
      </c>
      <c r="M6" s="20" t="s">
        <v>108</v>
      </c>
      <c r="N6" s="17" t="s">
        <v>109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110</v>
      </c>
    </row>
    <row r="7" spans="1:20" x14ac:dyDescent="0.25">
      <c r="A7" s="23" t="s">
        <v>22</v>
      </c>
      <c r="B7" s="23" t="s">
        <v>23</v>
      </c>
      <c r="C7" s="23" t="s">
        <v>24</v>
      </c>
      <c r="D7" s="23" t="s">
        <v>14</v>
      </c>
      <c r="E7" s="23" t="s">
        <v>21</v>
      </c>
      <c r="G7" s="8"/>
      <c r="H7" s="9" t="s">
        <v>111</v>
      </c>
      <c r="I7" s="10" t="s">
        <v>104</v>
      </c>
      <c r="J7" s="10">
        <f ca="1">J3+J4</f>
        <v>29</v>
      </c>
      <c r="K7" s="11">
        <f ca="1">J7/(J7+J8)</f>
        <v>0.60416666666666663</v>
      </c>
      <c r="M7" s="21"/>
      <c r="N7" s="17" t="s">
        <v>112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113</v>
      </c>
    </row>
    <row r="8" spans="1:20" x14ac:dyDescent="0.25">
      <c r="A8" s="23" t="s">
        <v>25</v>
      </c>
      <c r="B8" s="23" t="s">
        <v>26</v>
      </c>
      <c r="C8" s="23" t="s">
        <v>27</v>
      </c>
      <c r="D8" s="23" t="s">
        <v>21</v>
      </c>
      <c r="E8" s="23" t="s">
        <v>6</v>
      </c>
      <c r="G8" s="8"/>
      <c r="H8" s="9"/>
      <c r="I8" s="10" t="s">
        <v>107</v>
      </c>
      <c r="J8" s="10">
        <f ca="1">J2</f>
        <v>19</v>
      </c>
      <c r="K8" s="11">
        <f ca="1">J8/(J7+J8)</f>
        <v>0.39583333333333331</v>
      </c>
      <c r="M8" s="14" t="s">
        <v>114</v>
      </c>
      <c r="N8" s="10" t="s">
        <v>115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116</v>
      </c>
    </row>
    <row r="9" spans="1:20" x14ac:dyDescent="0.25">
      <c r="A9" s="23" t="s">
        <v>28</v>
      </c>
      <c r="B9" s="23" t="s">
        <v>29</v>
      </c>
      <c r="C9" s="23" t="s">
        <v>30</v>
      </c>
      <c r="D9" s="23" t="s">
        <v>10</v>
      </c>
      <c r="E9" s="23" t="s">
        <v>6</v>
      </c>
      <c r="G9" s="8"/>
      <c r="H9" s="16" t="s">
        <v>117</v>
      </c>
      <c r="I9" s="17" t="s">
        <v>104</v>
      </c>
      <c r="J9" s="17">
        <f ca="1">J2+J4</f>
        <v>35</v>
      </c>
      <c r="K9" s="18">
        <f ca="1">J9/(J9+J10)</f>
        <v>0.72916666666666663</v>
      </c>
      <c r="M9" s="19"/>
      <c r="N9" s="10" t="s">
        <v>118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119</v>
      </c>
    </row>
    <row r="10" spans="1:20" x14ac:dyDescent="0.25">
      <c r="A10" s="23" t="s">
        <v>31</v>
      </c>
      <c r="B10" s="23" t="s">
        <v>32</v>
      </c>
      <c r="C10" s="23" t="s">
        <v>33</v>
      </c>
      <c r="D10" s="23" t="s">
        <v>10</v>
      </c>
      <c r="E10" s="23" t="s">
        <v>14</v>
      </c>
      <c r="G10" s="8"/>
      <c r="H10" s="16"/>
      <c r="I10" s="17" t="s">
        <v>107</v>
      </c>
      <c r="J10" s="17">
        <f ca="1">J3</f>
        <v>13</v>
      </c>
      <c r="K10" s="18">
        <f ca="1">J10/(J9+J10)</f>
        <v>0.27083333333333331</v>
      </c>
      <c r="M10" s="20" t="s">
        <v>120</v>
      </c>
      <c r="N10" s="17" t="s">
        <v>121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122</v>
      </c>
    </row>
    <row r="11" spans="1:20" x14ac:dyDescent="0.25">
      <c r="A11" s="23" t="s">
        <v>34</v>
      </c>
      <c r="B11" s="23" t="s">
        <v>35</v>
      </c>
      <c r="C11" s="23" t="s">
        <v>36</v>
      </c>
      <c r="D11" s="23" t="s">
        <v>21</v>
      </c>
      <c r="E11" s="23" t="s">
        <v>21</v>
      </c>
      <c r="G11" s="22" t="s">
        <v>123</v>
      </c>
      <c r="H11" s="9" t="s">
        <v>108</v>
      </c>
      <c r="I11" s="10" t="s">
        <v>109</v>
      </c>
      <c r="J11" s="10" cm="1">
        <f t="array" aca="1" ref="J11" ca="1">SUM(IF((_xlfn.NUMBERVALUE(D2:INDIRECT("D"&amp;T2))+_xlfn.NUMBERVALUE(E2:INDIRECT("E"&amp;T2)))&gt;1.5,1,0))</f>
        <v>31</v>
      </c>
      <c r="K11" s="11">
        <f ca="1">J11/(J11+J12)</f>
        <v>0.64583333333333337</v>
      </c>
      <c r="M11" s="21"/>
      <c r="N11" s="17" t="s">
        <v>124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125</v>
      </c>
    </row>
    <row r="12" spans="1:20" x14ac:dyDescent="0.25">
      <c r="A12" s="23" t="s">
        <v>37</v>
      </c>
      <c r="B12" s="23" t="s">
        <v>5</v>
      </c>
      <c r="C12" s="23" t="s">
        <v>20</v>
      </c>
      <c r="D12" s="23" t="s">
        <v>6</v>
      </c>
      <c r="E12" s="23" t="s">
        <v>6</v>
      </c>
      <c r="G12" s="22"/>
      <c r="H12" s="9"/>
      <c r="I12" s="10" t="s">
        <v>112</v>
      </c>
      <c r="J12" s="10" cm="1">
        <f t="array" aca="1" ref="J12" ca="1">SUM(IF((_xlfn.NUMBERVALUE(D2:INDIRECT("D"&amp;T2))+_xlfn.NUMBERVALUE(E2:INDIRECT("E"&amp;T2)))&lt;1.5,1,0))</f>
        <v>17</v>
      </c>
      <c r="K12" s="11">
        <f ca="1">J12/(J11+J12)</f>
        <v>0.35416666666666669</v>
      </c>
      <c r="R12" s="23" t="s">
        <v>126</v>
      </c>
    </row>
    <row r="13" spans="1:20" x14ac:dyDescent="0.25">
      <c r="A13" s="23" t="s">
        <v>38</v>
      </c>
      <c r="B13" s="23" t="s">
        <v>33</v>
      </c>
      <c r="C13" s="23" t="s">
        <v>8</v>
      </c>
      <c r="D13" s="23" t="s">
        <v>6</v>
      </c>
      <c r="E13" s="23" t="s">
        <v>39</v>
      </c>
      <c r="G13" s="22"/>
      <c r="H13" s="16" t="s">
        <v>114</v>
      </c>
      <c r="I13" s="17" t="s">
        <v>115</v>
      </c>
      <c r="J13" s="17" cm="1">
        <f t="array" aca="1" ref="J13" ca="1">SUM(IF((_xlfn.NUMBERVALUE(D2:INDIRECT("D"&amp;T2))+_xlfn.NUMBERVALUE(E2:INDIRECT("E"&amp;T2)))&gt;2.5,1,0))</f>
        <v>21</v>
      </c>
      <c r="K13" s="18">
        <f ca="1">J13/(J13+J14)</f>
        <v>0.4375</v>
      </c>
      <c r="R13" s="23" t="s">
        <v>127</v>
      </c>
    </row>
    <row r="14" spans="1:20" x14ac:dyDescent="0.25">
      <c r="A14" s="23" t="s">
        <v>40</v>
      </c>
      <c r="B14" s="23" t="s">
        <v>30</v>
      </c>
      <c r="C14" s="23" t="s">
        <v>4</v>
      </c>
      <c r="D14" s="23" t="s">
        <v>10</v>
      </c>
      <c r="E14" s="23" t="s">
        <v>14</v>
      </c>
      <c r="G14" s="22"/>
      <c r="H14" s="16"/>
      <c r="I14" s="17" t="s">
        <v>118</v>
      </c>
      <c r="J14" s="17" cm="1">
        <f t="array" aca="1" ref="J14" ca="1">SUM(IF((_xlfn.NUMBERVALUE(D2:INDIRECT("D"&amp;T2))+_xlfn.NUMBERVALUE(E2:INDIRECT("E"&amp;T2)))&lt;2.5,1,0))</f>
        <v>27</v>
      </c>
      <c r="K14" s="18">
        <f ca="1">J14/(J13+J14)</f>
        <v>0.5625</v>
      </c>
      <c r="R14" s="23" t="s">
        <v>128</v>
      </c>
    </row>
    <row r="15" spans="1:20" x14ac:dyDescent="0.25">
      <c r="A15" s="23" t="s">
        <v>41</v>
      </c>
      <c r="B15" s="23" t="s">
        <v>16</v>
      </c>
      <c r="C15" s="23" t="s">
        <v>19</v>
      </c>
      <c r="D15" s="23" t="s">
        <v>42</v>
      </c>
      <c r="E15" s="23" t="s">
        <v>6</v>
      </c>
      <c r="G15" s="22"/>
      <c r="H15" s="9" t="s">
        <v>120</v>
      </c>
      <c r="I15" s="10" t="s">
        <v>121</v>
      </c>
      <c r="J15" s="10" cm="1">
        <f t="array" aca="1" ref="J15" ca="1">SUM(IF((_xlfn.NUMBERVALUE(D2:INDIRECT("D"&amp;T2))+_xlfn.NUMBERVALUE(E2:INDIRECT("E"&amp;T2)))&gt;3.5,1,0))</f>
        <v>12</v>
      </c>
      <c r="K15" s="11">
        <f ca="1">J15/(J15+J16)</f>
        <v>0.25</v>
      </c>
      <c r="R15" s="23" t="s">
        <v>129</v>
      </c>
    </row>
    <row r="16" spans="1:20" x14ac:dyDescent="0.25">
      <c r="A16" s="23" t="s">
        <v>43</v>
      </c>
      <c r="B16" s="23" t="s">
        <v>9</v>
      </c>
      <c r="C16" s="23" t="s">
        <v>24</v>
      </c>
      <c r="D16" s="23" t="s">
        <v>21</v>
      </c>
      <c r="E16" s="23" t="s">
        <v>6</v>
      </c>
      <c r="G16" s="22"/>
      <c r="H16" s="9"/>
      <c r="I16" s="10" t="s">
        <v>124</v>
      </c>
      <c r="J16" s="10" cm="1">
        <f t="array" aca="1" ref="J16" ca="1">SUM(IF((_xlfn.NUMBERVALUE(D2:INDIRECT("D"&amp;T2))+_xlfn.NUMBERVALUE(E2:INDIRECT("E"&amp;T2)))&lt;3.5,1,0))</f>
        <v>36</v>
      </c>
      <c r="K16" s="11">
        <f ca="1">J16/(J15+J16)</f>
        <v>0.75</v>
      </c>
      <c r="R16" s="23" t="s">
        <v>130</v>
      </c>
    </row>
    <row r="17" spans="1:18" x14ac:dyDescent="0.25">
      <c r="A17" s="23" t="s">
        <v>44</v>
      </c>
      <c r="B17" s="23" t="s">
        <v>36</v>
      </c>
      <c r="C17" s="23" t="s">
        <v>12</v>
      </c>
      <c r="D17" s="23" t="s">
        <v>21</v>
      </c>
      <c r="E17" s="23" t="s">
        <v>21</v>
      </c>
      <c r="R17" s="23" t="s">
        <v>131</v>
      </c>
    </row>
    <row r="18" spans="1:18" x14ac:dyDescent="0.25">
      <c r="A18" s="23" t="s">
        <v>45</v>
      </c>
      <c r="B18" s="23" t="s">
        <v>35</v>
      </c>
      <c r="C18" s="23" t="s">
        <v>23</v>
      </c>
      <c r="D18" s="23" t="s">
        <v>14</v>
      </c>
      <c r="E18" s="23" t="s">
        <v>6</v>
      </c>
      <c r="G18" s="22" t="s">
        <v>132</v>
      </c>
      <c r="H18" s="16" t="s">
        <v>103</v>
      </c>
      <c r="I18" s="17" t="s">
        <v>109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23</v>
      </c>
      <c r="K18" s="18">
        <f ca="1">J18/($J$2+$J$3+$J$4)</f>
        <v>0.47916666666666669</v>
      </c>
    </row>
    <row r="19" spans="1:18" x14ac:dyDescent="0.25">
      <c r="A19" s="23" t="s">
        <v>46</v>
      </c>
      <c r="B19" s="23" t="s">
        <v>13</v>
      </c>
      <c r="C19" s="23" t="s">
        <v>32</v>
      </c>
      <c r="D19" s="23" t="s">
        <v>47</v>
      </c>
      <c r="E19" s="23" t="s">
        <v>10</v>
      </c>
      <c r="G19" s="22"/>
      <c r="H19" s="16"/>
      <c r="I19" s="10" t="s">
        <v>112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9</v>
      </c>
      <c r="K19" s="11">
        <f t="shared" ref="K19:K35" ca="1" si="0">J19/($J$2+$J$3+$J$4)</f>
        <v>0.1875</v>
      </c>
    </row>
    <row r="20" spans="1:18" x14ac:dyDescent="0.25">
      <c r="A20" s="23" t="s">
        <v>48</v>
      </c>
      <c r="B20" s="23" t="s">
        <v>17</v>
      </c>
      <c r="C20" s="23" t="s">
        <v>26</v>
      </c>
      <c r="D20" s="23" t="s">
        <v>21</v>
      </c>
      <c r="E20" s="23" t="s">
        <v>6</v>
      </c>
      <c r="G20" s="22"/>
      <c r="H20" s="16"/>
      <c r="I20" s="17" t="s">
        <v>115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15</v>
      </c>
      <c r="K20" s="18">
        <f t="shared" ca="1" si="0"/>
        <v>0.3125</v>
      </c>
    </row>
    <row r="21" spans="1:18" x14ac:dyDescent="0.25">
      <c r="A21" s="23" t="s">
        <v>49</v>
      </c>
      <c r="B21" s="23" t="s">
        <v>27</v>
      </c>
      <c r="C21" s="23" t="s">
        <v>29</v>
      </c>
      <c r="D21" s="23" t="s">
        <v>6</v>
      </c>
      <c r="E21" s="23" t="s">
        <v>14</v>
      </c>
      <c r="G21" s="22"/>
      <c r="H21" s="16"/>
      <c r="I21" s="10" t="s">
        <v>118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17</v>
      </c>
      <c r="K21" s="11">
        <f t="shared" ca="1" si="0"/>
        <v>0.35416666666666669</v>
      </c>
    </row>
    <row r="22" spans="1:18" x14ac:dyDescent="0.25">
      <c r="A22" s="23" t="s">
        <v>50</v>
      </c>
      <c r="B22" s="23" t="s">
        <v>4</v>
      </c>
      <c r="C22" s="23" t="s">
        <v>27</v>
      </c>
      <c r="D22" s="23" t="s">
        <v>6</v>
      </c>
      <c r="E22" s="23" t="s">
        <v>21</v>
      </c>
      <c r="G22" s="22"/>
      <c r="H22" s="16"/>
      <c r="I22" s="17" t="s">
        <v>121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8</v>
      </c>
      <c r="K22" s="18">
        <f t="shared" ca="1" si="0"/>
        <v>0.16666666666666666</v>
      </c>
    </row>
    <row r="23" spans="1:18" x14ac:dyDescent="0.25">
      <c r="A23" s="23" t="s">
        <v>51</v>
      </c>
      <c r="B23" s="23" t="s">
        <v>26</v>
      </c>
      <c r="C23" s="23" t="s">
        <v>16</v>
      </c>
      <c r="D23" s="23" t="s">
        <v>21</v>
      </c>
      <c r="E23" s="23" t="s">
        <v>6</v>
      </c>
      <c r="G23" s="22"/>
      <c r="H23" s="16"/>
      <c r="I23" s="10" t="s">
        <v>124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24</v>
      </c>
      <c r="K23" s="11">
        <f t="shared" ca="1" si="0"/>
        <v>0.5</v>
      </c>
    </row>
    <row r="24" spans="1:18" x14ac:dyDescent="0.25">
      <c r="A24" s="23" t="s">
        <v>52</v>
      </c>
      <c r="B24" s="23" t="s">
        <v>12</v>
      </c>
      <c r="C24" s="23" t="s">
        <v>35</v>
      </c>
      <c r="D24" s="23" t="s">
        <v>10</v>
      </c>
      <c r="E24" s="23" t="s">
        <v>21</v>
      </c>
      <c r="G24" s="22"/>
      <c r="H24" s="9" t="s">
        <v>111</v>
      </c>
      <c r="I24" s="17" t="s">
        <v>109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17</v>
      </c>
      <c r="K24" s="18">
        <f t="shared" ca="1" si="0"/>
        <v>0.35416666666666669</v>
      </c>
    </row>
    <row r="25" spans="1:18" x14ac:dyDescent="0.25">
      <c r="A25" s="23" t="s">
        <v>53</v>
      </c>
      <c r="B25" s="23" t="s">
        <v>20</v>
      </c>
      <c r="C25" s="23" t="s">
        <v>30</v>
      </c>
      <c r="D25" s="23" t="s">
        <v>6</v>
      </c>
      <c r="E25" s="23" t="s">
        <v>6</v>
      </c>
      <c r="G25" s="22"/>
      <c r="H25" s="9"/>
      <c r="I25" s="10" t="s">
        <v>112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12</v>
      </c>
      <c r="K25" s="11">
        <f t="shared" ca="1" si="0"/>
        <v>0.25</v>
      </c>
    </row>
    <row r="26" spans="1:18" x14ac:dyDescent="0.25">
      <c r="A26" s="23" t="s">
        <v>54</v>
      </c>
      <c r="B26" s="23" t="s">
        <v>8</v>
      </c>
      <c r="C26" s="23" t="s">
        <v>13</v>
      </c>
      <c r="D26" s="23" t="s">
        <v>21</v>
      </c>
      <c r="E26" s="23" t="s">
        <v>10</v>
      </c>
      <c r="G26" s="22"/>
      <c r="H26" s="9"/>
      <c r="I26" s="17" t="s">
        <v>115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18">
        <f t="shared" ca="1" si="0"/>
        <v>0.16666666666666666</v>
      </c>
    </row>
    <row r="27" spans="1:18" x14ac:dyDescent="0.25">
      <c r="A27" s="23" t="s">
        <v>55</v>
      </c>
      <c r="B27" s="23" t="s">
        <v>24</v>
      </c>
      <c r="C27" s="23" t="s">
        <v>33</v>
      </c>
      <c r="D27" s="23" t="s">
        <v>6</v>
      </c>
      <c r="E27" s="23" t="s">
        <v>21</v>
      </c>
      <c r="G27" s="22"/>
      <c r="H27" s="9"/>
      <c r="I27" s="10" t="s">
        <v>118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21</v>
      </c>
      <c r="K27" s="11">
        <f t="shared" ca="1" si="0"/>
        <v>0.4375</v>
      </c>
    </row>
    <row r="28" spans="1:18" x14ac:dyDescent="0.25">
      <c r="A28" s="23" t="s">
        <v>55</v>
      </c>
      <c r="B28" s="23" t="s">
        <v>19</v>
      </c>
      <c r="C28" s="23" t="s">
        <v>5</v>
      </c>
      <c r="D28" s="23" t="s">
        <v>6</v>
      </c>
      <c r="E28" s="23" t="s">
        <v>21</v>
      </c>
      <c r="G28" s="22"/>
      <c r="H28" s="9"/>
      <c r="I28" s="17" t="s">
        <v>121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6</v>
      </c>
      <c r="K28" s="18">
        <f t="shared" ca="1" si="0"/>
        <v>0.125</v>
      </c>
    </row>
    <row r="29" spans="1:18" x14ac:dyDescent="0.25">
      <c r="A29" s="23" t="s">
        <v>56</v>
      </c>
      <c r="B29" s="23" t="s">
        <v>23</v>
      </c>
      <c r="C29" s="23" t="s">
        <v>9</v>
      </c>
      <c r="D29" s="23" t="s">
        <v>6</v>
      </c>
      <c r="E29" s="23" t="s">
        <v>21</v>
      </c>
      <c r="G29" s="22"/>
      <c r="H29" s="9"/>
      <c r="I29" s="10" t="s">
        <v>124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23</v>
      </c>
      <c r="K29" s="11">
        <f t="shared" ca="1" si="0"/>
        <v>0.47916666666666669</v>
      </c>
    </row>
    <row r="30" spans="1:18" x14ac:dyDescent="0.25">
      <c r="A30" s="23" t="s">
        <v>57</v>
      </c>
      <c r="B30" s="23" t="s">
        <v>29</v>
      </c>
      <c r="C30" s="23" t="s">
        <v>17</v>
      </c>
      <c r="D30" s="23" t="s">
        <v>21</v>
      </c>
      <c r="E30" s="23" t="s">
        <v>21</v>
      </c>
      <c r="G30" s="22"/>
      <c r="H30" s="16" t="s">
        <v>117</v>
      </c>
      <c r="I30" s="17" t="s">
        <v>109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22</v>
      </c>
      <c r="K30" s="18">
        <f t="shared" ca="1" si="0"/>
        <v>0.45833333333333331</v>
      </c>
    </row>
    <row r="31" spans="1:18" x14ac:dyDescent="0.25">
      <c r="A31" s="23" t="s">
        <v>58</v>
      </c>
      <c r="B31" s="23" t="s">
        <v>27</v>
      </c>
      <c r="C31" s="23" t="s">
        <v>20</v>
      </c>
      <c r="D31" s="23" t="s">
        <v>21</v>
      </c>
      <c r="E31" s="23" t="s">
        <v>21</v>
      </c>
      <c r="G31" s="22"/>
      <c r="H31" s="16"/>
      <c r="I31" s="10" t="s">
        <v>112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13</v>
      </c>
      <c r="K31" s="11">
        <f t="shared" ca="1" si="0"/>
        <v>0.27083333333333331</v>
      </c>
    </row>
    <row r="32" spans="1:18" x14ac:dyDescent="0.25">
      <c r="A32" s="23" t="s">
        <v>59</v>
      </c>
      <c r="B32" s="23" t="s">
        <v>13</v>
      </c>
      <c r="C32" s="23" t="s">
        <v>24</v>
      </c>
      <c r="D32" s="23" t="s">
        <v>6</v>
      </c>
      <c r="E32" s="23" t="s">
        <v>21</v>
      </c>
      <c r="G32" s="22"/>
      <c r="H32" s="16"/>
      <c r="I32" s="17" t="s">
        <v>115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19</v>
      </c>
      <c r="K32" s="18">
        <f t="shared" ca="1" si="0"/>
        <v>0.39583333333333331</v>
      </c>
    </row>
    <row r="33" spans="1:11" x14ac:dyDescent="0.25">
      <c r="A33" s="23" t="s">
        <v>60</v>
      </c>
      <c r="B33" s="23" t="s">
        <v>26</v>
      </c>
      <c r="C33" s="23" t="s">
        <v>19</v>
      </c>
      <c r="D33" s="23" t="s">
        <v>6</v>
      </c>
      <c r="E33" s="23" t="s">
        <v>6</v>
      </c>
      <c r="G33" s="22"/>
      <c r="H33" s="16"/>
      <c r="I33" s="10" t="s">
        <v>118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16</v>
      </c>
      <c r="K33" s="11">
        <f t="shared" ca="1" si="0"/>
        <v>0.33333333333333331</v>
      </c>
    </row>
    <row r="34" spans="1:11" x14ac:dyDescent="0.25">
      <c r="A34" s="23" t="s">
        <v>61</v>
      </c>
      <c r="B34" s="23" t="s">
        <v>12</v>
      </c>
      <c r="C34" s="23" t="s">
        <v>23</v>
      </c>
      <c r="D34" s="23" t="s">
        <v>14</v>
      </c>
      <c r="E34" s="23" t="s">
        <v>6</v>
      </c>
      <c r="G34" s="22"/>
      <c r="H34" s="16"/>
      <c r="I34" s="17" t="s">
        <v>121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10</v>
      </c>
      <c r="K34" s="18">
        <f t="shared" ca="1" si="0"/>
        <v>0.20833333333333334</v>
      </c>
    </row>
    <row r="35" spans="1:11" x14ac:dyDescent="0.25">
      <c r="A35" s="23" t="s">
        <v>62</v>
      </c>
      <c r="B35" s="23" t="s">
        <v>35</v>
      </c>
      <c r="C35" s="23" t="s">
        <v>32</v>
      </c>
      <c r="D35" s="23" t="s">
        <v>63</v>
      </c>
      <c r="E35" s="23" t="s">
        <v>21</v>
      </c>
      <c r="G35" s="22"/>
      <c r="H35" s="16"/>
      <c r="I35" s="10" t="s">
        <v>124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25</v>
      </c>
      <c r="K35" s="11">
        <f t="shared" ca="1" si="0"/>
        <v>0.52083333333333337</v>
      </c>
    </row>
    <row r="36" spans="1:11" x14ac:dyDescent="0.25">
      <c r="A36" s="23" t="s">
        <v>64</v>
      </c>
      <c r="B36" s="23" t="s">
        <v>30</v>
      </c>
      <c r="C36" s="23" t="s">
        <v>5</v>
      </c>
      <c r="D36" s="23" t="s">
        <v>21</v>
      </c>
      <c r="E36" s="23" t="s">
        <v>21</v>
      </c>
    </row>
    <row r="37" spans="1:11" x14ac:dyDescent="0.25">
      <c r="A37" s="23" t="s">
        <v>65</v>
      </c>
      <c r="B37" s="23" t="s">
        <v>16</v>
      </c>
      <c r="C37" s="23" t="s">
        <v>29</v>
      </c>
      <c r="D37" s="23" t="s">
        <v>6</v>
      </c>
      <c r="E37" s="23" t="s">
        <v>21</v>
      </c>
    </row>
    <row r="38" spans="1:11" x14ac:dyDescent="0.25">
      <c r="A38" s="23" t="s">
        <v>66</v>
      </c>
      <c r="B38" s="23" t="s">
        <v>17</v>
      </c>
      <c r="C38" s="23" t="s">
        <v>4</v>
      </c>
      <c r="D38" s="23" t="s">
        <v>10</v>
      </c>
      <c r="E38" s="23" t="s">
        <v>21</v>
      </c>
    </row>
    <row r="39" spans="1:11" x14ac:dyDescent="0.25">
      <c r="A39" s="23" t="s">
        <v>67</v>
      </c>
      <c r="B39" s="23" t="s">
        <v>36</v>
      </c>
      <c r="C39" s="23" t="s">
        <v>8</v>
      </c>
      <c r="D39" s="23" t="s">
        <v>21</v>
      </c>
      <c r="E39" s="23" t="s">
        <v>21</v>
      </c>
    </row>
    <row r="40" spans="1:11" x14ac:dyDescent="0.25">
      <c r="A40" s="23" t="s">
        <v>68</v>
      </c>
      <c r="B40" s="23" t="s">
        <v>33</v>
      </c>
      <c r="C40" s="23" t="s">
        <v>9</v>
      </c>
      <c r="D40" s="23" t="s">
        <v>6</v>
      </c>
      <c r="E40" s="23" t="s">
        <v>21</v>
      </c>
    </row>
    <row r="41" spans="1:11" x14ac:dyDescent="0.25">
      <c r="A41" s="23" t="s">
        <v>69</v>
      </c>
      <c r="B41" s="23" t="s">
        <v>35</v>
      </c>
      <c r="C41" s="23" t="s">
        <v>8</v>
      </c>
      <c r="D41" s="23" t="s">
        <v>21</v>
      </c>
      <c r="E41" s="23" t="s">
        <v>14</v>
      </c>
    </row>
    <row r="42" spans="1:11" x14ac:dyDescent="0.25">
      <c r="A42" s="23" t="s">
        <v>70</v>
      </c>
      <c r="B42" s="23" t="s">
        <v>23</v>
      </c>
      <c r="C42" s="23" t="s">
        <v>33</v>
      </c>
      <c r="D42" s="23" t="s">
        <v>10</v>
      </c>
      <c r="E42" s="23" t="s">
        <v>21</v>
      </c>
    </row>
    <row r="43" spans="1:11" x14ac:dyDescent="0.25">
      <c r="A43" s="23" t="s">
        <v>71</v>
      </c>
      <c r="B43" s="23" t="s">
        <v>24</v>
      </c>
      <c r="C43" s="23" t="s">
        <v>36</v>
      </c>
      <c r="D43" s="23" t="s">
        <v>21</v>
      </c>
      <c r="E43" s="23" t="s">
        <v>6</v>
      </c>
    </row>
    <row r="44" spans="1:11" x14ac:dyDescent="0.25">
      <c r="A44" s="23" t="s">
        <v>72</v>
      </c>
      <c r="B44" s="23" t="s">
        <v>32</v>
      </c>
      <c r="C44" s="23" t="s">
        <v>12</v>
      </c>
      <c r="D44" s="23" t="s">
        <v>6</v>
      </c>
      <c r="E44" s="23" t="s">
        <v>10</v>
      </c>
    </row>
    <row r="45" spans="1:11" x14ac:dyDescent="0.25">
      <c r="A45" s="23" t="s">
        <v>73</v>
      </c>
      <c r="B45" s="23" t="s">
        <v>29</v>
      </c>
      <c r="C45" s="23" t="s">
        <v>26</v>
      </c>
      <c r="D45" s="23" t="s">
        <v>10</v>
      </c>
      <c r="E45" s="23" t="s">
        <v>21</v>
      </c>
    </row>
    <row r="46" spans="1:11" x14ac:dyDescent="0.25">
      <c r="A46" s="23" t="s">
        <v>74</v>
      </c>
      <c r="B46" s="23" t="s">
        <v>19</v>
      </c>
      <c r="C46" s="23" t="s">
        <v>30</v>
      </c>
      <c r="D46" s="23" t="s">
        <v>6</v>
      </c>
      <c r="E46" s="23" t="s">
        <v>21</v>
      </c>
    </row>
    <row r="47" spans="1:11" x14ac:dyDescent="0.25">
      <c r="A47" s="23" t="s">
        <v>74</v>
      </c>
      <c r="B47" s="23" t="s">
        <v>20</v>
      </c>
      <c r="C47" s="23" t="s">
        <v>17</v>
      </c>
      <c r="D47" s="23" t="s">
        <v>6</v>
      </c>
      <c r="E47" s="23" t="s">
        <v>10</v>
      </c>
    </row>
    <row r="48" spans="1:11" x14ac:dyDescent="0.25">
      <c r="A48" s="23" t="s">
        <v>75</v>
      </c>
      <c r="B48" s="23" t="s">
        <v>9</v>
      </c>
      <c r="C48" s="23" t="s">
        <v>13</v>
      </c>
      <c r="D48" s="23" t="s">
        <v>21</v>
      </c>
      <c r="E48" s="23" t="s">
        <v>21</v>
      </c>
    </row>
    <row r="49" spans="1:5" x14ac:dyDescent="0.25">
      <c r="A49" s="23" t="s">
        <v>76</v>
      </c>
      <c r="B49" s="23" t="s">
        <v>5</v>
      </c>
      <c r="C49" s="23" t="s">
        <v>27</v>
      </c>
      <c r="D49" s="23" t="s">
        <v>14</v>
      </c>
      <c r="E49" s="23" t="s">
        <v>21</v>
      </c>
    </row>
    <row r="50" spans="1:5" x14ac:dyDescent="0.25">
      <c r="A50" s="23" t="s">
        <v>77</v>
      </c>
      <c r="B50" s="23" t="s">
        <v>4</v>
      </c>
      <c r="C50" s="23" t="s">
        <v>16</v>
      </c>
      <c r="D50" s="23" t="s">
        <v>21</v>
      </c>
      <c r="E50" s="23" t="s">
        <v>6</v>
      </c>
    </row>
    <row r="51" spans="1:5" x14ac:dyDescent="0.25">
      <c r="A51" s="23" t="s">
        <v>78</v>
      </c>
      <c r="B51" s="23" t="s">
        <v>27</v>
      </c>
      <c r="C51" s="23" t="s">
        <v>30</v>
      </c>
      <c r="D51" s="23" t="s">
        <v>6</v>
      </c>
      <c r="E51" s="23" t="s">
        <v>21</v>
      </c>
    </row>
    <row r="52" spans="1:5" x14ac:dyDescent="0.25">
      <c r="A52" s="23" t="s">
        <v>79</v>
      </c>
      <c r="B52" s="23" t="s">
        <v>12</v>
      </c>
      <c r="C52" s="23" t="s">
        <v>8</v>
      </c>
      <c r="D52" s="23" t="s">
        <v>63</v>
      </c>
      <c r="E52" s="23" t="s">
        <v>6</v>
      </c>
    </row>
    <row r="53" spans="1:5" x14ac:dyDescent="0.25">
      <c r="A53" s="23" t="s">
        <v>80</v>
      </c>
      <c r="B53" s="23" t="s">
        <v>16</v>
      </c>
      <c r="C53" s="23" t="s">
        <v>20</v>
      </c>
      <c r="D53" s="23" t="s">
        <v>21</v>
      </c>
      <c r="E53" s="23" t="s">
        <v>21</v>
      </c>
    </row>
    <row r="54" spans="1:5" x14ac:dyDescent="0.25">
      <c r="A54" s="23" t="s">
        <v>81</v>
      </c>
      <c r="B54" s="23" t="s">
        <v>32</v>
      </c>
      <c r="C54" s="23" t="s">
        <v>23</v>
      </c>
      <c r="D54" s="23" t="s">
        <v>14</v>
      </c>
      <c r="E54" s="23" t="s">
        <v>10</v>
      </c>
    </row>
    <row r="55" spans="1:5" x14ac:dyDescent="0.25">
      <c r="A55" s="23" t="s">
        <v>82</v>
      </c>
      <c r="B55" s="23" t="s">
        <v>29</v>
      </c>
      <c r="C55" s="23" t="s">
        <v>19</v>
      </c>
      <c r="D55" s="23" t="s">
        <v>21</v>
      </c>
      <c r="E55" s="23" t="s">
        <v>6</v>
      </c>
    </row>
    <row r="56" spans="1:5" x14ac:dyDescent="0.25">
      <c r="A56" s="23" t="s">
        <v>82</v>
      </c>
      <c r="B56" s="23" t="s">
        <v>35</v>
      </c>
      <c r="C56" s="23" t="s">
        <v>24</v>
      </c>
      <c r="D56" s="23" t="s">
        <v>63</v>
      </c>
      <c r="E56" s="23" t="s">
        <v>6</v>
      </c>
    </row>
    <row r="57" spans="1:5" x14ac:dyDescent="0.25">
      <c r="A57" s="23" t="s">
        <v>83</v>
      </c>
      <c r="B57" s="23" t="s">
        <v>17</v>
      </c>
      <c r="C57" s="23" t="s">
        <v>5</v>
      </c>
      <c r="D57" s="23" t="s">
        <v>10</v>
      </c>
      <c r="E57" s="23" t="s">
        <v>21</v>
      </c>
    </row>
    <row r="58" spans="1:5" x14ac:dyDescent="0.25">
      <c r="A58" s="23" t="s">
        <v>84</v>
      </c>
      <c r="B58" s="23" t="s">
        <v>13</v>
      </c>
      <c r="C58" s="23" t="s">
        <v>33</v>
      </c>
      <c r="D58" s="23" t="s">
        <v>6</v>
      </c>
      <c r="E58" s="23" t="s">
        <v>6</v>
      </c>
    </row>
    <row r="59" spans="1:5" x14ac:dyDescent="0.25">
      <c r="A59" s="23" t="s">
        <v>85</v>
      </c>
      <c r="B59" s="23" t="s">
        <v>26</v>
      </c>
      <c r="C59" s="23" t="s">
        <v>4</v>
      </c>
      <c r="D59" s="23" t="s">
        <v>6</v>
      </c>
      <c r="E59" s="23" t="s">
        <v>21</v>
      </c>
    </row>
    <row r="60" spans="1:5" x14ac:dyDescent="0.25">
      <c r="A60" s="23" t="s">
        <v>86</v>
      </c>
      <c r="B60" s="23" t="s">
        <v>36</v>
      </c>
      <c r="C60" s="23" t="s">
        <v>9</v>
      </c>
      <c r="D60" s="23" t="s">
        <v>6</v>
      </c>
      <c r="E60" s="23" t="s">
        <v>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4B7A78E7-6B51-4224-BB96-82BA7BB5B72D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Persha Liga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2023-09-07T02:27:06Z</dcterms:modified>
</cp:coreProperties>
</file>