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 de necesidades" sheetId="1" r:id="rId4"/>
    <sheet state="hidden" name="Lista" sheetId="2" r:id="rId5"/>
    <sheet state="visible" name="Datos gestión PS" sheetId="3" r:id="rId6"/>
    <sheet state="visible" name="Gestión Sprints" sheetId="4" r:id="rId7"/>
    <sheet state="visible" name="Reporte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Seleccione un valor de la lista</t>
      </text>
    </comment>
    <comment authorId="0" ref="D3">
      <text>
        <t xml:space="preserve">Seleccione un valor de la lista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">
      <text>
        <t xml:space="preserve">Se debe registrar el objetivo que se persigue alcanzar con el desarrollo del incremento e iteración denominado sprint</t>
      </text>
    </comment>
    <comment authorId="0" ref="C8">
      <text>
        <t xml:space="preserve">Se debe registrar el número total de días que se trabajará en el incremento e iteración (Entre 15 y 30 días)</t>
      </text>
    </comment>
    <comment authorId="0" ref="C24">
      <text>
        <t xml:space="preserve">Se debe registrar el objetivo que se persigue alcanzar con el desarrollo del incremento e iteración denominado sprint</t>
      </text>
    </comment>
    <comment authorId="0" ref="C28">
      <text>
        <t xml:space="preserve">Se debe registrar el número total de días que se trabajará en el incremento e iteración (Entre 15 y 30 días)</t>
      </text>
    </comment>
    <comment authorId="0" ref="C44">
      <text>
        <t xml:space="preserve">Se debe registrar el objetivo que se persigue alcanzar con el desarrollo del incremento e iteración denominado sprint</t>
      </text>
    </comment>
    <comment authorId="0" ref="C48">
      <text>
        <t xml:space="preserve">Se debe registrar el número total de días que se trabajará en el incremento e iteración (Entre 15 y 30 días)</t>
      </text>
    </comment>
    <comment authorId="0" ref="C66">
      <text>
        <t xml:space="preserve">Se debe registrar el objetivo que se persigue alcanzar con el desarrollo del incremento e iteración denominado sprint</t>
      </text>
    </comment>
    <comment authorId="0" ref="C70">
      <text>
        <t xml:space="preserve">Se debe registrar el número total de días que se trabajará en el incremento e iteración (Entre 15 y 30 días)</t>
      </text>
    </comment>
  </commentList>
</comments>
</file>

<file path=xl/sharedStrings.xml><?xml version="1.0" encoding="utf-8"?>
<sst xmlns="http://schemas.openxmlformats.org/spreadsheetml/2006/main" count="285" uniqueCount="150">
  <si>
    <t>Identificar los requerimientos o necesidades a desarrollar</t>
  </si>
  <si>
    <t>No</t>
  </si>
  <si>
    <t>Descripción de la Historia de Usuario</t>
  </si>
  <si>
    <t>Valor que agrega al proceso del cliente [1-10]</t>
  </si>
  <si>
    <t>Urgencia con la que se debe desarrollar [1-10]</t>
  </si>
  <si>
    <t>Prioridad</t>
  </si>
  <si>
    <t>Complejidad</t>
  </si>
  <si>
    <t>Como usuario quiero gestionar un token a través de una expresión regular o un conjunto de elementos terminales.</t>
  </si>
  <si>
    <t>Alta</t>
  </si>
  <si>
    <t>Como usuario quiero generar una prueba sobre los tokens que he definido.</t>
  </si>
  <si>
    <t>Como usuario quiero gestionar los elementos del conjunto subconjunto cargador por defecto.</t>
  </si>
  <si>
    <t>Como usuario quiero gestionar un No Terminal.</t>
  </si>
  <si>
    <t>Baja</t>
  </si>
  <si>
    <t>Como usuario quiero gestionar la tabla de producciones.</t>
  </si>
  <si>
    <t>Media</t>
  </si>
  <si>
    <t>Como usuario quiero añadir y eliminar elementos dentro de las producciones de la tabla de producciones del analizador sintáctico.</t>
  </si>
  <si>
    <t>Como usuario quiero validar la gramática descrita por las filas/producciones de la tabla de producciones del analizador sintáctico.</t>
  </si>
  <si>
    <t>Como usuario quiero examinar la tabla de control cuando esta sea habilitada.</t>
  </si>
  <si>
    <t>Como usuario quiero agregar un mensaje de error personalizado a las casillas de la tabla de control que lo permitan.</t>
  </si>
  <si>
    <t>Muy baja</t>
  </si>
  <si>
    <t>Como usuario quiero obtener información de cada elemento que no resulte en un error de la tabla de control del analizador sintáctico.</t>
  </si>
  <si>
    <t>Como usuario quiero generar una prueba sobre la gramática construida cuando esta se haya validado.</t>
  </si>
  <si>
    <t>Como usuario quiero enviar tokens del analizador léxico el analizador sintáctico.</t>
  </si>
  <si>
    <t>Como usuario quiero abrir, crear y guardar archivos que permitan llevar cuenta del trabajo realizado.</t>
  </si>
  <si>
    <t>Como usuario quiero generar código que ejecute los elementos definidos en los dos analizadores.</t>
  </si>
  <si>
    <t>Muy alta</t>
  </si>
  <si>
    <t>Como usuario quiero obtener ayuda respecto a un inconveniente en específico o información adicional sobre el código y el proyecto en general.</t>
  </si>
  <si>
    <t>Lista de valores</t>
  </si>
  <si>
    <t>Datos del la gestión del proceso de software</t>
  </si>
  <si>
    <t>ID</t>
  </si>
  <si>
    <t xml:space="preserve">Ítem del Product Backlog </t>
  </si>
  <si>
    <t>Tarea  (Done)</t>
  </si>
  <si>
    <t>Tiempo estimado por tarea HH:MM:SS</t>
  </si>
  <si>
    <t>% del Tiempo estimado por tarea</t>
  </si>
  <si>
    <t>Tiempo trabajado por tarea HH:MM:SS</t>
  </si>
  <si>
    <t>% del Tiempo trabajado por tarea</t>
  </si>
  <si>
    <t>HU001</t>
  </si>
  <si>
    <t>Crear diagrama de clases para el analizador</t>
  </si>
  <si>
    <t>Implementación lógica de clases para el analizador</t>
  </si>
  <si>
    <t>Crear algoritmo que permita reconocer expresiones regulares</t>
  </si>
  <si>
    <t>Crear mockup de la interfaz gráfica del analizador léxico</t>
  </si>
  <si>
    <t>Implementación de la interfaz gráfica del analizador léxico</t>
  </si>
  <si>
    <t>HU002</t>
  </si>
  <si>
    <t>Crear algoritmo que permita probar tokens con una entrada del usuario</t>
  </si>
  <si>
    <t>Crear mockup para el editor</t>
  </si>
  <si>
    <t>Implementación gráfica del editor léxico</t>
  </si>
  <si>
    <t>HU003</t>
  </si>
  <si>
    <t>Crear estructura lógica para el subconjunto</t>
  </si>
  <si>
    <t>Implementación gráfica de la tabla de elementos del subconjunto</t>
  </si>
  <si>
    <t>HU004</t>
  </si>
  <si>
    <t xml:space="preserve">Como usuario quiero gestionar un token a través de una expresión regular o un conjunto de elementos terminales.
</t>
  </si>
  <si>
    <t>Crear algoritmo que permita almacenar y operar gramáticas de tipo LL(1)</t>
  </si>
  <si>
    <t>Crear mockup para la interfaz del analizador sintáctico</t>
  </si>
  <si>
    <t>Implementación gráfica para el analizador sintáctico</t>
  </si>
  <si>
    <t>HU005</t>
  </si>
  <si>
    <t xml:space="preserve">Como usuario quiero gestionar la tabla de producciones
</t>
  </si>
  <si>
    <t>Crear estructura de conexión gráfico-lógica para las gramáticas</t>
  </si>
  <si>
    <t>Implementación gráfica de botones de control para la tabla de producciones</t>
  </si>
  <si>
    <t>HU006</t>
  </si>
  <si>
    <t xml:space="preserve">Como usuario quiero añadir y eliminar elementos dentro de las producciones de la tabla de producciones del analizador sintáctico.
</t>
  </si>
  <si>
    <t>Implementación de funcionalidad de drag n' drop para los elementos del analizador</t>
  </si>
  <si>
    <t>Creación de estructura lógica para añadir y elimnar elementos a los analizadores respectivos</t>
  </si>
  <si>
    <t>HU007</t>
  </si>
  <si>
    <t xml:space="preserve">Como usuario quiero validar la gramática descrita por las filas/producciones de la tabla de producciones del analizador sintáctico
</t>
  </si>
  <si>
    <t>Creación de algoritmo que permita validar una gramática de tipo LL(1)</t>
  </si>
  <si>
    <t>Creación de algoritmo que permita clasificar gramáticas de acuerdo a los errores dentro de esta</t>
  </si>
  <si>
    <t>Implementación gráfica de la validación de la tabla de producciones</t>
  </si>
  <si>
    <t>HU008</t>
  </si>
  <si>
    <t xml:space="preserve">
Como usuario quiero examinar la tabla de control cuando esta sea habilitada
.</t>
  </si>
  <si>
    <t>Crear mockup para la interfaz gráfica correspondinte a la tabla de control</t>
  </si>
  <si>
    <t>Implementación de la estructura lógica para generar la tabla de control</t>
  </si>
  <si>
    <t xml:space="preserve">Crear algoritmo que permita obtener información correspondiente a las casillas de la tabla </t>
  </si>
  <si>
    <t>Implementación de la interfaz gráfica de la tabla de control del analizador sintáctico</t>
  </si>
  <si>
    <t>HU009</t>
  </si>
  <si>
    <t>Crear algoritmo que permita almacenar mensajes de error personalizados</t>
  </si>
  <si>
    <t>Crear algortimo que permita  generar código Python correspondiente al error seleccionado</t>
  </si>
  <si>
    <t>Implementación gráfica de campos para gestionar los mensajes de error</t>
  </si>
  <si>
    <t>HU010</t>
  </si>
  <si>
    <t>Crear algoritmo que permita listar información sobre una producción</t>
  </si>
  <si>
    <t>Creación de algoritmo que permita encontrar el siguiente de una producción</t>
  </si>
  <si>
    <t>Implementación gráfica de tabs que muestren la información de una producción, el siguiente y su código Python</t>
  </si>
  <si>
    <t>HU011</t>
  </si>
  <si>
    <t>Como usuario quiero generar una prueba sobre la gramática construida cuando esta se haya validado</t>
  </si>
  <si>
    <t>Crear mockup para el editor sintáctico</t>
  </si>
  <si>
    <t>Crear algoritmo que permita probar gramáticas con una entrada del usuario</t>
  </si>
  <si>
    <t>HU012</t>
  </si>
  <si>
    <t>Como usuario quiero enviar tokens del analizador léxico el analizador sintáctico</t>
  </si>
  <si>
    <t>Unificar módulos del analizador léxico y sintáctico</t>
  </si>
  <si>
    <t>Optimización de métodos del módulo resultante</t>
  </si>
  <si>
    <t>Creación de algoritmo que permita enviar datos entre analizadores cuando exista edición</t>
  </si>
  <si>
    <t>HU013</t>
  </si>
  <si>
    <t>Creación algoritmos que permitan guardar datos y progreso del usuario en archivos .json</t>
  </si>
  <si>
    <t>Creación de estructuras de control que permitan realizar operaciones con archivos generados por el sistema</t>
  </si>
  <si>
    <t>Implementación gráfica de los procesos de edición de archivos</t>
  </si>
  <si>
    <t>HU014</t>
  </si>
  <si>
    <t>Creación de algoritmo que permita crear código Python referente al analizador léxico</t>
  </si>
  <si>
    <t>Creación de algoritmo que permita crear código Python referente al analizador sintáctico</t>
  </si>
  <si>
    <t>Creación de algoritmo que permita crear archivos Python con código modular referente a los analizadores</t>
  </si>
  <si>
    <t>Implementación gráfica de los procesos de generación de código</t>
  </si>
  <si>
    <t>HU015</t>
  </si>
  <si>
    <t xml:space="preserve">
Como usuario quiero obtener ayuda respecto a un inconveniente en específico o información adicional sobre el código y el proyecto en general.
</t>
  </si>
  <si>
    <t>Creación de mockup para ventana de ayuda</t>
  </si>
  <si>
    <t>implementación gráfica de la sección de ayuda</t>
  </si>
  <si>
    <t>Total (Horas persona)</t>
  </si>
  <si>
    <t>Gestión del proceso de software</t>
  </si>
  <si>
    <t>Sprint 1</t>
  </si>
  <si>
    <t>Objetivo del Sprint:</t>
  </si>
  <si>
    <t>Gestionar totalmente el analizador léxico</t>
  </si>
  <si>
    <t>Fecha de inicio:</t>
  </si>
  <si>
    <t>Fecha de finalización:</t>
  </si>
  <si>
    <t>Tiempo de trabajo planeado para el ciclo</t>
  </si>
  <si>
    <t>Número total del días del Sprint:</t>
  </si>
  <si>
    <t>Tiempo trabajado por actividad</t>
  </si>
  <si>
    <t>Tiempo total trabajado por tarea</t>
  </si>
  <si>
    <t>Identificador (ID) de item de product backlog</t>
  </si>
  <si>
    <t>Tarea del Sprint</t>
  </si>
  <si>
    <t xml:space="preserve">
Como usuario quiero gestionar un token a través de una expresión regular o un conjunto de elementos terminales.
</t>
  </si>
  <si>
    <t>Tiempo trabajado durante el día</t>
  </si>
  <si>
    <t>Sprint 2</t>
  </si>
  <si>
    <t>Gestionar las producciones y elementos del analizador sintáctico</t>
  </si>
  <si>
    <t>Como usuario quiero gestionar la tabla de producciones</t>
  </si>
  <si>
    <t>Como usuario quiero validar la gramática descrita por las filas/producciones de la tabla de producciones del analizador sintáctico</t>
  </si>
  <si>
    <t>Sprint 3</t>
  </si>
  <si>
    <t>Gestionar totalmente la tabla de control</t>
  </si>
  <si>
    <t>Sprint 4</t>
  </si>
  <si>
    <t>Generación de código y gestión del software</t>
  </si>
  <si>
    <t>Datos sobre la gestión del proceso de software</t>
  </si>
  <si>
    <t>Tabla 1. Nivel de complejidad de las Historias de Usuario</t>
  </si>
  <si>
    <t>Nivel de complejidad</t>
  </si>
  <si>
    <t>FO</t>
  </si>
  <si>
    <t>%FO</t>
  </si>
  <si>
    <t>Muy Alto</t>
  </si>
  <si>
    <t>Alto</t>
  </si>
  <si>
    <t>Medio</t>
  </si>
  <si>
    <t>Bajo</t>
  </si>
  <si>
    <t>Muy bajo</t>
  </si>
  <si>
    <t>Total</t>
  </si>
  <si>
    <t>Tabla 2. Tiempo de trabajo por sprint</t>
  </si>
  <si>
    <t>Sprints</t>
  </si>
  <si>
    <t>Tiempo trabajado</t>
  </si>
  <si>
    <t>Tiempo ideal</t>
  </si>
  <si>
    <t>Tiempo desperdiciado o adicional</t>
  </si>
  <si>
    <t>% Tiempo trabajado</t>
  </si>
  <si>
    <t>% Tiempo adicional o no trabajado</t>
  </si>
  <si>
    <t>Tabla 3. Resumen del desempeño</t>
  </si>
  <si>
    <t>Tiempo total de trabajo planeado para el ciclo</t>
  </si>
  <si>
    <t>Tiempo total trabajado</t>
  </si>
  <si>
    <t>Tiempo de desperdicio total</t>
  </si>
  <si>
    <t>% de tiempo trabajado</t>
  </si>
  <si>
    <t>% de desperdicio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</si>
</sst>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9">
    <font>
      <sz val="11.0"/>
      <color theme="1"/>
      <name val="Arial"/>
    </font>
    <font>
      <b/>
      <sz val="16.0"/>
      <color theme="1"/>
      <name val="Arial"/>
    </font>
    <font>
      <b/>
      <sz val="11.0"/>
      <color theme="1"/>
      <name val="Arial"/>
    </font>
    <font>
      <sz val="11.0"/>
      <color rgb="FF000000"/>
      <name val="Arial"/>
    </font>
    <font>
      <sz val="12.0"/>
      <color rgb="FF000000"/>
      <name val="Times New Roman"/>
    </font>
    <font>
      <color theme="1"/>
      <name val="Calibri"/>
    </font>
    <font>
      <b/>
      <sz val="14.0"/>
      <color theme="1"/>
      <name val="Arial"/>
    </font>
    <font/>
    <font>
      <b/>
      <sz val="10.0"/>
      <color theme="1"/>
      <name val="Arial"/>
    </font>
    <font>
      <b/>
      <sz val="18.0"/>
      <color theme="1"/>
      <name val="Arial"/>
    </font>
    <font>
      <i/>
      <sz val="11.0"/>
      <color theme="1"/>
      <name val="Arial"/>
    </font>
    <font>
      <b/>
      <sz val="11.0"/>
      <color theme="0"/>
      <name val="Arial"/>
    </font>
    <font>
      <b/>
      <i/>
      <sz val="7.0"/>
      <color theme="1"/>
      <name val="Arial"/>
    </font>
    <font>
      <b/>
      <sz val="12.0"/>
      <color theme="1"/>
      <name val="Arial"/>
    </font>
    <font>
      <sz val="11.0"/>
      <color theme="1"/>
      <name val="Calibri"/>
    </font>
    <font>
      <b/>
      <i/>
      <sz val="11.0"/>
      <color theme="1"/>
      <name val="Calibri"/>
    </font>
    <font>
      <sz val="10.0"/>
      <color rgb="FF000000"/>
      <name val="Arial"/>
    </font>
    <font>
      <b/>
      <sz val="10.0"/>
      <color rgb="FF000000"/>
      <name val="Arial"/>
    </font>
    <font>
      <b/>
      <sz val="11.0"/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DADADA"/>
        <bgColor rgb="FFDADADA"/>
      </patternFill>
    </fill>
    <fill>
      <patternFill patternType="solid">
        <fgColor rgb="FF9CC2E5"/>
        <bgColor rgb="FF9CC2E5"/>
      </patternFill>
    </fill>
    <fill>
      <patternFill patternType="solid">
        <fgColor rgb="FFD8D8D8"/>
        <bgColor rgb="FFD8D8D8"/>
      </patternFill>
    </fill>
    <fill>
      <patternFill patternType="solid">
        <fgColor rgb="FFA8D08D"/>
        <bgColor rgb="FFA8D08D"/>
      </patternFill>
    </fill>
    <fill>
      <patternFill patternType="solid">
        <fgColor rgb="FF8EAADB"/>
        <bgColor rgb="FF8EAADB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7F7F7F"/>
        <bgColor rgb="FF7F7F7F"/>
      </patternFill>
    </fill>
    <fill>
      <patternFill patternType="solid">
        <fgColor rgb="FFD0CECE"/>
        <bgColor rgb="FFD0CECE"/>
      </patternFill>
    </fill>
    <fill>
      <patternFill patternType="solid">
        <fgColor rgb="FFD9E2F3"/>
        <bgColor rgb="FFD9E2F3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1" fillId="0" fontId="0" numFmtId="0" xfId="0" applyAlignment="1" applyBorder="1" applyFont="1">
      <alignment vertical="center"/>
    </xf>
    <xf borderId="1" fillId="0" fontId="2" numFmtId="0" xfId="0" applyAlignment="1" applyBorder="1" applyFont="1">
      <alignment horizontal="center" vertical="center"/>
    </xf>
    <xf borderId="1" fillId="2" fontId="0" numFmtId="0" xfId="0" applyAlignment="1" applyBorder="1" applyFill="1" applyFont="1">
      <alignment horizontal="center" shrinkToFit="0" vertical="center" wrapText="1"/>
    </xf>
    <xf borderId="1" fillId="3" fontId="0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horizontal="right"/>
    </xf>
    <xf borderId="1" fillId="0" fontId="4" numFmtId="0" xfId="0" applyAlignment="1" applyBorder="1" applyFont="1">
      <alignment horizontal="center" shrinkToFit="0" wrapText="1"/>
    </xf>
    <xf borderId="0" fillId="0" fontId="0" numFmtId="0" xfId="0" applyAlignment="1" applyFont="1">
      <alignment horizontal="center"/>
    </xf>
    <xf borderId="1" fillId="0" fontId="0" numFmtId="0" xfId="0" applyAlignment="1" applyBorder="1" applyFont="1">
      <alignment horizontal="center"/>
    </xf>
    <xf borderId="1" fillId="0" fontId="0" numFmtId="0" xfId="0" applyAlignment="1" applyBorder="1" applyFont="1">
      <alignment horizontal="center" shrinkToFit="0" wrapText="1"/>
    </xf>
    <xf borderId="1" fillId="0" fontId="0" numFmtId="0" xfId="0" applyAlignment="1" applyBorder="1" applyFont="1">
      <alignment horizontal="right"/>
    </xf>
    <xf borderId="1" fillId="0" fontId="3" numFmtId="0" xfId="0" applyAlignment="1" applyBorder="1" applyFont="1">
      <alignment horizontal="center"/>
    </xf>
    <xf borderId="1" fillId="0" fontId="0" numFmtId="0" xfId="0" applyAlignment="1" applyBorder="1" applyFont="1">
      <alignment horizontal="left" vertical="top"/>
    </xf>
    <xf borderId="1" fillId="0" fontId="0" numFmtId="0" xfId="0" applyBorder="1" applyFont="1"/>
    <xf borderId="1" fillId="0" fontId="0" numFmtId="0" xfId="0" applyAlignment="1" applyBorder="1" applyFont="1">
      <alignment horizontal="right" shrinkToFit="0" vertical="center" wrapText="1"/>
    </xf>
    <xf borderId="0" fillId="0" fontId="5" numFmtId="0" xfId="0" applyFont="1"/>
    <xf borderId="0" fillId="0" fontId="6" numFmtId="0" xfId="0" applyFont="1"/>
    <xf borderId="1" fillId="5" fontId="2" numFmtId="0" xfId="0" applyAlignment="1" applyBorder="1" applyFill="1" applyFont="1">
      <alignment horizontal="center" shrinkToFit="0" vertical="center" wrapText="1"/>
    </xf>
    <xf borderId="1" fillId="6" fontId="2" numFmtId="0" xfId="0" applyAlignment="1" applyBorder="1" applyFill="1" applyFont="1">
      <alignment horizontal="center" shrinkToFit="0" vertical="center" wrapText="1"/>
    </xf>
    <xf borderId="1" fillId="7" fontId="2" numFmtId="0" xfId="0" applyAlignment="1" applyBorder="1" applyFill="1" applyFont="1">
      <alignment horizontal="center" shrinkToFit="0" vertical="center" wrapText="1"/>
    </xf>
    <xf borderId="2" fillId="8" fontId="4" numFmtId="0" xfId="0" applyAlignment="1" applyBorder="1" applyFill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vertical="bottom" wrapText="1"/>
    </xf>
    <xf borderId="1" fillId="0" fontId="0" numFmtId="46" xfId="0" applyAlignment="1" applyBorder="1" applyFont="1" applyNumberFormat="1">
      <alignment readingOrder="0"/>
    </xf>
    <xf borderId="1" fillId="0" fontId="0" numFmtId="164" xfId="0" applyBorder="1" applyFont="1" applyNumberFormat="1"/>
    <xf borderId="1" fillId="0" fontId="0" numFmtId="21" xfId="0" applyAlignment="1" applyBorder="1" applyFont="1" applyNumberFormat="1">
      <alignment readingOrder="0"/>
    </xf>
    <xf borderId="3" fillId="0" fontId="7" numFmtId="0" xfId="0" applyBorder="1" applyFont="1"/>
    <xf borderId="1" fillId="0" fontId="4" numFmtId="0" xfId="0" applyAlignment="1" applyBorder="1" applyFont="1">
      <alignment shrinkToFit="0" vertical="bottom" wrapText="1"/>
    </xf>
    <xf borderId="4" fillId="0" fontId="7" numFmtId="0" xfId="0" applyBorder="1" applyFont="1"/>
    <xf borderId="2" fillId="9" fontId="4" numFmtId="0" xfId="0" applyAlignment="1" applyBorder="1" applyFill="1" applyFont="1">
      <alignment horizontal="center" shrinkToFit="0" vertical="center" wrapText="1"/>
    </xf>
    <xf borderId="1" fillId="0" fontId="4" numFmtId="0" xfId="0" applyAlignment="1" applyBorder="1" applyFont="1">
      <alignment shrinkToFit="0" vertical="center" wrapText="1"/>
    </xf>
    <xf borderId="2" fillId="10" fontId="4" numFmtId="0" xfId="0" applyAlignment="1" applyBorder="1" applyFill="1" applyFont="1">
      <alignment horizontal="center" shrinkToFit="0" vertical="center" wrapText="1"/>
    </xf>
    <xf borderId="1" fillId="0" fontId="0" numFmtId="46" xfId="0" applyBorder="1" applyFont="1" applyNumberFormat="1"/>
    <xf borderId="2" fillId="11" fontId="4" numFmtId="0" xfId="0" applyAlignment="1" applyBorder="1" applyFill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/>
    </xf>
    <xf borderId="1" fillId="0" fontId="0" numFmtId="9" xfId="0" applyBorder="1" applyFont="1" applyNumberFormat="1"/>
    <xf borderId="0" fillId="0" fontId="8" numFmtId="0" xfId="0" applyAlignment="1" applyFont="1">
      <alignment horizontal="center"/>
    </xf>
    <xf borderId="0" fillId="0" fontId="0" numFmtId="46" xfId="0" applyFont="1" applyNumberFormat="1"/>
    <xf borderId="0" fillId="0" fontId="0" numFmtId="9" xfId="0" applyFont="1" applyNumberFormat="1"/>
    <xf borderId="0" fillId="0" fontId="0" numFmtId="2" xfId="0" applyFont="1" applyNumberFormat="1"/>
    <xf borderId="0" fillId="0" fontId="9" numFmtId="0" xfId="0" applyAlignment="1" applyFont="1">
      <alignment horizontal="center"/>
    </xf>
    <xf borderId="2" fillId="0" fontId="6" numFmtId="0" xfId="0" applyAlignment="1" applyBorder="1" applyFont="1">
      <alignment horizontal="center" vertical="center"/>
    </xf>
    <xf borderId="1" fillId="0" fontId="2" numFmtId="0" xfId="0" applyBorder="1" applyFont="1"/>
    <xf borderId="1" fillId="0" fontId="10" numFmtId="0" xfId="0" applyAlignment="1" applyBorder="1" applyFont="1">
      <alignment horizontal="center" readingOrder="0" shrinkToFit="0" vertical="top" wrapText="1"/>
    </xf>
    <xf borderId="1" fillId="0" fontId="0" numFmtId="14" xfId="0" applyAlignment="1" applyBorder="1" applyFont="1" applyNumberFormat="1">
      <alignment horizontal="center" readingOrder="0" shrinkToFit="0" vertical="top" wrapText="1"/>
    </xf>
    <xf borderId="1" fillId="0" fontId="0" numFmtId="46" xfId="0" applyAlignment="1" applyBorder="1" applyFont="1" applyNumberFormat="1">
      <alignment horizontal="center" readingOrder="0" shrinkToFit="0" vertical="top" wrapText="1"/>
    </xf>
    <xf borderId="5" fillId="0" fontId="0" numFmtId="0" xfId="0" applyAlignment="1" applyBorder="1" applyFont="1">
      <alignment horizontal="center" readingOrder="0"/>
    </xf>
    <xf borderId="6" fillId="12" fontId="11" numFmtId="0" xfId="0" applyAlignment="1" applyBorder="1" applyFill="1" applyFont="1">
      <alignment horizontal="center" vertical="center"/>
    </xf>
    <xf borderId="7" fillId="0" fontId="7" numFmtId="0" xfId="0" applyBorder="1" applyFont="1"/>
    <xf borderId="8" fillId="0" fontId="7" numFmtId="0" xfId="0" applyBorder="1" applyFont="1"/>
    <xf borderId="9" fillId="13" fontId="12" numFmtId="0" xfId="0" applyAlignment="1" applyBorder="1" applyFill="1" applyFont="1">
      <alignment horizontal="center" shrinkToFit="0" wrapText="1"/>
    </xf>
    <xf borderId="2" fillId="13" fontId="12" numFmtId="0" xfId="0" applyAlignment="1" applyBorder="1" applyFont="1">
      <alignment horizontal="center" shrinkToFit="0" wrapText="1"/>
    </xf>
    <xf borderId="1" fillId="5" fontId="2" numFmtId="0" xfId="0" applyAlignment="1" applyBorder="1" applyFont="1">
      <alignment horizontal="center" shrinkToFit="0" wrapText="1"/>
    </xf>
    <xf borderId="10" fillId="5" fontId="2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bottom" wrapText="1"/>
    </xf>
    <xf borderId="5" fillId="0" fontId="0" numFmtId="46" xfId="0" applyBorder="1" applyFont="1" applyNumberFormat="1"/>
    <xf borderId="1" fillId="0" fontId="5" numFmtId="0" xfId="0" applyBorder="1" applyFont="1"/>
    <xf borderId="5" fillId="0" fontId="0" numFmtId="46" xfId="0" applyAlignment="1" applyBorder="1" applyFont="1" applyNumberFormat="1">
      <alignment readingOrder="0"/>
    </xf>
    <xf borderId="2" fillId="0" fontId="6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shrinkToFit="0" wrapText="1"/>
    </xf>
    <xf borderId="1" fillId="0" fontId="0" numFmtId="46" xfId="0" applyAlignment="1" applyBorder="1" applyFont="1" applyNumberFormat="1">
      <alignment horizontal="right" vertical="bottom"/>
    </xf>
    <xf borderId="11" fillId="13" fontId="13" numFmtId="0" xfId="0" applyAlignment="1" applyBorder="1" applyFont="1">
      <alignment horizontal="center" readingOrder="0" vertical="center"/>
    </xf>
    <xf borderId="11" fillId="0" fontId="7" numFmtId="0" xfId="0" applyBorder="1" applyFont="1"/>
    <xf borderId="11" fillId="0" fontId="13" numFmtId="0" xfId="0" applyAlignment="1" applyBorder="1" applyFont="1">
      <alignment horizontal="center" readingOrder="0" vertical="center"/>
    </xf>
    <xf borderId="1" fillId="5" fontId="8" numFmtId="0" xfId="0" applyAlignment="1" applyBorder="1" applyFont="1">
      <alignment horizontal="center" shrinkToFit="0" vertical="center" wrapText="1"/>
    </xf>
    <xf borderId="12" fillId="14" fontId="8" numFmtId="0" xfId="0" applyAlignment="1" applyBorder="1" applyFill="1" applyFont="1">
      <alignment horizontal="center" shrinkToFit="0" vertical="center" wrapText="1"/>
    </xf>
    <xf borderId="1" fillId="0" fontId="14" numFmtId="0" xfId="0" applyBorder="1" applyFont="1"/>
    <xf borderId="1" fillId="0" fontId="14" numFmtId="9" xfId="0" applyBorder="1" applyFont="1" applyNumberFormat="1"/>
    <xf borderId="1" fillId="0" fontId="15" numFmtId="0" xfId="0" applyAlignment="1" applyBorder="1" applyFont="1">
      <alignment horizontal="center"/>
    </xf>
    <xf borderId="0" fillId="0" fontId="13" numFmtId="0" xfId="0" applyAlignment="1" applyFont="1">
      <alignment horizontal="center" readingOrder="0" vertical="center"/>
    </xf>
    <xf borderId="1" fillId="5" fontId="8" numFmtId="0" xfId="0" applyAlignment="1" applyBorder="1" applyFont="1">
      <alignment horizontal="center" readingOrder="0" shrinkToFit="0" vertical="center" wrapText="1"/>
    </xf>
    <xf borderId="12" fillId="14" fontId="8" numFmtId="0" xfId="0" applyAlignment="1" applyBorder="1" applyFont="1">
      <alignment horizontal="center" readingOrder="0" shrinkToFit="0" vertical="center" wrapText="1"/>
    </xf>
    <xf borderId="1" fillId="14" fontId="8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 shrinkToFit="0" vertical="center" wrapText="1"/>
    </xf>
    <xf borderId="2" fillId="0" fontId="5" numFmtId="0" xfId="0" applyAlignment="1" applyBorder="1" applyFont="1">
      <alignment horizontal="center" readingOrder="0" vertical="center"/>
    </xf>
    <xf borderId="2" fillId="0" fontId="16" numFmtId="46" xfId="0" applyAlignment="1" applyBorder="1" applyFont="1" applyNumberFormat="1">
      <alignment horizontal="right" vertical="center"/>
    </xf>
    <xf borderId="2" fillId="0" fontId="16" numFmtId="9" xfId="0" applyAlignment="1" applyBorder="1" applyFont="1" applyNumberFormat="1">
      <alignment horizontal="right" vertical="center"/>
    </xf>
    <xf borderId="0" fillId="0" fontId="16" numFmtId="9" xfId="0" applyAlignment="1" applyFont="1" applyNumberFormat="1">
      <alignment horizontal="right" vertical="center"/>
    </xf>
    <xf borderId="0" fillId="0" fontId="16" numFmtId="9" xfId="0" applyAlignment="1" applyFont="1" applyNumberFormat="1">
      <alignment horizontal="right" readingOrder="0" vertical="center"/>
    </xf>
    <xf borderId="0" fillId="0" fontId="5" numFmtId="0" xfId="0" applyAlignment="1" applyFont="1">
      <alignment horizontal="center" readingOrder="0" vertical="center"/>
    </xf>
    <xf borderId="1" fillId="0" fontId="17" numFmtId="0" xfId="0" applyAlignment="1" applyBorder="1" applyFont="1">
      <alignment horizontal="center" vertical="center"/>
    </xf>
    <xf borderId="1" fillId="14" fontId="16" numFmtId="46" xfId="0" applyAlignment="1" applyBorder="1" applyFont="1" applyNumberFormat="1">
      <alignment horizontal="right" vertical="center"/>
    </xf>
    <xf borderId="0" fillId="0" fontId="16" numFmtId="1" xfId="0" applyAlignment="1" applyFont="1" applyNumberFormat="1">
      <alignment vertical="center"/>
    </xf>
    <xf borderId="1" fillId="0" fontId="18" numFmtId="0" xfId="0" applyBorder="1" applyFont="1"/>
    <xf borderId="1" fillId="0" fontId="14" numFmtId="46" xfId="0" applyBorder="1" applyFont="1" applyNumberFormat="1"/>
    <xf borderId="1" fillId="14" fontId="14" numFmtId="46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Nivel de complejidad</c:v>
          </c:tx>
          <c:spPr>
            <a:solidFill>
              <a:schemeClr val="accent1"/>
            </a:solidFill>
          </c:spPr>
          <c:cat>
            <c:strRef>
              <c:f>Reporte!$B$6:$B$10</c:f>
            </c:strRef>
          </c:cat>
          <c:val>
            <c:numRef>
              <c:f>Reporte!$D$6:$D$10</c:f>
              <c:numCache/>
            </c:numRef>
          </c:val>
        </c:ser>
        <c:axId val="1130254576"/>
        <c:axId val="790915397"/>
      </c:barChart>
      <c:catAx>
        <c:axId val="113025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90915397"/>
      </c:catAx>
      <c:valAx>
        <c:axId val="79091539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0254576"/>
      </c:valAx>
    </c:plotArea>
    <c:legend>
      <c:legendPos val="t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Reporte!$F$17</c:f>
            </c:strRef>
          </c:tx>
          <c:spPr>
            <a:solidFill>
              <a:schemeClr val="accent1"/>
            </a:solidFill>
          </c:spPr>
          <c:cat>
            <c:strRef>
              <c:f>Reporte!$B$18:$B$33</c:f>
            </c:strRef>
          </c:cat>
          <c:val>
            <c:numRef>
              <c:f>Reporte!$F$18:$F$33</c:f>
              <c:numCache/>
            </c:numRef>
          </c:val>
        </c:ser>
        <c:ser>
          <c:idx val="1"/>
          <c:order val="1"/>
          <c:tx>
            <c:strRef>
              <c:f>Reporte!$G$17</c:f>
            </c:strRef>
          </c:tx>
          <c:spPr>
            <a:solidFill>
              <a:schemeClr val="accent2"/>
            </a:solidFill>
          </c:spPr>
          <c:cat>
            <c:strRef>
              <c:f>Reporte!$B$18:$B$33</c:f>
            </c:strRef>
          </c:cat>
          <c:val>
            <c:numRef>
              <c:f>Reporte!$G$18:$G$33</c:f>
              <c:numCache/>
            </c:numRef>
          </c:val>
        </c:ser>
        <c:ser>
          <c:idx val="2"/>
          <c:order val="2"/>
          <c:tx>
            <c:strRef>
              <c:f>Reporte!$H$17</c:f>
            </c:strRef>
          </c:tx>
          <c:cat>
            <c:strRef>
              <c:f>Reporte!$B$18:$B$33</c:f>
            </c:strRef>
          </c:cat>
          <c:val>
            <c:numRef>
              <c:f>Reporte!$H$18:$H$33</c:f>
              <c:numCache/>
            </c:numRef>
          </c:val>
        </c:ser>
        <c:overlap val="100"/>
        <c:axId val="1360230765"/>
        <c:axId val="822180333"/>
      </c:barChart>
      <c:catAx>
        <c:axId val="13602307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2180333"/>
      </c:catAx>
      <c:valAx>
        <c:axId val="8221803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02307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Reporte!$F$17</c:f>
            </c:strRef>
          </c:tx>
          <c:spPr>
            <a:solidFill>
              <a:schemeClr val="accent1"/>
            </a:solidFill>
          </c:spPr>
          <c:cat>
            <c:strRef>
              <c:f>Reporte!$B$18:$B$33</c:f>
            </c:strRef>
          </c:cat>
          <c:val>
            <c:numRef>
              <c:f>Reporte!$F$18:$F$33</c:f>
              <c:numCache/>
            </c:numRef>
          </c:val>
        </c:ser>
        <c:ser>
          <c:idx val="1"/>
          <c:order val="1"/>
          <c:tx>
            <c:strRef>
              <c:f>Reporte!$G$17</c:f>
            </c:strRef>
          </c:tx>
          <c:spPr>
            <a:solidFill>
              <a:schemeClr val="accent2"/>
            </a:solidFill>
          </c:spPr>
          <c:cat>
            <c:strRef>
              <c:f>Reporte!$B$18:$B$33</c:f>
            </c:strRef>
          </c:cat>
          <c:val>
            <c:numRef>
              <c:f>Reporte!$G$18:$G$33</c:f>
              <c:numCache/>
            </c:numRef>
          </c:val>
        </c:ser>
        <c:axId val="1679604019"/>
        <c:axId val="1760980703"/>
      </c:barChart>
      <c:catAx>
        <c:axId val="16796040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0980703"/>
      </c:catAx>
      <c:valAx>
        <c:axId val="17609807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96040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1</xdr:row>
      <xdr:rowOff>76200</xdr:rowOff>
    </xdr:from>
    <xdr:ext cx="3714750" cy="2019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19050</xdr:colOff>
      <xdr:row>34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57150</xdr:colOff>
      <xdr:row>15</xdr:row>
      <xdr:rowOff>104775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5"/>
    <col customWidth="1" min="2" max="2" width="44.38"/>
    <col customWidth="1" min="3" max="5" width="10.0"/>
    <col customWidth="1" min="6" max="6" width="12.88"/>
    <col customWidth="1" min="7" max="26" width="10.0"/>
  </cols>
  <sheetData>
    <row r="1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3" t="s">
        <v>1</v>
      </c>
      <c r="B3" s="4" t="s">
        <v>2</v>
      </c>
      <c r="C3" s="5" t="s">
        <v>3</v>
      </c>
      <c r="D3" s="6" t="s">
        <v>4</v>
      </c>
      <c r="E3" s="7" t="s">
        <v>5</v>
      </c>
      <c r="F3" s="7" t="s">
        <v>6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8">
        <v>1.0</v>
      </c>
      <c r="B4" s="9" t="s">
        <v>7</v>
      </c>
      <c r="C4" s="10">
        <v>10.0</v>
      </c>
      <c r="D4" s="11">
        <v>10.0</v>
      </c>
      <c r="E4" s="12">
        <f t="shared" ref="E4:E30" si="1">C4*D4</f>
        <v>100</v>
      </c>
      <c r="F4" s="11" t="s">
        <v>8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13">
        <f t="shared" ref="A5:A10" si="2">IF(ISBLANK(B4)=FALSE,A4+1,"")</f>
        <v>2</v>
      </c>
      <c r="B5" s="9" t="s">
        <v>9</v>
      </c>
      <c r="C5" s="14">
        <v>9.0</v>
      </c>
      <c r="D5" s="14">
        <v>7.0</v>
      </c>
      <c r="E5" s="12">
        <f t="shared" si="1"/>
        <v>63</v>
      </c>
      <c r="F5" s="14" t="s">
        <v>8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13">
        <f t="shared" si="2"/>
        <v>3</v>
      </c>
      <c r="B6" s="9" t="s">
        <v>10</v>
      </c>
      <c r="C6" s="14">
        <v>7.0</v>
      </c>
      <c r="D6" s="14">
        <v>8.0</v>
      </c>
      <c r="E6" s="12">
        <f t="shared" si="1"/>
        <v>56</v>
      </c>
      <c r="F6" s="14" t="s">
        <v>8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13">
        <f t="shared" si="2"/>
        <v>4</v>
      </c>
      <c r="B7" s="9" t="s">
        <v>11</v>
      </c>
      <c r="C7" s="14">
        <v>8.0</v>
      </c>
      <c r="D7" s="14">
        <v>7.0</v>
      </c>
      <c r="E7" s="12">
        <f t="shared" si="1"/>
        <v>56</v>
      </c>
      <c r="F7" s="14" t="s">
        <v>12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13">
        <f t="shared" si="2"/>
        <v>5</v>
      </c>
      <c r="B8" s="9" t="s">
        <v>13</v>
      </c>
      <c r="C8" s="14">
        <v>8.0</v>
      </c>
      <c r="D8" s="11">
        <v>6.0</v>
      </c>
      <c r="E8" s="12">
        <f t="shared" si="1"/>
        <v>48</v>
      </c>
      <c r="F8" s="14" t="s">
        <v>14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13">
        <f t="shared" si="2"/>
        <v>6</v>
      </c>
      <c r="B9" s="9" t="s">
        <v>15</v>
      </c>
      <c r="C9" s="14">
        <v>7.0</v>
      </c>
      <c r="D9" s="14">
        <v>6.0</v>
      </c>
      <c r="E9" s="12">
        <f t="shared" si="1"/>
        <v>42</v>
      </c>
      <c r="F9" s="14" t="s">
        <v>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13">
        <f t="shared" si="2"/>
        <v>7</v>
      </c>
      <c r="B10" s="9" t="s">
        <v>16</v>
      </c>
      <c r="C10" s="14">
        <v>9.0</v>
      </c>
      <c r="D10" s="14">
        <v>5.0</v>
      </c>
      <c r="E10" s="12">
        <f t="shared" si="1"/>
        <v>45</v>
      </c>
      <c r="F10" s="11" t="s">
        <v>8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13">
        <f t="shared" ref="A11:A18" si="3">IF(ISBLANK(B11)=FALSE,A10+1,"")</f>
        <v>8</v>
      </c>
      <c r="B11" s="9" t="s">
        <v>17</v>
      </c>
      <c r="C11" s="14">
        <v>9.0</v>
      </c>
      <c r="D11" s="14">
        <v>5.0</v>
      </c>
      <c r="E11" s="12">
        <f t="shared" si="1"/>
        <v>45</v>
      </c>
      <c r="F11" s="14" t="s">
        <v>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13">
        <f t="shared" si="3"/>
        <v>9</v>
      </c>
      <c r="B12" s="9" t="s">
        <v>18</v>
      </c>
      <c r="C12" s="14">
        <v>5.0</v>
      </c>
      <c r="D12" s="14">
        <v>5.0</v>
      </c>
      <c r="E12" s="12">
        <f t="shared" si="1"/>
        <v>25</v>
      </c>
      <c r="F12" s="14" t="s">
        <v>19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8.5" customHeight="1">
      <c r="A13" s="13">
        <f t="shared" si="3"/>
        <v>10</v>
      </c>
      <c r="B13" s="9" t="s">
        <v>20</v>
      </c>
      <c r="C13" s="11">
        <v>7.0</v>
      </c>
      <c r="D13" s="11">
        <v>4.0</v>
      </c>
      <c r="E13" s="12">
        <f t="shared" si="1"/>
        <v>28</v>
      </c>
      <c r="F13" s="11" t="s">
        <v>14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13">
        <f t="shared" si="3"/>
        <v>11</v>
      </c>
      <c r="B14" s="9" t="s">
        <v>21</v>
      </c>
      <c r="C14" s="11">
        <v>10.0</v>
      </c>
      <c r="D14" s="11">
        <v>4.0</v>
      </c>
      <c r="E14" s="12">
        <f t="shared" si="1"/>
        <v>40</v>
      </c>
      <c r="F14" s="11" t="s">
        <v>8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13">
        <f t="shared" si="3"/>
        <v>12</v>
      </c>
      <c r="B15" s="9" t="s">
        <v>22</v>
      </c>
      <c r="C15" s="11">
        <v>7.0</v>
      </c>
      <c r="D15" s="11">
        <v>7.0</v>
      </c>
      <c r="E15" s="12">
        <f t="shared" si="1"/>
        <v>49</v>
      </c>
      <c r="F15" s="11" t="s">
        <v>12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13">
        <f t="shared" si="3"/>
        <v>13</v>
      </c>
      <c r="B16" s="9" t="s">
        <v>23</v>
      </c>
      <c r="C16" s="11">
        <v>9.0</v>
      </c>
      <c r="D16" s="11">
        <v>8.0</v>
      </c>
      <c r="E16" s="12">
        <f t="shared" si="1"/>
        <v>72</v>
      </c>
      <c r="F16" s="11" t="s">
        <v>8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13">
        <f t="shared" si="3"/>
        <v>14</v>
      </c>
      <c r="B17" s="9" t="s">
        <v>24</v>
      </c>
      <c r="C17" s="11">
        <v>10.0</v>
      </c>
      <c r="D17" s="11">
        <v>6.0</v>
      </c>
      <c r="E17" s="12">
        <f t="shared" si="1"/>
        <v>60</v>
      </c>
      <c r="F17" s="11" t="s">
        <v>25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13">
        <f t="shared" si="3"/>
        <v>15</v>
      </c>
      <c r="B18" s="9" t="s">
        <v>26</v>
      </c>
      <c r="C18" s="11">
        <v>7.0</v>
      </c>
      <c r="D18" s="11">
        <v>4.0</v>
      </c>
      <c r="E18" s="12">
        <f t="shared" si="1"/>
        <v>28</v>
      </c>
      <c r="F18" s="11" t="s">
        <v>12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3" t="str">
        <f t="shared" ref="A19:A30" si="4">IF(ISBLANK(B19)=FALSE,A18+1,"")</f>
        <v/>
      </c>
      <c r="B19" s="15"/>
      <c r="C19" s="16"/>
      <c r="D19" s="16"/>
      <c r="E19" s="17">
        <f t="shared" si="1"/>
        <v>0</v>
      </c>
      <c r="F19" s="16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3" t="str">
        <f t="shared" si="4"/>
        <v/>
      </c>
      <c r="B20" s="15"/>
      <c r="C20" s="16"/>
      <c r="D20" s="16"/>
      <c r="E20" s="17">
        <f t="shared" si="1"/>
        <v>0</v>
      </c>
      <c r="F20" s="16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3" t="str">
        <f t="shared" si="4"/>
        <v/>
      </c>
      <c r="B21" s="15"/>
      <c r="C21" s="16"/>
      <c r="D21" s="16"/>
      <c r="E21" s="17">
        <f t="shared" si="1"/>
        <v>0</v>
      </c>
      <c r="F21" s="16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3" t="str">
        <f t="shared" si="4"/>
        <v/>
      </c>
      <c r="B22" s="15"/>
      <c r="C22" s="16"/>
      <c r="D22" s="16"/>
      <c r="E22" s="17">
        <f t="shared" si="1"/>
        <v>0</v>
      </c>
      <c r="F22" s="16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3" t="str">
        <f t="shared" si="4"/>
        <v/>
      </c>
      <c r="B23" s="15"/>
      <c r="C23" s="16"/>
      <c r="D23" s="16"/>
      <c r="E23" s="17">
        <f t="shared" si="1"/>
        <v>0</v>
      </c>
      <c r="F23" s="16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3" t="str">
        <f t="shared" si="4"/>
        <v/>
      </c>
      <c r="B24" s="15"/>
      <c r="C24" s="16"/>
      <c r="D24" s="16"/>
      <c r="E24" s="17">
        <f t="shared" si="1"/>
        <v>0</v>
      </c>
      <c r="F24" s="16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3" t="str">
        <f t="shared" si="4"/>
        <v/>
      </c>
      <c r="B25" s="15"/>
      <c r="C25" s="16"/>
      <c r="D25" s="16"/>
      <c r="E25" s="17">
        <f t="shared" si="1"/>
        <v>0</v>
      </c>
      <c r="F25" s="16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3" t="str">
        <f t="shared" si="4"/>
        <v/>
      </c>
      <c r="B26" s="15"/>
      <c r="C26" s="16"/>
      <c r="D26" s="16"/>
      <c r="E26" s="17">
        <f t="shared" si="1"/>
        <v>0</v>
      </c>
      <c r="F26" s="16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3" t="str">
        <f t="shared" si="4"/>
        <v/>
      </c>
      <c r="B27" s="15"/>
      <c r="C27" s="16"/>
      <c r="D27" s="16"/>
      <c r="E27" s="17">
        <f t="shared" si="1"/>
        <v>0</v>
      </c>
      <c r="F27" s="16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3" t="str">
        <f t="shared" si="4"/>
        <v/>
      </c>
      <c r="B28" s="15"/>
      <c r="C28" s="16"/>
      <c r="D28" s="16"/>
      <c r="E28" s="17">
        <f t="shared" si="1"/>
        <v>0</v>
      </c>
      <c r="F28" s="16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3" t="str">
        <f t="shared" si="4"/>
        <v/>
      </c>
      <c r="B29" s="15"/>
      <c r="C29" s="16"/>
      <c r="D29" s="16"/>
      <c r="E29" s="17">
        <f t="shared" si="1"/>
        <v>0</v>
      </c>
      <c r="F29" s="16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3" t="str">
        <f t="shared" si="4"/>
        <v/>
      </c>
      <c r="B30" s="15"/>
      <c r="C30" s="16"/>
      <c r="D30" s="16"/>
      <c r="E30" s="17">
        <f t="shared" si="1"/>
        <v>0</v>
      </c>
      <c r="F30" s="16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F4:F30">
      <formula1>Lista!$B$2:$B$6</formula1>
    </dataValidation>
    <dataValidation type="list" allowBlank="1" showErrorMessage="1" sqref="C4:D30">
      <formula1>Lista!$A$2:$A$11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0"/>
  </cols>
  <sheetData>
    <row r="1" ht="14.25" customHeight="1">
      <c r="A1" s="18" t="s">
        <v>27</v>
      </c>
      <c r="B1" s="18" t="s">
        <v>6</v>
      </c>
    </row>
    <row r="2" ht="14.25" customHeight="1">
      <c r="A2" s="18">
        <v>1.0</v>
      </c>
      <c r="B2" s="18" t="s">
        <v>25</v>
      </c>
    </row>
    <row r="3" ht="14.25" customHeight="1">
      <c r="A3" s="18">
        <v>2.0</v>
      </c>
      <c r="B3" s="18" t="s">
        <v>8</v>
      </c>
    </row>
    <row r="4" ht="14.25" customHeight="1">
      <c r="A4" s="18">
        <v>3.0</v>
      </c>
      <c r="B4" s="18" t="s">
        <v>14</v>
      </c>
    </row>
    <row r="5" ht="14.25" customHeight="1">
      <c r="A5" s="18">
        <v>4.0</v>
      </c>
      <c r="B5" s="18" t="s">
        <v>12</v>
      </c>
    </row>
    <row r="6" ht="14.25" customHeight="1">
      <c r="A6" s="18">
        <v>5.0</v>
      </c>
      <c r="B6" s="18" t="s">
        <v>19</v>
      </c>
    </row>
    <row r="7" ht="14.25" customHeight="1">
      <c r="A7" s="18">
        <v>6.0</v>
      </c>
    </row>
    <row r="8" ht="14.25" customHeight="1">
      <c r="A8" s="18">
        <v>7.0</v>
      </c>
    </row>
    <row r="9" ht="14.25" customHeight="1">
      <c r="A9" s="18">
        <v>8.0</v>
      </c>
    </row>
    <row r="10" ht="14.25" customHeight="1">
      <c r="A10" s="18">
        <v>9.0</v>
      </c>
    </row>
    <row r="11" ht="14.25" customHeight="1">
      <c r="A11" s="18">
        <v>10.0</v>
      </c>
    </row>
    <row r="12" ht="14.25" customHeight="1">
      <c r="P12" s="18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decimal" allowBlank="1" showErrorMessage="1" sqref="A2:A11 P12">
      <formula1>1.0</formula1>
      <formula2>10.0</formula2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19.75"/>
    <col customWidth="1" min="3" max="3" width="38.63"/>
    <col customWidth="1" min="4" max="7" width="13.75"/>
    <col customWidth="1" min="8" max="26" width="10.0"/>
  </cols>
  <sheetData>
    <row r="1" ht="13.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2"/>
      <c r="B2" s="19" t="s">
        <v>28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20" t="s">
        <v>29</v>
      </c>
      <c r="B4" s="20" t="s">
        <v>30</v>
      </c>
      <c r="C4" s="20" t="s">
        <v>31</v>
      </c>
      <c r="D4" s="21" t="s">
        <v>32</v>
      </c>
      <c r="E4" s="21" t="s">
        <v>33</v>
      </c>
      <c r="F4" s="22" t="s">
        <v>34</v>
      </c>
      <c r="G4" s="22" t="s">
        <v>35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23" t="s">
        <v>36</v>
      </c>
      <c r="B5" s="24" t="s">
        <v>7</v>
      </c>
      <c r="C5" s="25" t="s">
        <v>37</v>
      </c>
      <c r="D5" s="26">
        <v>0.125</v>
      </c>
      <c r="E5" s="27">
        <f t="shared" ref="E5:E49" si="1">IF(($D$50*24*60)&gt;0,(D5*24*60)/($D$50*24*60),0)</f>
        <v>0.009523809524</v>
      </c>
      <c r="F5" s="28">
        <f>'Gestión Sprints'!AH11</f>
        <v>0.125</v>
      </c>
      <c r="G5" s="27">
        <f t="shared" ref="G5:G49" si="2">IF(($F$50*24*60)&gt;0,(F5*24*60)/($F$50*24*60),0)</f>
        <v>0.009009009009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29"/>
      <c r="B6" s="29"/>
      <c r="C6" s="30" t="s">
        <v>38</v>
      </c>
      <c r="D6" s="26">
        <v>0.25</v>
      </c>
      <c r="E6" s="27">
        <f t="shared" si="1"/>
        <v>0.01904761905</v>
      </c>
      <c r="F6" s="28">
        <f>'Gestión Sprints'!AH12</f>
        <v>0.25</v>
      </c>
      <c r="G6" s="27">
        <f t="shared" si="2"/>
        <v>0.01801801802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29"/>
      <c r="B7" s="29"/>
      <c r="C7" s="30" t="s">
        <v>39</v>
      </c>
      <c r="D7" s="26">
        <v>0.4166666666666667</v>
      </c>
      <c r="E7" s="27">
        <f t="shared" si="1"/>
        <v>0.03174603175</v>
      </c>
      <c r="F7" s="28">
        <f>'Gestión Sprints'!AH13</f>
        <v>0.4583333333</v>
      </c>
      <c r="G7" s="27">
        <f t="shared" si="2"/>
        <v>0.03303303303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29"/>
      <c r="B8" s="29"/>
      <c r="C8" s="30" t="s">
        <v>40</v>
      </c>
      <c r="D8" s="26">
        <v>0.08333333333333333</v>
      </c>
      <c r="E8" s="27">
        <f t="shared" si="1"/>
        <v>0.006349206349</v>
      </c>
      <c r="F8" s="28">
        <f>'Gestión Sprints'!AH14</f>
        <v>0.08333333333</v>
      </c>
      <c r="G8" s="27">
        <f t="shared" si="2"/>
        <v>0.006006006006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31"/>
      <c r="B9" s="31"/>
      <c r="C9" s="30" t="s">
        <v>41</v>
      </c>
      <c r="D9" s="26">
        <v>0.4166666666666667</v>
      </c>
      <c r="E9" s="27">
        <f t="shared" si="1"/>
        <v>0.03174603175</v>
      </c>
      <c r="F9" s="28">
        <f>'Gestión Sprints'!AH15</f>
        <v>0.4166666667</v>
      </c>
      <c r="G9" s="27">
        <f t="shared" si="2"/>
        <v>0.03003003003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23" t="s">
        <v>42</v>
      </c>
      <c r="B10" s="24" t="s">
        <v>9</v>
      </c>
      <c r="C10" s="30" t="s">
        <v>43</v>
      </c>
      <c r="D10" s="26">
        <v>0.4166666666666667</v>
      </c>
      <c r="E10" s="27">
        <f t="shared" si="1"/>
        <v>0.03174603175</v>
      </c>
      <c r="F10" s="28">
        <f>'Gestión Sprints'!AH16</f>
        <v>0.4166666667</v>
      </c>
      <c r="G10" s="27">
        <f t="shared" si="2"/>
        <v>0.03003003003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7.25" customHeight="1">
      <c r="A11" s="29"/>
      <c r="B11" s="29"/>
      <c r="C11" s="30" t="s">
        <v>44</v>
      </c>
      <c r="D11" s="26">
        <v>0.08333333333333333</v>
      </c>
      <c r="E11" s="27">
        <f t="shared" si="1"/>
        <v>0.006349206349</v>
      </c>
      <c r="F11" s="28">
        <f>'Gestión Sprints'!AH17</f>
        <v>0.08333333333</v>
      </c>
      <c r="G11" s="27">
        <f t="shared" si="2"/>
        <v>0.006006006006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7.25" customHeight="1">
      <c r="A12" s="31"/>
      <c r="B12" s="31"/>
      <c r="C12" s="30" t="s">
        <v>45</v>
      </c>
      <c r="D12" s="26">
        <v>0.4166666666666667</v>
      </c>
      <c r="E12" s="27">
        <f t="shared" si="1"/>
        <v>0.03174603175</v>
      </c>
      <c r="F12" s="28">
        <f>'Gestión Sprints'!AH18</f>
        <v>0.5416666667</v>
      </c>
      <c r="G12" s="27">
        <f t="shared" si="2"/>
        <v>0.03903903904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36.0" customHeight="1">
      <c r="A13" s="23" t="s">
        <v>46</v>
      </c>
      <c r="B13" s="24" t="s">
        <v>10</v>
      </c>
      <c r="C13" s="30" t="s">
        <v>47</v>
      </c>
      <c r="D13" s="26">
        <v>0.4166666666666667</v>
      </c>
      <c r="E13" s="27">
        <f t="shared" si="1"/>
        <v>0.03174603175</v>
      </c>
      <c r="F13" s="28">
        <f>'Gestión Sprints'!AH19</f>
        <v>0.4583333333</v>
      </c>
      <c r="G13" s="27">
        <f t="shared" si="2"/>
        <v>0.03303303303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39.75" customHeight="1">
      <c r="A14" s="31"/>
      <c r="B14" s="31"/>
      <c r="C14" s="30" t="s">
        <v>48</v>
      </c>
      <c r="D14" s="26">
        <v>0.375</v>
      </c>
      <c r="E14" s="27">
        <f t="shared" si="1"/>
        <v>0.02857142857</v>
      </c>
      <c r="F14" s="28">
        <f>'Gestión Sprints'!AH20</f>
        <v>0.5416666667</v>
      </c>
      <c r="G14" s="27">
        <f t="shared" si="2"/>
        <v>0.03903903904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42.0" customHeight="1">
      <c r="A15" s="32" t="s">
        <v>49</v>
      </c>
      <c r="B15" s="24" t="s">
        <v>50</v>
      </c>
      <c r="C15" s="30" t="s">
        <v>51</v>
      </c>
      <c r="D15" s="26">
        <v>0.4166666666666667</v>
      </c>
      <c r="E15" s="27">
        <f t="shared" si="1"/>
        <v>0.03174603175</v>
      </c>
      <c r="F15" s="28">
        <f>'Gestión Sprints'!AH31</f>
        <v>0.4166666667</v>
      </c>
      <c r="G15" s="27">
        <f t="shared" si="2"/>
        <v>0.03003003003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6.0" customHeight="1">
      <c r="A16" s="29"/>
      <c r="B16" s="29"/>
      <c r="C16" s="30" t="s">
        <v>52</v>
      </c>
      <c r="D16" s="26">
        <v>0.08333333333333333</v>
      </c>
      <c r="E16" s="27">
        <f t="shared" si="1"/>
        <v>0.006349206349</v>
      </c>
      <c r="F16" s="28">
        <f>'Gestión Sprints'!AH32</f>
        <v>0.04166666667</v>
      </c>
      <c r="G16" s="27">
        <f t="shared" si="2"/>
        <v>0.003003003003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31"/>
      <c r="B17" s="31"/>
      <c r="C17" s="30" t="s">
        <v>53</v>
      </c>
      <c r="D17" s="26">
        <v>0.4166666666666667</v>
      </c>
      <c r="E17" s="27">
        <f t="shared" si="1"/>
        <v>0.03174603175</v>
      </c>
      <c r="F17" s="28">
        <f>'Gestión Sprints'!AH33</f>
        <v>0.4583333333</v>
      </c>
      <c r="G17" s="27">
        <f t="shared" si="2"/>
        <v>0.03303303303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32" t="s">
        <v>54</v>
      </c>
      <c r="B18" s="24" t="s">
        <v>55</v>
      </c>
      <c r="C18" s="30" t="s">
        <v>56</v>
      </c>
      <c r="D18" s="26">
        <v>0.3333333333333333</v>
      </c>
      <c r="E18" s="27">
        <f t="shared" si="1"/>
        <v>0.0253968254</v>
      </c>
      <c r="F18" s="28">
        <f>'Gestión Sprints'!AH34</f>
        <v>0.3333333333</v>
      </c>
      <c r="G18" s="27">
        <f t="shared" si="2"/>
        <v>0.02402402402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31"/>
      <c r="B19" s="31"/>
      <c r="C19" s="30" t="s">
        <v>57</v>
      </c>
      <c r="D19" s="26">
        <v>0.16666666666666666</v>
      </c>
      <c r="E19" s="27">
        <f t="shared" si="1"/>
        <v>0.0126984127</v>
      </c>
      <c r="F19" s="28">
        <f>'Gestión Sprints'!AH35</f>
        <v>0.2083333333</v>
      </c>
      <c r="G19" s="27">
        <f t="shared" si="2"/>
        <v>0.01501501502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61.5" customHeight="1">
      <c r="A20" s="32" t="s">
        <v>58</v>
      </c>
      <c r="B20" s="24" t="s">
        <v>59</v>
      </c>
      <c r="C20" s="33" t="s">
        <v>60</v>
      </c>
      <c r="D20" s="26">
        <v>0.4166666666666667</v>
      </c>
      <c r="E20" s="27">
        <f t="shared" si="1"/>
        <v>0.03174603175</v>
      </c>
      <c r="F20" s="28">
        <f>'Gestión Sprints'!AH36</f>
        <v>0.4166666667</v>
      </c>
      <c r="G20" s="27">
        <f t="shared" si="2"/>
        <v>0.03003003003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61.5" customHeight="1">
      <c r="A21" s="31"/>
      <c r="B21" s="31"/>
      <c r="C21" s="33" t="s">
        <v>61</v>
      </c>
      <c r="D21" s="26">
        <v>0.3333333333333333</v>
      </c>
      <c r="E21" s="27">
        <f t="shared" si="1"/>
        <v>0.0253968254</v>
      </c>
      <c r="F21" s="28">
        <f>'Gestión Sprints'!AH37</f>
        <v>0.375</v>
      </c>
      <c r="G21" s="27">
        <f t="shared" si="2"/>
        <v>0.02702702703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48.0" customHeight="1">
      <c r="A22" s="32" t="s">
        <v>62</v>
      </c>
      <c r="B22" s="24" t="s">
        <v>63</v>
      </c>
      <c r="C22" s="33" t="s">
        <v>64</v>
      </c>
      <c r="D22" s="26">
        <v>0.4166666666666667</v>
      </c>
      <c r="E22" s="27">
        <f t="shared" si="1"/>
        <v>0.03174603175</v>
      </c>
      <c r="F22" s="28">
        <f>'Gestión Sprints'!AH38</f>
        <v>0.4166666667</v>
      </c>
      <c r="G22" s="27">
        <f t="shared" si="2"/>
        <v>0.03003003003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29"/>
      <c r="B23" s="29"/>
      <c r="C23" s="33" t="s">
        <v>65</v>
      </c>
      <c r="D23" s="26">
        <v>0.3333333333333333</v>
      </c>
      <c r="E23" s="27">
        <f t="shared" si="1"/>
        <v>0.0253968254</v>
      </c>
      <c r="F23" s="28">
        <f>'Gestión Sprints'!AH39</f>
        <v>0.4166666667</v>
      </c>
      <c r="G23" s="27">
        <f t="shared" si="2"/>
        <v>0.03003003003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41.25" customHeight="1">
      <c r="A24" s="31"/>
      <c r="B24" s="31"/>
      <c r="C24" s="33" t="s">
        <v>66</v>
      </c>
      <c r="D24" s="26">
        <v>0.3333333333333333</v>
      </c>
      <c r="E24" s="27">
        <f t="shared" si="1"/>
        <v>0.0253968254</v>
      </c>
      <c r="F24" s="28">
        <f>'Gestión Sprints'!AH40</f>
        <v>0.5</v>
      </c>
      <c r="G24" s="27">
        <f t="shared" si="2"/>
        <v>0.03603603604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34" t="s">
        <v>67</v>
      </c>
      <c r="B25" s="24" t="s">
        <v>68</v>
      </c>
      <c r="C25" s="30" t="s">
        <v>69</v>
      </c>
      <c r="D25" s="26">
        <v>0.08333333333333333</v>
      </c>
      <c r="E25" s="27">
        <f t="shared" si="1"/>
        <v>0.006349206349</v>
      </c>
      <c r="F25" s="35">
        <f>'Gestión Sprints'!AH51</f>
        <v>0.08333333333</v>
      </c>
      <c r="G25" s="27">
        <f t="shared" si="2"/>
        <v>0.006006006006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29"/>
      <c r="B26" s="29"/>
      <c r="C26" s="30" t="s">
        <v>70</v>
      </c>
      <c r="D26" s="26">
        <v>0.25</v>
      </c>
      <c r="E26" s="27">
        <f t="shared" si="1"/>
        <v>0.01904761905</v>
      </c>
      <c r="F26" s="35">
        <f>'Gestión Sprints'!AH52</f>
        <v>0.25</v>
      </c>
      <c r="G26" s="27">
        <f t="shared" si="2"/>
        <v>0.01801801802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29"/>
      <c r="B27" s="29"/>
      <c r="C27" s="30" t="s">
        <v>71</v>
      </c>
      <c r="D27" s="26">
        <v>0.3333333333333333</v>
      </c>
      <c r="E27" s="27">
        <f t="shared" si="1"/>
        <v>0.0253968254</v>
      </c>
      <c r="F27" s="35">
        <f>'Gestión Sprints'!AH53</f>
        <v>0.375</v>
      </c>
      <c r="G27" s="27">
        <f t="shared" si="2"/>
        <v>0.02702702703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31"/>
      <c r="B28" s="31"/>
      <c r="C28" s="30" t="s">
        <v>72</v>
      </c>
      <c r="D28" s="26">
        <v>0.4166666666666667</v>
      </c>
      <c r="E28" s="27">
        <f t="shared" si="1"/>
        <v>0.03174603175</v>
      </c>
      <c r="F28" s="35">
        <f>'Gestión Sprints'!AH54</f>
        <v>0.4166666667</v>
      </c>
      <c r="G28" s="27">
        <f t="shared" si="2"/>
        <v>0.03003003003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34" t="s">
        <v>73</v>
      </c>
      <c r="B29" s="24" t="s">
        <v>18</v>
      </c>
      <c r="C29" s="30" t="s">
        <v>74</v>
      </c>
      <c r="D29" s="26">
        <v>0.3333333333333333</v>
      </c>
      <c r="E29" s="27">
        <f t="shared" si="1"/>
        <v>0.0253968254</v>
      </c>
      <c r="F29" s="35">
        <f>'Gestión Sprints'!AH55</f>
        <v>0.3333333333</v>
      </c>
      <c r="G29" s="27">
        <f t="shared" si="2"/>
        <v>0.02402402402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29"/>
      <c r="B30" s="29"/>
      <c r="C30" s="30" t="s">
        <v>75</v>
      </c>
      <c r="D30" s="26">
        <v>0.3333333333333333</v>
      </c>
      <c r="E30" s="27">
        <f t="shared" si="1"/>
        <v>0.0253968254</v>
      </c>
      <c r="F30" s="35">
        <f>'Gestión Sprints'!AH56</f>
        <v>0.3333333333</v>
      </c>
      <c r="G30" s="27">
        <f t="shared" si="2"/>
        <v>0.02402402402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31"/>
      <c r="B31" s="31"/>
      <c r="C31" s="30" t="s">
        <v>76</v>
      </c>
      <c r="D31" s="26">
        <v>0.3333333333333333</v>
      </c>
      <c r="E31" s="27">
        <f t="shared" si="1"/>
        <v>0.0253968254</v>
      </c>
      <c r="F31" s="35">
        <f>'Gestión Sprints'!AH57</f>
        <v>0.375</v>
      </c>
      <c r="G31" s="27">
        <f t="shared" si="2"/>
        <v>0.02702702703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34" t="s">
        <v>77</v>
      </c>
      <c r="B32" s="24" t="s">
        <v>20</v>
      </c>
      <c r="C32" s="30" t="s">
        <v>78</v>
      </c>
      <c r="D32" s="26">
        <v>0.3333333333333333</v>
      </c>
      <c r="E32" s="27">
        <f t="shared" si="1"/>
        <v>0.0253968254</v>
      </c>
      <c r="F32" s="35">
        <f>'Gestión Sprints'!AH58</f>
        <v>0.3333333333</v>
      </c>
      <c r="G32" s="27">
        <f t="shared" si="2"/>
        <v>0.02402402402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9"/>
      <c r="B33" s="29"/>
      <c r="C33" s="30" t="s">
        <v>79</v>
      </c>
      <c r="D33" s="26">
        <v>0.375</v>
      </c>
      <c r="E33" s="27">
        <f t="shared" si="1"/>
        <v>0.02857142857</v>
      </c>
      <c r="F33" s="35">
        <f>'Gestión Sprints'!AH59</f>
        <v>0.4166666667</v>
      </c>
      <c r="G33" s="27">
        <f t="shared" si="2"/>
        <v>0.03003003003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31"/>
      <c r="B34" s="31"/>
      <c r="C34" s="30" t="s">
        <v>80</v>
      </c>
      <c r="D34" s="26">
        <v>0.20833333333333334</v>
      </c>
      <c r="E34" s="27">
        <f t="shared" si="1"/>
        <v>0.01587301587</v>
      </c>
      <c r="F34" s="35">
        <f>'Gestión Sprints'!AH60</f>
        <v>0.2083333333</v>
      </c>
      <c r="G34" s="27">
        <f t="shared" si="2"/>
        <v>0.01501501502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6.25" customHeight="1">
      <c r="A35" s="34" t="s">
        <v>81</v>
      </c>
      <c r="B35" s="24" t="s">
        <v>82</v>
      </c>
      <c r="C35" s="30" t="s">
        <v>83</v>
      </c>
      <c r="D35" s="26">
        <v>0.08333333333333333</v>
      </c>
      <c r="E35" s="27">
        <f t="shared" si="1"/>
        <v>0.006349206349</v>
      </c>
      <c r="F35" s="35">
        <f>'Gestión Sprints'!AH61</f>
        <v>0.08333333333</v>
      </c>
      <c r="G35" s="27">
        <f t="shared" si="2"/>
        <v>0.006006006006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9"/>
      <c r="B36" s="29"/>
      <c r="C36" s="30" t="s">
        <v>84</v>
      </c>
      <c r="D36" s="26">
        <v>0.3333333333333333</v>
      </c>
      <c r="E36" s="27">
        <f t="shared" si="1"/>
        <v>0.0253968254</v>
      </c>
      <c r="F36" s="35">
        <f>'Gestión Sprints'!AH62</f>
        <v>0.3333333333</v>
      </c>
      <c r="G36" s="27">
        <f t="shared" si="2"/>
        <v>0.02402402402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9.5" customHeight="1">
      <c r="A37" s="31"/>
      <c r="B37" s="31"/>
      <c r="C37" s="30" t="s">
        <v>45</v>
      </c>
      <c r="D37" s="26">
        <v>0.20833333333333334</v>
      </c>
      <c r="E37" s="27">
        <f t="shared" si="1"/>
        <v>0.01587301587</v>
      </c>
      <c r="F37" s="35">
        <f>'Gestión Sprints'!AH63</f>
        <v>0.2083333333</v>
      </c>
      <c r="G37" s="27">
        <f t="shared" si="2"/>
        <v>0.01501501502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36" t="s">
        <v>85</v>
      </c>
      <c r="B38" s="37" t="s">
        <v>86</v>
      </c>
      <c r="C38" s="30" t="s">
        <v>87</v>
      </c>
      <c r="D38" s="26">
        <v>0.3333333333333333</v>
      </c>
      <c r="E38" s="27">
        <f t="shared" si="1"/>
        <v>0.0253968254</v>
      </c>
      <c r="F38" s="35">
        <f>'Gestión Sprints'!AH73</f>
        <v>0.3333333333</v>
      </c>
      <c r="G38" s="27">
        <f t="shared" si="2"/>
        <v>0.02402402402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9"/>
      <c r="B39" s="29"/>
      <c r="C39" s="30" t="s">
        <v>88</v>
      </c>
      <c r="D39" s="26">
        <v>0.20833333333333334</v>
      </c>
      <c r="E39" s="27">
        <f t="shared" si="1"/>
        <v>0.01587301587</v>
      </c>
      <c r="F39" s="35">
        <f>'Gestión Sprints'!AH74</f>
        <v>0.25</v>
      </c>
      <c r="G39" s="27">
        <f t="shared" si="2"/>
        <v>0.01801801802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31"/>
      <c r="B40" s="31"/>
      <c r="C40" s="30" t="s">
        <v>89</v>
      </c>
      <c r="D40" s="26">
        <v>0.4166666666666667</v>
      </c>
      <c r="E40" s="27">
        <f t="shared" si="1"/>
        <v>0.03174603175</v>
      </c>
      <c r="F40" s="35">
        <f>'Gestión Sprints'!AH75</f>
        <v>0.4166666667</v>
      </c>
      <c r="G40" s="27">
        <f t="shared" si="2"/>
        <v>0.03003003003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36" t="s">
        <v>90</v>
      </c>
      <c r="B41" s="37" t="s">
        <v>23</v>
      </c>
      <c r="C41" s="30" t="s">
        <v>91</v>
      </c>
      <c r="D41" s="26">
        <v>0.20833333333333334</v>
      </c>
      <c r="E41" s="27">
        <f t="shared" si="1"/>
        <v>0.01587301587</v>
      </c>
      <c r="F41" s="35">
        <f>'Gestión Sprints'!AH76</f>
        <v>0.25</v>
      </c>
      <c r="G41" s="27">
        <f t="shared" si="2"/>
        <v>0.01801801802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9"/>
      <c r="B42" s="29"/>
      <c r="C42" s="30" t="s">
        <v>92</v>
      </c>
      <c r="D42" s="26">
        <v>0.25</v>
      </c>
      <c r="E42" s="27">
        <f t="shared" si="1"/>
        <v>0.01904761905</v>
      </c>
      <c r="F42" s="35">
        <f>'Gestión Sprints'!AH77</f>
        <v>0.2083333333</v>
      </c>
      <c r="G42" s="27">
        <f t="shared" si="2"/>
        <v>0.01501501502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31"/>
      <c r="B43" s="31"/>
      <c r="C43" s="30" t="s">
        <v>93</v>
      </c>
      <c r="D43" s="26">
        <v>0.25</v>
      </c>
      <c r="E43" s="27">
        <f t="shared" si="1"/>
        <v>0.01904761905</v>
      </c>
      <c r="F43" s="35">
        <f>'Gestión Sprints'!AH78</f>
        <v>0.25</v>
      </c>
      <c r="G43" s="27">
        <f t="shared" si="2"/>
        <v>0.01801801802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36" t="s">
        <v>94</v>
      </c>
      <c r="B44" s="37" t="s">
        <v>24</v>
      </c>
      <c r="C44" s="30" t="s">
        <v>95</v>
      </c>
      <c r="D44" s="26">
        <v>0.4166666666666667</v>
      </c>
      <c r="E44" s="27">
        <f t="shared" si="1"/>
        <v>0.03174603175</v>
      </c>
      <c r="F44" s="35">
        <f>'Gestión Sprints'!AH79</f>
        <v>0.375</v>
      </c>
      <c r="G44" s="27">
        <f t="shared" si="2"/>
        <v>0.02702702703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9"/>
      <c r="B45" s="29"/>
      <c r="C45" s="30" t="s">
        <v>96</v>
      </c>
      <c r="D45" s="26">
        <v>0.4166666666666667</v>
      </c>
      <c r="E45" s="27">
        <f t="shared" si="1"/>
        <v>0.03174603175</v>
      </c>
      <c r="F45" s="35">
        <f>'Gestión Sprints'!AH80</f>
        <v>0.375</v>
      </c>
      <c r="G45" s="27">
        <f t="shared" si="2"/>
        <v>0.02702702703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9"/>
      <c r="B46" s="29"/>
      <c r="C46" s="30" t="s">
        <v>97</v>
      </c>
      <c r="D46" s="26">
        <v>0.3333333333333333</v>
      </c>
      <c r="E46" s="27">
        <f t="shared" si="1"/>
        <v>0.0253968254</v>
      </c>
      <c r="F46" s="35">
        <f>'Gestión Sprints'!AH81</f>
        <v>0.2916666667</v>
      </c>
      <c r="G46" s="27">
        <f t="shared" si="2"/>
        <v>0.02102102102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31"/>
      <c r="B47" s="31"/>
      <c r="C47" s="30" t="s">
        <v>98</v>
      </c>
      <c r="D47" s="26">
        <v>0.20833333333333334</v>
      </c>
      <c r="E47" s="27">
        <f t="shared" si="1"/>
        <v>0.01587301587</v>
      </c>
      <c r="F47" s="35">
        <f>'Gestión Sprints'!AH82</f>
        <v>0.2083333333</v>
      </c>
      <c r="G47" s="27">
        <f t="shared" si="2"/>
        <v>0.01501501502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57.75" customHeight="1">
      <c r="A48" s="36" t="s">
        <v>99</v>
      </c>
      <c r="B48" s="24" t="s">
        <v>100</v>
      </c>
      <c r="C48" s="33" t="s">
        <v>101</v>
      </c>
      <c r="D48" s="26">
        <v>0.08333333333333333</v>
      </c>
      <c r="E48" s="27">
        <f t="shared" si="1"/>
        <v>0.006349206349</v>
      </c>
      <c r="F48" s="35">
        <f>'Gestión Sprints'!AH83</f>
        <v>0.04166666667</v>
      </c>
      <c r="G48" s="27">
        <f t="shared" si="2"/>
        <v>0.003003003003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51.75" customHeight="1">
      <c r="A49" s="31"/>
      <c r="B49" s="31"/>
      <c r="C49" s="33" t="s">
        <v>102</v>
      </c>
      <c r="D49" s="26">
        <v>0.125</v>
      </c>
      <c r="E49" s="27">
        <f t="shared" si="1"/>
        <v>0.009523809524</v>
      </c>
      <c r="F49" s="35">
        <f>'Gestión Sprints'!AH84</f>
        <v>0.1666666667</v>
      </c>
      <c r="G49" s="27">
        <f t="shared" si="2"/>
        <v>0.01201201201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38" t="s">
        <v>103</v>
      </c>
      <c r="D50" s="35">
        <f t="shared" ref="D50:G50" si="3">SUM(D5:D49)</f>
        <v>13.125</v>
      </c>
      <c r="E50" s="39">
        <f t="shared" si="3"/>
        <v>1</v>
      </c>
      <c r="F50" s="35">
        <f t="shared" si="3"/>
        <v>13.875</v>
      </c>
      <c r="G50" s="39">
        <f t="shared" si="3"/>
        <v>1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40"/>
      <c r="D51" s="41"/>
      <c r="E51" s="42"/>
      <c r="F51" s="41"/>
      <c r="G51" s="4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4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4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4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75" customHeight="1">
      <c r="A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29.25" customHeight="1">
      <c r="A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38.25" customHeight="1">
      <c r="A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3.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3.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3.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3.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3.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3.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3.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3.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ht="13.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ht="13.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ht="13.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ht="13.5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ht="13.5" customHeight="1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ht="13.5" customHeight="1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ht="13.5" customHeight="1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ht="13.5" customHeight="1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ht="13.5" customHeight="1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ht="13.5" customHeight="1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ht="13.5" customHeight="1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ht="13.5" customHeight="1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ht="13.5" customHeight="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ht="13.5" customHeight="1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ht="13.5" customHeight="1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ht="13.5" customHeight="1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ht="13.5" customHeight="1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ht="13.5" customHeight="1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ht="13.5" customHeight="1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ht="13.5" customHeight="1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ht="13.5" customHeight="1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ht="13.5" customHeight="1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ht="13.5" customHeight="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ht="13.5" customHeight="1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ht="13.5" customHeight="1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ht="13.5" customHeight="1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ht="13.5" customHeight="1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ht="13.5" customHeight="1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ht="13.5" customHeight="1">
      <c r="A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ht="13.5" customHeight="1">
      <c r="A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</sheetData>
  <mergeCells count="30">
    <mergeCell ref="A5:A9"/>
    <mergeCell ref="B5:B9"/>
    <mergeCell ref="A10:A12"/>
    <mergeCell ref="B10:B12"/>
    <mergeCell ref="A13:A14"/>
    <mergeCell ref="B13:B14"/>
    <mergeCell ref="B15:B17"/>
    <mergeCell ref="A35:A37"/>
    <mergeCell ref="A38:A40"/>
    <mergeCell ref="A41:A43"/>
    <mergeCell ref="A44:A47"/>
    <mergeCell ref="A48:A49"/>
    <mergeCell ref="A15:A17"/>
    <mergeCell ref="A18:A19"/>
    <mergeCell ref="A20:A21"/>
    <mergeCell ref="A22:A24"/>
    <mergeCell ref="A25:A28"/>
    <mergeCell ref="A29:A31"/>
    <mergeCell ref="A32:A34"/>
    <mergeCell ref="B38:B40"/>
    <mergeCell ref="B41:B43"/>
    <mergeCell ref="B44:B47"/>
    <mergeCell ref="B48:B49"/>
    <mergeCell ref="B18:B19"/>
    <mergeCell ref="B20:B21"/>
    <mergeCell ref="B22:B24"/>
    <mergeCell ref="B25:B28"/>
    <mergeCell ref="B29:B31"/>
    <mergeCell ref="B32:B34"/>
    <mergeCell ref="B35:B37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14.13"/>
    <col customWidth="1" min="2" max="2" width="37.88"/>
    <col customWidth="1" min="3" max="3" width="38.63"/>
    <col customWidth="1" min="4" max="18" width="7.63"/>
    <col customWidth="1" min="19" max="41" width="10.0"/>
  </cols>
  <sheetData>
    <row r="1" ht="13.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ht="13.5" customHeight="1">
      <c r="A2" s="2"/>
      <c r="B2" s="44" t="s">
        <v>104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ht="13.5" customHeight="1">
      <c r="A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ht="13.5" customHeight="1">
      <c r="A4" s="45" t="s">
        <v>105</v>
      </c>
      <c r="B4" s="46" t="s">
        <v>106</v>
      </c>
      <c r="C4" s="47" t="s">
        <v>107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ht="13.5" customHeight="1">
      <c r="A5" s="29"/>
      <c r="B5" s="46" t="s">
        <v>108</v>
      </c>
      <c r="C5" s="48">
        <v>44013.0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ht="13.5" customHeight="1">
      <c r="A6" s="29"/>
      <c r="B6" s="46" t="s">
        <v>109</v>
      </c>
      <c r="C6" s="48">
        <v>44047.0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ht="13.5" customHeight="1">
      <c r="A7" s="29"/>
      <c r="B7" s="46" t="s">
        <v>110</v>
      </c>
      <c r="C7" s="49">
        <v>3.0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ht="13.5" customHeight="1">
      <c r="A8" s="31"/>
      <c r="B8" s="46" t="s">
        <v>111</v>
      </c>
      <c r="C8" s="50">
        <v>30.0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ht="19.5" customHeight="1">
      <c r="A9" s="2"/>
      <c r="B9" s="2"/>
      <c r="C9" s="2"/>
      <c r="D9" s="51" t="s">
        <v>112</v>
      </c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3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5" t="s">
        <v>113</v>
      </c>
      <c r="AI9" s="2"/>
      <c r="AJ9" s="2"/>
      <c r="AK9" s="2"/>
      <c r="AL9" s="2"/>
      <c r="AM9" s="2"/>
      <c r="AN9" s="2"/>
      <c r="AO9" s="2"/>
    </row>
    <row r="10" ht="13.5" customHeight="1">
      <c r="A10" s="56" t="s">
        <v>114</v>
      </c>
      <c r="B10" s="20" t="s">
        <v>30</v>
      </c>
      <c r="C10" s="20" t="s">
        <v>115</v>
      </c>
      <c r="D10" s="20">
        <v>1.0</v>
      </c>
      <c r="E10" s="20">
        <v>2.0</v>
      </c>
      <c r="F10" s="20">
        <v>3.0</v>
      </c>
      <c r="G10" s="20">
        <v>4.0</v>
      </c>
      <c r="H10" s="20">
        <v>5.0</v>
      </c>
      <c r="I10" s="20">
        <v>6.0</v>
      </c>
      <c r="J10" s="20">
        <v>7.0</v>
      </c>
      <c r="K10" s="20">
        <v>8.0</v>
      </c>
      <c r="L10" s="20">
        <v>9.0</v>
      </c>
      <c r="M10" s="20">
        <v>10.0</v>
      </c>
      <c r="N10" s="20">
        <v>11.0</v>
      </c>
      <c r="O10" s="20">
        <v>12.0</v>
      </c>
      <c r="P10" s="20">
        <v>13.0</v>
      </c>
      <c r="Q10" s="20">
        <v>14.0</v>
      </c>
      <c r="R10" s="57">
        <v>15.0</v>
      </c>
      <c r="S10" s="20">
        <v>16.0</v>
      </c>
      <c r="T10" s="57">
        <v>17.0</v>
      </c>
      <c r="U10" s="20">
        <v>18.0</v>
      </c>
      <c r="V10" s="57">
        <v>19.0</v>
      </c>
      <c r="W10" s="20">
        <v>20.0</v>
      </c>
      <c r="X10" s="57">
        <v>21.0</v>
      </c>
      <c r="Y10" s="20">
        <v>22.0</v>
      </c>
      <c r="Z10" s="57">
        <v>23.0</v>
      </c>
      <c r="AA10" s="20">
        <v>24.0</v>
      </c>
      <c r="AB10" s="57">
        <v>25.0</v>
      </c>
      <c r="AC10" s="20">
        <v>26.0</v>
      </c>
      <c r="AD10" s="57">
        <v>27.0</v>
      </c>
      <c r="AE10" s="20">
        <v>28.0</v>
      </c>
      <c r="AF10" s="20">
        <v>29.0</v>
      </c>
      <c r="AG10" s="57">
        <v>30.0</v>
      </c>
      <c r="AH10" s="31"/>
      <c r="AI10" s="2"/>
      <c r="AJ10" s="2"/>
      <c r="AK10" s="2"/>
      <c r="AL10" s="2"/>
      <c r="AM10" s="2"/>
      <c r="AN10" s="2"/>
      <c r="AO10" s="2"/>
    </row>
    <row r="11" ht="13.5" customHeight="1">
      <c r="A11" s="37" t="s">
        <v>36</v>
      </c>
      <c r="B11" s="58" t="s">
        <v>116</v>
      </c>
      <c r="C11" s="30" t="s">
        <v>37</v>
      </c>
      <c r="D11" s="26">
        <v>0.08333333333333333</v>
      </c>
      <c r="E11" s="26">
        <v>0.041666666666666664</v>
      </c>
      <c r="F11" s="26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35">
        <f t="shared" ref="AH11:AH20" si="1">SUM(D11:AG11)</f>
        <v>0.125</v>
      </c>
      <c r="AI11" s="2"/>
      <c r="AJ11" s="2"/>
      <c r="AK11" s="2"/>
      <c r="AL11" s="2"/>
      <c r="AM11" s="2"/>
      <c r="AN11" s="2"/>
      <c r="AO11" s="2"/>
    </row>
    <row r="12" ht="13.5" customHeight="1">
      <c r="A12" s="29"/>
      <c r="B12" s="29"/>
      <c r="C12" s="30" t="s">
        <v>38</v>
      </c>
      <c r="D12" s="35"/>
      <c r="E12" s="35"/>
      <c r="F12" s="26">
        <v>0.125</v>
      </c>
      <c r="G12" s="26">
        <v>0.125</v>
      </c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35">
        <f t="shared" si="1"/>
        <v>0.25</v>
      </c>
      <c r="AI12" s="2"/>
      <c r="AJ12" s="2"/>
      <c r="AK12" s="2"/>
      <c r="AL12" s="2"/>
      <c r="AM12" s="2"/>
      <c r="AN12" s="2"/>
      <c r="AO12" s="2"/>
    </row>
    <row r="13" ht="13.5" customHeight="1">
      <c r="A13" s="29"/>
      <c r="B13" s="29"/>
      <c r="C13" s="30" t="s">
        <v>39</v>
      </c>
      <c r="D13" s="35"/>
      <c r="E13" s="35"/>
      <c r="F13" s="35"/>
      <c r="G13" s="35"/>
      <c r="H13" s="26">
        <v>0.08333333333333333</v>
      </c>
      <c r="I13" s="26">
        <v>0.08333333333333333</v>
      </c>
      <c r="J13" s="26">
        <v>0.125</v>
      </c>
      <c r="K13" s="26">
        <v>0.125</v>
      </c>
      <c r="L13" s="26">
        <v>0.041666666666666664</v>
      </c>
      <c r="M13" s="35"/>
      <c r="N13" s="35"/>
      <c r="O13" s="35"/>
      <c r="P13" s="35"/>
      <c r="Q13" s="35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35">
        <f t="shared" si="1"/>
        <v>0.4583333333</v>
      </c>
      <c r="AI13" s="2"/>
      <c r="AJ13" s="2"/>
      <c r="AK13" s="2"/>
      <c r="AL13" s="2"/>
      <c r="AM13" s="2"/>
      <c r="AN13" s="2"/>
      <c r="AO13" s="2"/>
    </row>
    <row r="14" ht="13.5" customHeight="1">
      <c r="A14" s="29"/>
      <c r="B14" s="29"/>
      <c r="C14" s="30" t="s">
        <v>40</v>
      </c>
      <c r="D14" s="26">
        <v>0.08333333333333333</v>
      </c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59"/>
      <c r="AH14" s="35">
        <f t="shared" si="1"/>
        <v>0.08333333333</v>
      </c>
      <c r="AI14" s="2"/>
      <c r="AJ14" s="2"/>
      <c r="AK14" s="2"/>
      <c r="AL14" s="2"/>
      <c r="AM14" s="2"/>
      <c r="AN14" s="2"/>
      <c r="AO14" s="2"/>
    </row>
    <row r="15" ht="13.5" customHeight="1">
      <c r="A15" s="31"/>
      <c r="B15" s="31"/>
      <c r="C15" s="30" t="s">
        <v>41</v>
      </c>
      <c r="D15" s="35"/>
      <c r="E15" s="35"/>
      <c r="F15" s="35"/>
      <c r="G15" s="35"/>
      <c r="H15" s="60"/>
      <c r="I15" s="60"/>
      <c r="J15" s="60"/>
      <c r="K15" s="26">
        <v>0.08333333333333333</v>
      </c>
      <c r="L15" s="26">
        <v>0.08333333333333333</v>
      </c>
      <c r="M15" s="26">
        <v>0.041666666666666664</v>
      </c>
      <c r="N15" s="26">
        <v>0.125</v>
      </c>
      <c r="O15" s="26">
        <v>0.08333333333333333</v>
      </c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59"/>
      <c r="AH15" s="35">
        <f t="shared" si="1"/>
        <v>0.4166666667</v>
      </c>
      <c r="AI15" s="2"/>
      <c r="AJ15" s="2"/>
      <c r="AK15" s="2"/>
      <c r="AL15" s="2"/>
      <c r="AM15" s="2"/>
      <c r="AN15" s="2"/>
      <c r="AO15" s="2"/>
    </row>
    <row r="16" ht="13.5" customHeight="1">
      <c r="A16" s="37" t="s">
        <v>42</v>
      </c>
      <c r="B16" s="37" t="s">
        <v>9</v>
      </c>
      <c r="C16" s="30" t="s">
        <v>43</v>
      </c>
      <c r="D16" s="35"/>
      <c r="E16" s="35"/>
      <c r="F16" s="35"/>
      <c r="G16" s="35"/>
      <c r="H16" s="35"/>
      <c r="I16" s="35"/>
      <c r="J16" s="35"/>
      <c r="K16" s="35"/>
      <c r="L16" s="60"/>
      <c r="M16" s="60"/>
      <c r="N16" s="26">
        <v>0.125</v>
      </c>
      <c r="O16" s="26">
        <v>0.125</v>
      </c>
      <c r="P16" s="26">
        <v>0.08333333333333333</v>
      </c>
      <c r="Q16" s="26">
        <v>0.08333333333333333</v>
      </c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59"/>
      <c r="AH16" s="35">
        <f t="shared" si="1"/>
        <v>0.4166666667</v>
      </c>
      <c r="AI16" s="2"/>
      <c r="AJ16" s="2"/>
      <c r="AK16" s="2"/>
      <c r="AL16" s="2"/>
      <c r="AM16" s="2"/>
      <c r="AN16" s="2"/>
      <c r="AO16" s="2"/>
    </row>
    <row r="17" ht="13.5" customHeight="1">
      <c r="A17" s="29"/>
      <c r="B17" s="29"/>
      <c r="C17" s="30" t="s">
        <v>44</v>
      </c>
      <c r="D17" s="26">
        <v>0.08333333333333333</v>
      </c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59"/>
      <c r="AH17" s="35">
        <f t="shared" si="1"/>
        <v>0.08333333333</v>
      </c>
      <c r="AI17" s="2"/>
      <c r="AJ17" s="2"/>
      <c r="AK17" s="2"/>
      <c r="AL17" s="2"/>
      <c r="AM17" s="2"/>
      <c r="AN17" s="2"/>
      <c r="AO17" s="2"/>
    </row>
    <row r="18" ht="13.5" customHeight="1">
      <c r="A18" s="31"/>
      <c r="B18" s="31"/>
      <c r="C18" s="30" t="s">
        <v>45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Q18" s="26">
        <v>0.08333333333333333</v>
      </c>
      <c r="R18" s="26">
        <v>0.125</v>
      </c>
      <c r="S18" s="26">
        <v>0.08333333333333333</v>
      </c>
      <c r="T18" s="26">
        <v>0.125</v>
      </c>
      <c r="U18" s="26">
        <v>0.08333333333333333</v>
      </c>
      <c r="V18" s="26">
        <v>0.041666666666666664</v>
      </c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59"/>
      <c r="AH18" s="35">
        <f t="shared" si="1"/>
        <v>0.5416666667</v>
      </c>
      <c r="AI18" s="2"/>
      <c r="AJ18" s="2"/>
      <c r="AK18" s="2"/>
      <c r="AL18" s="2"/>
      <c r="AM18" s="2"/>
      <c r="AN18" s="2"/>
      <c r="AO18" s="2"/>
    </row>
    <row r="19">
      <c r="A19" s="37" t="s">
        <v>46</v>
      </c>
      <c r="B19" s="37" t="s">
        <v>10</v>
      </c>
      <c r="C19" s="30" t="s">
        <v>47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60"/>
      <c r="V19" s="26">
        <v>0.08333333333333333</v>
      </c>
      <c r="W19" s="26">
        <v>0.08333333333333333</v>
      </c>
      <c r="X19" s="26">
        <v>0.08333333333333333</v>
      </c>
      <c r="Y19" s="26">
        <v>0.08333333333333333</v>
      </c>
      <c r="Z19" s="26">
        <v>0.08333333333333333</v>
      </c>
      <c r="AA19" s="26">
        <v>0.041666666666666664</v>
      </c>
      <c r="AB19" s="35"/>
      <c r="AC19" s="35"/>
      <c r="AD19" s="35"/>
      <c r="AE19" s="35"/>
      <c r="AF19" s="35"/>
      <c r="AG19" s="59"/>
      <c r="AH19" s="35">
        <f t="shared" si="1"/>
        <v>0.4583333333</v>
      </c>
      <c r="AI19" s="2"/>
      <c r="AJ19" s="2"/>
      <c r="AK19" s="2"/>
      <c r="AL19" s="2"/>
      <c r="AM19" s="2"/>
      <c r="AN19" s="2"/>
      <c r="AO19" s="2"/>
    </row>
    <row r="20" ht="29.25" customHeight="1">
      <c r="A20" s="31"/>
      <c r="B20" s="31"/>
      <c r="C20" s="30" t="s">
        <v>48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60"/>
      <c r="AB20" s="26">
        <v>0.08333333333333333</v>
      </c>
      <c r="AC20" s="26">
        <v>0.08333333333333333</v>
      </c>
      <c r="AD20" s="26">
        <v>0.08333333333333333</v>
      </c>
      <c r="AE20" s="26">
        <v>0.08333333333333333</v>
      </c>
      <c r="AF20" s="26">
        <v>0.08333333333333333</v>
      </c>
      <c r="AG20" s="61">
        <v>0.125</v>
      </c>
      <c r="AH20" s="35">
        <f t="shared" si="1"/>
        <v>0.5416666667</v>
      </c>
      <c r="AI20" s="2"/>
      <c r="AJ20" s="2"/>
      <c r="AK20" s="2"/>
      <c r="AL20" s="2"/>
      <c r="AM20" s="2"/>
      <c r="AN20" s="2"/>
      <c r="AO20" s="2"/>
    </row>
    <row r="21" ht="13.5" customHeight="1">
      <c r="A21" s="2"/>
      <c r="B21" s="2"/>
      <c r="C21" s="11" t="s">
        <v>117</v>
      </c>
      <c r="D21" s="35">
        <f t="shared" ref="D21:AH21" si="2">SUM(D11:D20)</f>
        <v>0.25</v>
      </c>
      <c r="E21" s="35">
        <f t="shared" si="2"/>
        <v>0.04166666667</v>
      </c>
      <c r="F21" s="35">
        <f t="shared" si="2"/>
        <v>0.125</v>
      </c>
      <c r="G21" s="35">
        <f t="shared" si="2"/>
        <v>0.125</v>
      </c>
      <c r="H21" s="35">
        <f t="shared" si="2"/>
        <v>0.08333333333</v>
      </c>
      <c r="I21" s="35">
        <f t="shared" si="2"/>
        <v>0.08333333333</v>
      </c>
      <c r="J21" s="35">
        <f t="shared" si="2"/>
        <v>0.125</v>
      </c>
      <c r="K21" s="35">
        <f t="shared" si="2"/>
        <v>0.2083333333</v>
      </c>
      <c r="L21" s="35">
        <f t="shared" si="2"/>
        <v>0.125</v>
      </c>
      <c r="M21" s="35">
        <f t="shared" si="2"/>
        <v>0.04166666667</v>
      </c>
      <c r="N21" s="35">
        <f t="shared" si="2"/>
        <v>0.25</v>
      </c>
      <c r="O21" s="35">
        <f t="shared" si="2"/>
        <v>0.2083333333</v>
      </c>
      <c r="P21" s="35">
        <f t="shared" si="2"/>
        <v>0.08333333333</v>
      </c>
      <c r="Q21" s="35">
        <f t="shared" si="2"/>
        <v>0.1666666667</v>
      </c>
      <c r="R21" s="35">
        <f t="shared" si="2"/>
        <v>0.125</v>
      </c>
      <c r="S21" s="35">
        <f t="shared" si="2"/>
        <v>0.08333333333</v>
      </c>
      <c r="T21" s="35">
        <f t="shared" si="2"/>
        <v>0.125</v>
      </c>
      <c r="U21" s="35">
        <f t="shared" si="2"/>
        <v>0.08333333333</v>
      </c>
      <c r="V21" s="35">
        <f t="shared" si="2"/>
        <v>0.125</v>
      </c>
      <c r="W21" s="35">
        <f t="shared" si="2"/>
        <v>0.08333333333</v>
      </c>
      <c r="X21" s="35">
        <f t="shared" si="2"/>
        <v>0.08333333333</v>
      </c>
      <c r="Y21" s="35">
        <f t="shared" si="2"/>
        <v>0.08333333333</v>
      </c>
      <c r="Z21" s="35">
        <f t="shared" si="2"/>
        <v>0.08333333333</v>
      </c>
      <c r="AA21" s="35">
        <f t="shared" si="2"/>
        <v>0.04166666667</v>
      </c>
      <c r="AB21" s="35">
        <f t="shared" si="2"/>
        <v>0.08333333333</v>
      </c>
      <c r="AC21" s="35">
        <f t="shared" si="2"/>
        <v>0.08333333333</v>
      </c>
      <c r="AD21" s="35">
        <f t="shared" si="2"/>
        <v>0.08333333333</v>
      </c>
      <c r="AE21" s="35">
        <f t="shared" si="2"/>
        <v>0.08333333333</v>
      </c>
      <c r="AF21" s="35">
        <f t="shared" si="2"/>
        <v>0.08333333333</v>
      </c>
      <c r="AG21" s="35">
        <f t="shared" si="2"/>
        <v>0.125</v>
      </c>
      <c r="AH21" s="35">
        <f t="shared" si="2"/>
        <v>3.375</v>
      </c>
      <c r="AI21" s="2"/>
      <c r="AJ21" s="2"/>
      <c r="AK21" s="2"/>
      <c r="AL21" s="2"/>
      <c r="AM21" s="2"/>
      <c r="AN21" s="2"/>
      <c r="AO21" s="2"/>
    </row>
    <row r="22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ht="13.5" customHeight="1">
      <c r="A24" s="62" t="s">
        <v>118</v>
      </c>
      <c r="B24" s="46" t="s">
        <v>106</v>
      </c>
      <c r="C24" s="47" t="s">
        <v>119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ht="13.5" customHeight="1">
      <c r="A25" s="29"/>
      <c r="B25" s="46" t="s">
        <v>108</v>
      </c>
      <c r="C25" s="48">
        <v>44047.0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ht="13.5" customHeight="1">
      <c r="A26" s="29"/>
      <c r="B26" s="46" t="s">
        <v>109</v>
      </c>
      <c r="C26" s="48">
        <v>44081.0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ht="13.5" customHeight="1">
      <c r="A27" s="29"/>
      <c r="B27" s="46" t="s">
        <v>110</v>
      </c>
      <c r="C27" s="49">
        <v>3.25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ht="13.5" customHeight="1">
      <c r="A28" s="31"/>
      <c r="B28" s="46" t="s">
        <v>111</v>
      </c>
      <c r="C28" s="50">
        <v>30.0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ht="13.5" customHeight="1">
      <c r="A29" s="2"/>
      <c r="B29" s="2"/>
      <c r="C29" s="2"/>
      <c r="D29" s="51" t="s">
        <v>112</v>
      </c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3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5" t="s">
        <v>113</v>
      </c>
      <c r="AI29" s="2"/>
      <c r="AJ29" s="2"/>
      <c r="AK29" s="2"/>
      <c r="AL29" s="2"/>
      <c r="AM29" s="2"/>
      <c r="AN29" s="2"/>
      <c r="AO29" s="2"/>
    </row>
    <row r="30" ht="13.5" customHeight="1">
      <c r="A30" s="56" t="s">
        <v>114</v>
      </c>
      <c r="B30" s="20" t="s">
        <v>30</v>
      </c>
      <c r="C30" s="20" t="s">
        <v>115</v>
      </c>
      <c r="D30" s="20">
        <v>1.0</v>
      </c>
      <c r="E30" s="20">
        <v>2.0</v>
      </c>
      <c r="F30" s="20">
        <v>3.0</v>
      </c>
      <c r="G30" s="20">
        <v>4.0</v>
      </c>
      <c r="H30" s="20">
        <v>5.0</v>
      </c>
      <c r="I30" s="20">
        <v>6.0</v>
      </c>
      <c r="J30" s="20">
        <v>7.0</v>
      </c>
      <c r="K30" s="20">
        <v>8.0</v>
      </c>
      <c r="L30" s="20">
        <v>9.0</v>
      </c>
      <c r="M30" s="20">
        <v>10.0</v>
      </c>
      <c r="N30" s="20">
        <v>11.0</v>
      </c>
      <c r="O30" s="20">
        <v>12.0</v>
      </c>
      <c r="P30" s="20">
        <v>13.0</v>
      </c>
      <c r="Q30" s="20">
        <v>14.0</v>
      </c>
      <c r="R30" s="57">
        <v>15.0</v>
      </c>
      <c r="S30" s="20">
        <v>16.0</v>
      </c>
      <c r="T30" s="57">
        <v>17.0</v>
      </c>
      <c r="U30" s="20">
        <v>18.0</v>
      </c>
      <c r="V30" s="57">
        <v>19.0</v>
      </c>
      <c r="W30" s="20">
        <v>20.0</v>
      </c>
      <c r="X30" s="57">
        <v>21.0</v>
      </c>
      <c r="Y30" s="20">
        <v>22.0</v>
      </c>
      <c r="Z30" s="57">
        <v>23.0</v>
      </c>
      <c r="AA30" s="20">
        <v>24.0</v>
      </c>
      <c r="AB30" s="57">
        <v>25.0</v>
      </c>
      <c r="AC30" s="20">
        <v>26.0</v>
      </c>
      <c r="AD30" s="57">
        <v>27.0</v>
      </c>
      <c r="AE30" s="20">
        <v>28.0</v>
      </c>
      <c r="AF30" s="20">
        <v>29.0</v>
      </c>
      <c r="AG30" s="57">
        <v>30.0</v>
      </c>
      <c r="AH30" s="31"/>
      <c r="AI30" s="2"/>
      <c r="AJ30" s="2"/>
      <c r="AK30" s="2"/>
      <c r="AL30" s="2"/>
      <c r="AM30" s="2"/>
      <c r="AN30" s="2"/>
      <c r="AO30" s="2"/>
    </row>
    <row r="31" ht="13.5" customHeight="1">
      <c r="A31" s="37" t="s">
        <v>49</v>
      </c>
      <c r="B31" s="63" t="s">
        <v>7</v>
      </c>
      <c r="C31" s="30" t="s">
        <v>51</v>
      </c>
      <c r="D31" s="26">
        <v>0.125</v>
      </c>
      <c r="E31" s="26">
        <v>0.125</v>
      </c>
      <c r="F31" s="26">
        <v>0.125</v>
      </c>
      <c r="G31" s="26">
        <v>0.041666666666666664</v>
      </c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35">
        <f t="shared" ref="AH31:AH40" si="3">SUM(D31:AG31)</f>
        <v>0.4166666667</v>
      </c>
      <c r="AI31" s="2"/>
      <c r="AJ31" s="2"/>
      <c r="AK31" s="2"/>
      <c r="AL31" s="2"/>
      <c r="AM31" s="2"/>
      <c r="AN31" s="2"/>
      <c r="AO31" s="2"/>
    </row>
    <row r="32" ht="13.5" customHeight="1">
      <c r="A32" s="29"/>
      <c r="B32" s="29"/>
      <c r="C32" s="30" t="s">
        <v>52</v>
      </c>
      <c r="D32" s="26">
        <v>0.041666666666666664</v>
      </c>
      <c r="E32" s="35"/>
      <c r="F32" s="26"/>
      <c r="G32" s="26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35">
        <f t="shared" si="3"/>
        <v>0.04166666667</v>
      </c>
      <c r="AI32" s="2"/>
      <c r="AJ32" s="2"/>
      <c r="AK32" s="2"/>
      <c r="AL32" s="2"/>
      <c r="AM32" s="2"/>
      <c r="AN32" s="2"/>
      <c r="AO32" s="2"/>
    </row>
    <row r="33" ht="13.5" customHeight="1">
      <c r="A33" s="31"/>
      <c r="B33" s="31"/>
      <c r="C33" s="30" t="s">
        <v>53</v>
      </c>
      <c r="D33" s="35"/>
      <c r="E33" s="35"/>
      <c r="F33" s="26">
        <v>0.08333333333333333</v>
      </c>
      <c r="G33" s="26">
        <v>0.08333333333333333</v>
      </c>
      <c r="H33" s="26">
        <v>0.08333333333333333</v>
      </c>
      <c r="I33" s="26">
        <v>0.08333333333333333</v>
      </c>
      <c r="J33" s="26">
        <v>0.08333333333333333</v>
      </c>
      <c r="K33" s="26">
        <v>0.041666666666666664</v>
      </c>
      <c r="M33" s="35"/>
      <c r="N33" s="35"/>
      <c r="O33" s="35"/>
      <c r="P33" s="35"/>
      <c r="Q33" s="35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35">
        <f t="shared" si="3"/>
        <v>0.4583333333</v>
      </c>
      <c r="AI33" s="2"/>
      <c r="AJ33" s="2"/>
      <c r="AK33" s="2"/>
      <c r="AL33" s="2"/>
      <c r="AM33" s="2"/>
      <c r="AN33" s="2"/>
      <c r="AO33" s="2"/>
    </row>
    <row r="34" ht="13.5" customHeight="1">
      <c r="A34" s="37" t="s">
        <v>54</v>
      </c>
      <c r="B34" s="63" t="s">
        <v>120</v>
      </c>
      <c r="C34" s="30" t="s">
        <v>56</v>
      </c>
      <c r="D34" s="26"/>
      <c r="E34" s="35"/>
      <c r="F34" s="35"/>
      <c r="G34" s="35"/>
      <c r="H34" s="35"/>
      <c r="I34" s="35"/>
      <c r="J34" s="26">
        <v>0.08333333333333333</v>
      </c>
      <c r="K34" s="26">
        <v>0.125</v>
      </c>
      <c r="L34" s="26">
        <v>0.125</v>
      </c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59"/>
      <c r="AH34" s="35">
        <f t="shared" si="3"/>
        <v>0.3333333333</v>
      </c>
      <c r="AI34" s="2"/>
      <c r="AJ34" s="2"/>
      <c r="AK34" s="2"/>
      <c r="AL34" s="2"/>
      <c r="AM34" s="2"/>
      <c r="AN34" s="2"/>
      <c r="AO34" s="2"/>
    </row>
    <row r="35" ht="13.5" customHeight="1">
      <c r="A35" s="31"/>
      <c r="B35" s="31"/>
      <c r="C35" s="30" t="s">
        <v>57</v>
      </c>
      <c r="D35" s="35"/>
      <c r="E35" s="35"/>
      <c r="F35" s="35"/>
      <c r="G35" s="35"/>
      <c r="H35" s="60"/>
      <c r="I35" s="60"/>
      <c r="J35" s="60"/>
      <c r="L35" s="26">
        <v>0.08333333333333333</v>
      </c>
      <c r="M35" s="26">
        <v>0.08333333333333333</v>
      </c>
      <c r="N35" s="26">
        <v>0.041666666666666664</v>
      </c>
      <c r="O35" s="26"/>
      <c r="P35" s="26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59"/>
      <c r="AH35" s="35">
        <f t="shared" si="3"/>
        <v>0.2083333333</v>
      </c>
      <c r="AI35" s="2"/>
      <c r="AJ35" s="2"/>
      <c r="AK35" s="2"/>
      <c r="AL35" s="2"/>
      <c r="AM35" s="2"/>
      <c r="AN35" s="2"/>
      <c r="AO35" s="2"/>
    </row>
    <row r="36" ht="13.5" customHeight="1">
      <c r="A36" s="37" t="s">
        <v>58</v>
      </c>
      <c r="B36" s="63" t="s">
        <v>15</v>
      </c>
      <c r="C36" s="30" t="s">
        <v>60</v>
      </c>
      <c r="D36" s="35"/>
      <c r="E36" s="35"/>
      <c r="F36" s="35"/>
      <c r="G36" s="35"/>
      <c r="H36" s="35"/>
      <c r="I36" s="35"/>
      <c r="J36" s="35"/>
      <c r="K36" s="35"/>
      <c r="L36" s="60"/>
      <c r="M36" s="60"/>
      <c r="N36" s="26">
        <v>0.08333333333333333</v>
      </c>
      <c r="O36" s="26">
        <v>0.08333333333333333</v>
      </c>
      <c r="P36" s="26">
        <v>0.08333333333333333</v>
      </c>
      <c r="Q36" s="26">
        <v>0.08333333333333333</v>
      </c>
      <c r="R36" s="26">
        <v>0.08333333333333333</v>
      </c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59"/>
      <c r="AH36" s="35">
        <f t="shared" si="3"/>
        <v>0.4166666667</v>
      </c>
      <c r="AI36" s="2"/>
      <c r="AJ36" s="2"/>
      <c r="AK36" s="2"/>
      <c r="AL36" s="2"/>
      <c r="AM36" s="2"/>
      <c r="AN36" s="2"/>
      <c r="AO36" s="2"/>
    </row>
    <row r="37" ht="13.5" customHeight="1">
      <c r="A37" s="31"/>
      <c r="B37" s="31"/>
      <c r="C37" s="30" t="s">
        <v>61</v>
      </c>
      <c r="D37" s="26">
        <v>0.041666666666666664</v>
      </c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26">
        <v>0.08333333333333333</v>
      </c>
      <c r="S37" s="26">
        <v>0.08333333333333333</v>
      </c>
      <c r="T37" s="26">
        <v>0.08333333333333333</v>
      </c>
      <c r="U37" s="26">
        <v>0.08333333333333333</v>
      </c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59"/>
      <c r="AH37" s="35">
        <f t="shared" si="3"/>
        <v>0.375</v>
      </c>
      <c r="AI37" s="2"/>
      <c r="AJ37" s="2"/>
      <c r="AK37" s="2"/>
      <c r="AL37" s="2"/>
      <c r="AM37" s="2"/>
      <c r="AN37" s="2"/>
      <c r="AO37" s="2"/>
    </row>
    <row r="38" ht="13.5" customHeight="1">
      <c r="A38" s="37" t="s">
        <v>62</v>
      </c>
      <c r="B38" s="63" t="s">
        <v>121</v>
      </c>
      <c r="C38" s="30" t="s">
        <v>64</v>
      </c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U38" s="26">
        <v>0.041666666666666664</v>
      </c>
      <c r="V38" s="26">
        <v>0.08333333333333333</v>
      </c>
      <c r="W38" s="26">
        <v>0.08333333333333333</v>
      </c>
      <c r="X38" s="26">
        <v>0.08333333333333333</v>
      </c>
      <c r="Y38" s="26">
        <v>0.08333333333333333</v>
      </c>
      <c r="Z38" s="26">
        <v>0.041666666666666664</v>
      </c>
      <c r="AA38" s="35"/>
      <c r="AB38" s="35"/>
      <c r="AC38" s="35"/>
      <c r="AD38" s="35"/>
      <c r="AE38" s="35"/>
      <c r="AF38" s="35"/>
      <c r="AG38" s="59"/>
      <c r="AH38" s="35">
        <f t="shared" si="3"/>
        <v>0.4166666667</v>
      </c>
      <c r="AI38" s="2"/>
      <c r="AJ38" s="2"/>
      <c r="AK38" s="2"/>
      <c r="AL38" s="2"/>
      <c r="AM38" s="2"/>
      <c r="AN38" s="2"/>
      <c r="AO38" s="2"/>
    </row>
    <row r="39" ht="13.5" customHeight="1">
      <c r="A39" s="29"/>
      <c r="B39" s="29"/>
      <c r="C39" s="30" t="s">
        <v>65</v>
      </c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60"/>
      <c r="W39" s="60"/>
      <c r="X39" s="60"/>
      <c r="Y39" s="26">
        <v>0.08333333333333333</v>
      </c>
      <c r="Z39" s="26">
        <v>0.08333333333333333</v>
      </c>
      <c r="AA39" s="26">
        <v>0.08333333333333333</v>
      </c>
      <c r="AB39" s="26">
        <v>0.08333333333333333</v>
      </c>
      <c r="AC39" s="26">
        <v>0.08333333333333333</v>
      </c>
      <c r="AD39" s="26"/>
      <c r="AE39" s="35"/>
      <c r="AF39" s="35"/>
      <c r="AG39" s="59"/>
      <c r="AH39" s="35">
        <f t="shared" si="3"/>
        <v>0.4166666667</v>
      </c>
      <c r="AI39" s="2"/>
      <c r="AJ39" s="2"/>
      <c r="AK39" s="2"/>
      <c r="AL39" s="2"/>
      <c r="AM39" s="2"/>
      <c r="AN39" s="2"/>
      <c r="AO39" s="2"/>
    </row>
    <row r="40" ht="13.5" customHeight="1">
      <c r="A40" s="31"/>
      <c r="B40" s="31"/>
      <c r="C40" s="30" t="s">
        <v>66</v>
      </c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60"/>
      <c r="AB40" s="26">
        <v>0.08333333333333333</v>
      </c>
      <c r="AC40" s="26">
        <v>0.041666666666666664</v>
      </c>
      <c r="AD40" s="26">
        <v>0.08333333333333333</v>
      </c>
      <c r="AE40" s="26">
        <v>0.08333333333333333</v>
      </c>
      <c r="AF40" s="26">
        <v>0.08333333333333333</v>
      </c>
      <c r="AG40" s="61">
        <v>0.125</v>
      </c>
      <c r="AH40" s="35">
        <f t="shared" si="3"/>
        <v>0.5</v>
      </c>
      <c r="AI40" s="2"/>
      <c r="AJ40" s="2"/>
      <c r="AK40" s="2"/>
      <c r="AL40" s="2"/>
      <c r="AM40" s="2"/>
      <c r="AN40" s="2"/>
      <c r="AO40" s="2"/>
    </row>
    <row r="41" ht="13.5" customHeight="1">
      <c r="A41" s="2"/>
      <c r="B41" s="2"/>
      <c r="C41" s="11" t="s">
        <v>117</v>
      </c>
      <c r="D41" s="35">
        <f t="shared" ref="D41:AH41" si="4">SUM(D31:D40)</f>
        <v>0.2083333333</v>
      </c>
      <c r="E41" s="35">
        <f t="shared" si="4"/>
        <v>0.125</v>
      </c>
      <c r="F41" s="35">
        <f t="shared" si="4"/>
        <v>0.2083333333</v>
      </c>
      <c r="G41" s="35">
        <f t="shared" si="4"/>
        <v>0.125</v>
      </c>
      <c r="H41" s="35">
        <f t="shared" si="4"/>
        <v>0.08333333333</v>
      </c>
      <c r="I41" s="35">
        <f t="shared" si="4"/>
        <v>0.08333333333</v>
      </c>
      <c r="J41" s="35">
        <f t="shared" si="4"/>
        <v>0.1666666667</v>
      </c>
      <c r="K41" s="35">
        <f t="shared" si="4"/>
        <v>0.1666666667</v>
      </c>
      <c r="L41" s="35">
        <f t="shared" si="4"/>
        <v>0.2083333333</v>
      </c>
      <c r="M41" s="35">
        <f t="shared" si="4"/>
        <v>0.08333333333</v>
      </c>
      <c r="N41" s="35">
        <f t="shared" si="4"/>
        <v>0.125</v>
      </c>
      <c r="O41" s="35">
        <f t="shared" si="4"/>
        <v>0.08333333333</v>
      </c>
      <c r="P41" s="35">
        <f t="shared" si="4"/>
        <v>0.08333333333</v>
      </c>
      <c r="Q41" s="35">
        <f t="shared" si="4"/>
        <v>0.08333333333</v>
      </c>
      <c r="R41" s="35">
        <f t="shared" si="4"/>
        <v>0.1666666667</v>
      </c>
      <c r="S41" s="35">
        <f t="shared" si="4"/>
        <v>0.08333333333</v>
      </c>
      <c r="T41" s="35">
        <f t="shared" si="4"/>
        <v>0.08333333333</v>
      </c>
      <c r="U41" s="35">
        <f t="shared" si="4"/>
        <v>0.125</v>
      </c>
      <c r="V41" s="35">
        <f t="shared" si="4"/>
        <v>0.08333333333</v>
      </c>
      <c r="W41" s="35">
        <f t="shared" si="4"/>
        <v>0.08333333333</v>
      </c>
      <c r="X41" s="35">
        <f t="shared" si="4"/>
        <v>0.08333333333</v>
      </c>
      <c r="Y41" s="35">
        <f t="shared" si="4"/>
        <v>0.1666666667</v>
      </c>
      <c r="Z41" s="35">
        <f t="shared" si="4"/>
        <v>0.125</v>
      </c>
      <c r="AA41" s="35">
        <f t="shared" si="4"/>
        <v>0.08333333333</v>
      </c>
      <c r="AB41" s="35">
        <f t="shared" si="4"/>
        <v>0.1666666667</v>
      </c>
      <c r="AC41" s="35">
        <f t="shared" si="4"/>
        <v>0.125</v>
      </c>
      <c r="AD41" s="35">
        <f t="shared" si="4"/>
        <v>0.08333333333</v>
      </c>
      <c r="AE41" s="35">
        <f t="shared" si="4"/>
        <v>0.08333333333</v>
      </c>
      <c r="AF41" s="35">
        <f t="shared" si="4"/>
        <v>0.08333333333</v>
      </c>
      <c r="AG41" s="35">
        <f t="shared" si="4"/>
        <v>0.125</v>
      </c>
      <c r="AH41" s="35">
        <f t="shared" si="4"/>
        <v>3.583333333</v>
      </c>
      <c r="AI41" s="2"/>
      <c r="AJ41" s="2"/>
      <c r="AK41" s="2"/>
      <c r="AL41" s="2"/>
      <c r="AM41" s="2"/>
      <c r="AN41" s="2"/>
      <c r="AO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ht="13.5" customHeight="1">
      <c r="A44" s="62" t="s">
        <v>122</v>
      </c>
      <c r="B44" s="46" t="s">
        <v>106</v>
      </c>
      <c r="C44" s="47" t="s">
        <v>123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ht="13.5" customHeight="1">
      <c r="A45" s="29"/>
      <c r="B45" s="46" t="s">
        <v>108</v>
      </c>
      <c r="C45" s="48">
        <v>43715.0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ht="13.5" customHeight="1">
      <c r="A46" s="29"/>
      <c r="B46" s="46" t="s">
        <v>109</v>
      </c>
      <c r="C46" s="48">
        <v>43749.0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ht="13.5" customHeight="1">
      <c r="A47" s="29"/>
      <c r="B47" s="46" t="s">
        <v>110</v>
      </c>
      <c r="C47" s="49">
        <v>3.625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ht="13.5" customHeight="1">
      <c r="A48" s="31"/>
      <c r="B48" s="46" t="s">
        <v>111</v>
      </c>
      <c r="C48" s="50">
        <v>30.0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ht="13.5" customHeight="1">
      <c r="A49" s="2"/>
      <c r="B49" s="2"/>
      <c r="C49" s="2"/>
      <c r="D49" s="51" t="s">
        <v>112</v>
      </c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3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5" t="s">
        <v>113</v>
      </c>
      <c r="AI49" s="2"/>
      <c r="AJ49" s="2"/>
      <c r="AK49" s="2"/>
      <c r="AL49" s="2"/>
      <c r="AM49" s="2"/>
      <c r="AN49" s="2"/>
      <c r="AO49" s="2"/>
    </row>
    <row r="50" ht="13.5" customHeight="1">
      <c r="A50" s="56" t="s">
        <v>114</v>
      </c>
      <c r="B50" s="20" t="s">
        <v>30</v>
      </c>
      <c r="C50" s="20" t="s">
        <v>115</v>
      </c>
      <c r="D50" s="20">
        <v>1.0</v>
      </c>
      <c r="E50" s="20">
        <v>2.0</v>
      </c>
      <c r="F50" s="20">
        <v>3.0</v>
      </c>
      <c r="G50" s="20">
        <v>4.0</v>
      </c>
      <c r="H50" s="20">
        <v>5.0</v>
      </c>
      <c r="I50" s="20">
        <v>6.0</v>
      </c>
      <c r="J50" s="20">
        <v>7.0</v>
      </c>
      <c r="K50" s="20">
        <v>8.0</v>
      </c>
      <c r="L50" s="20">
        <v>9.0</v>
      </c>
      <c r="M50" s="20">
        <v>10.0</v>
      </c>
      <c r="N50" s="20">
        <v>11.0</v>
      </c>
      <c r="O50" s="20">
        <v>12.0</v>
      </c>
      <c r="P50" s="20">
        <v>13.0</v>
      </c>
      <c r="Q50" s="20">
        <v>14.0</v>
      </c>
      <c r="R50" s="57">
        <v>15.0</v>
      </c>
      <c r="S50" s="20">
        <v>16.0</v>
      </c>
      <c r="T50" s="57">
        <v>17.0</v>
      </c>
      <c r="U50" s="20">
        <v>18.0</v>
      </c>
      <c r="V50" s="57">
        <v>19.0</v>
      </c>
      <c r="W50" s="20">
        <v>20.0</v>
      </c>
      <c r="X50" s="57">
        <v>21.0</v>
      </c>
      <c r="Y50" s="20">
        <v>22.0</v>
      </c>
      <c r="Z50" s="57">
        <v>23.0</v>
      </c>
      <c r="AA50" s="20">
        <v>24.0</v>
      </c>
      <c r="AB50" s="57">
        <v>25.0</v>
      </c>
      <c r="AC50" s="20">
        <v>26.0</v>
      </c>
      <c r="AD50" s="57">
        <v>27.0</v>
      </c>
      <c r="AE50" s="20">
        <v>28.0</v>
      </c>
      <c r="AF50" s="20">
        <v>29.0</v>
      </c>
      <c r="AG50" s="57">
        <v>30.0</v>
      </c>
      <c r="AH50" s="31"/>
      <c r="AI50" s="2"/>
      <c r="AJ50" s="2"/>
      <c r="AK50" s="2"/>
      <c r="AL50" s="2"/>
      <c r="AM50" s="2"/>
      <c r="AN50" s="2"/>
      <c r="AO50" s="2"/>
    </row>
    <row r="51" ht="13.5" customHeight="1">
      <c r="A51" s="37" t="s">
        <v>67</v>
      </c>
      <c r="B51" s="37" t="s">
        <v>68</v>
      </c>
      <c r="C51" s="30" t="s">
        <v>69</v>
      </c>
      <c r="D51" s="26">
        <v>0.08333333333333333</v>
      </c>
      <c r="E51" s="60"/>
      <c r="F51" s="60"/>
      <c r="G51" s="60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35">
        <f t="shared" ref="AH51:AH63" si="5">SUM(D51:AG51)</f>
        <v>0.08333333333</v>
      </c>
      <c r="AI51" s="2"/>
      <c r="AJ51" s="2"/>
      <c r="AK51" s="2"/>
      <c r="AL51" s="2"/>
      <c r="AM51" s="2"/>
      <c r="AN51" s="2"/>
      <c r="AO51" s="2"/>
    </row>
    <row r="52" ht="13.5" customHeight="1">
      <c r="A52" s="29"/>
      <c r="B52" s="29"/>
      <c r="C52" s="30" t="s">
        <v>70</v>
      </c>
      <c r="D52" s="26">
        <v>0.125</v>
      </c>
      <c r="E52" s="26">
        <v>0.08333333333333333</v>
      </c>
      <c r="F52" s="26">
        <v>0.041666666666666664</v>
      </c>
      <c r="G52" s="60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35">
        <f t="shared" si="5"/>
        <v>0.25</v>
      </c>
      <c r="AI52" s="2"/>
      <c r="AJ52" s="2"/>
      <c r="AK52" s="2"/>
      <c r="AL52" s="2"/>
      <c r="AM52" s="2"/>
      <c r="AN52" s="2"/>
      <c r="AO52" s="2"/>
    </row>
    <row r="53" ht="13.5" customHeight="1">
      <c r="A53" s="29"/>
      <c r="B53" s="29"/>
      <c r="C53" s="30" t="s">
        <v>71</v>
      </c>
      <c r="D53" s="64"/>
      <c r="E53" s="35"/>
      <c r="F53" s="26">
        <v>0.08333333333333333</v>
      </c>
      <c r="G53" s="26">
        <v>0.08333333333333333</v>
      </c>
      <c r="H53" s="26">
        <v>0.08333333333333333</v>
      </c>
      <c r="I53" s="26">
        <v>0.08333333333333333</v>
      </c>
      <c r="J53" s="26">
        <v>0.041666666666666664</v>
      </c>
      <c r="L53" s="35"/>
      <c r="M53" s="35"/>
      <c r="N53" s="35"/>
      <c r="O53" s="35"/>
      <c r="P53" s="35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60"/>
      <c r="AB53" s="59"/>
      <c r="AC53" s="59"/>
      <c r="AD53" s="59"/>
      <c r="AE53" s="59"/>
      <c r="AF53" s="59"/>
      <c r="AG53" s="59"/>
      <c r="AH53" s="35">
        <f t="shared" si="5"/>
        <v>0.375</v>
      </c>
      <c r="AI53" s="2"/>
      <c r="AJ53" s="2"/>
      <c r="AK53" s="2"/>
      <c r="AL53" s="2"/>
      <c r="AM53" s="2"/>
      <c r="AN53" s="2"/>
      <c r="AO53" s="2"/>
    </row>
    <row r="54" ht="13.5" customHeight="1">
      <c r="A54" s="31"/>
      <c r="B54" s="31"/>
      <c r="C54" s="30" t="s">
        <v>72</v>
      </c>
      <c r="D54" s="64"/>
      <c r="E54" s="35"/>
      <c r="F54" s="35"/>
      <c r="G54" s="35"/>
      <c r="H54" s="35"/>
      <c r="J54" s="26">
        <v>0.08333333333333333</v>
      </c>
      <c r="K54" s="26">
        <v>0.125</v>
      </c>
      <c r="L54" s="26">
        <v>0.125</v>
      </c>
      <c r="M54" s="26">
        <v>0.08333333333333333</v>
      </c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60"/>
      <c r="AB54" s="35"/>
      <c r="AC54" s="35"/>
      <c r="AD54" s="35"/>
      <c r="AE54" s="35"/>
      <c r="AF54" s="35"/>
      <c r="AG54" s="59"/>
      <c r="AH54" s="35">
        <f t="shared" si="5"/>
        <v>0.4166666667</v>
      </c>
      <c r="AI54" s="2"/>
      <c r="AJ54" s="2"/>
      <c r="AK54" s="2"/>
      <c r="AL54" s="2"/>
      <c r="AM54" s="2"/>
      <c r="AN54" s="2"/>
      <c r="AO54" s="2"/>
    </row>
    <row r="55" ht="13.5" customHeight="1">
      <c r="A55" s="37" t="s">
        <v>73</v>
      </c>
      <c r="B55" s="37" t="s">
        <v>18</v>
      </c>
      <c r="C55" s="30" t="s">
        <v>74</v>
      </c>
      <c r="D55" s="64"/>
      <c r="E55" s="35"/>
      <c r="F55" s="35"/>
      <c r="G55" s="60"/>
      <c r="H55" s="60"/>
      <c r="I55" s="60"/>
      <c r="J55" s="60"/>
      <c r="K55" s="60"/>
      <c r="L55" s="60"/>
      <c r="M55" s="26">
        <v>0.041666666666666664</v>
      </c>
      <c r="N55" s="26">
        <v>0.08333333333333333</v>
      </c>
      <c r="O55" s="26">
        <v>0.08333333333333333</v>
      </c>
      <c r="P55" s="26">
        <v>0.125</v>
      </c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60"/>
      <c r="AB55" s="35"/>
      <c r="AC55" s="35"/>
      <c r="AD55" s="35"/>
      <c r="AE55" s="35"/>
      <c r="AF55" s="35"/>
      <c r="AG55" s="59"/>
      <c r="AH55" s="35">
        <f t="shared" si="5"/>
        <v>0.3333333333</v>
      </c>
      <c r="AI55" s="2"/>
      <c r="AJ55" s="2"/>
      <c r="AK55" s="2"/>
      <c r="AL55" s="2"/>
      <c r="AM55" s="2"/>
      <c r="AN55" s="2"/>
      <c r="AO55" s="2"/>
    </row>
    <row r="56" ht="13.5" customHeight="1">
      <c r="A56" s="29"/>
      <c r="B56" s="29"/>
      <c r="C56" s="30" t="s">
        <v>75</v>
      </c>
      <c r="D56" s="64"/>
      <c r="E56" s="35"/>
      <c r="F56" s="35"/>
      <c r="G56" s="35"/>
      <c r="H56" s="35"/>
      <c r="I56" s="35"/>
      <c r="J56" s="35"/>
      <c r="K56" s="60"/>
      <c r="L56" s="60"/>
      <c r="M56" s="60"/>
      <c r="N56" s="60"/>
      <c r="O56" s="60"/>
      <c r="P56" s="26">
        <v>0.041666666666666664</v>
      </c>
      <c r="Q56" s="26">
        <v>0.08333333333333333</v>
      </c>
      <c r="R56" s="26">
        <v>0.08333333333333333</v>
      </c>
      <c r="S56" s="26">
        <v>0.125</v>
      </c>
      <c r="T56" s="26"/>
      <c r="U56" s="26"/>
      <c r="V56" s="35"/>
      <c r="W56" s="35"/>
      <c r="X56" s="35"/>
      <c r="Y56" s="35"/>
      <c r="Z56" s="35"/>
      <c r="AA56" s="60"/>
      <c r="AB56" s="35"/>
      <c r="AC56" s="35"/>
      <c r="AD56" s="35"/>
      <c r="AE56" s="35"/>
      <c r="AF56" s="35"/>
      <c r="AG56" s="59"/>
      <c r="AH56" s="35">
        <f t="shared" si="5"/>
        <v>0.3333333333</v>
      </c>
      <c r="AI56" s="2"/>
      <c r="AJ56" s="2"/>
      <c r="AK56" s="2"/>
      <c r="AL56" s="2"/>
      <c r="AM56" s="2"/>
      <c r="AN56" s="2"/>
      <c r="AO56" s="2"/>
    </row>
    <row r="57" ht="13.5" customHeight="1">
      <c r="A57" s="31"/>
      <c r="B57" s="31"/>
      <c r="C57" s="30" t="s">
        <v>76</v>
      </c>
      <c r="D57" s="64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26"/>
      <c r="R57" s="26"/>
      <c r="S57" s="26">
        <v>0.041666666666666664</v>
      </c>
      <c r="T57" s="26">
        <v>0.08333333333333333</v>
      </c>
      <c r="U57" s="26">
        <v>0.08333333333333333</v>
      </c>
      <c r="V57" s="26">
        <v>0.08333333333333333</v>
      </c>
      <c r="W57" s="26">
        <v>0.08333333333333333</v>
      </c>
      <c r="X57" s="35"/>
      <c r="Y57" s="35"/>
      <c r="Z57" s="35"/>
      <c r="AA57" s="60"/>
      <c r="AB57" s="35"/>
      <c r="AC57" s="35"/>
      <c r="AD57" s="35"/>
      <c r="AE57" s="35"/>
      <c r="AF57" s="35"/>
      <c r="AG57" s="59"/>
      <c r="AH57" s="35">
        <f t="shared" si="5"/>
        <v>0.375</v>
      </c>
      <c r="AI57" s="2"/>
      <c r="AJ57" s="2"/>
      <c r="AK57" s="2"/>
      <c r="AL57" s="2"/>
      <c r="AM57" s="2"/>
      <c r="AN57" s="2"/>
      <c r="AO57" s="2"/>
    </row>
    <row r="58" ht="13.5" customHeight="1">
      <c r="A58" s="37" t="s">
        <v>77</v>
      </c>
      <c r="B58" s="37" t="s">
        <v>20</v>
      </c>
      <c r="C58" s="30" t="s">
        <v>78</v>
      </c>
      <c r="D58" s="64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60"/>
      <c r="P58" s="60"/>
      <c r="Q58" s="60"/>
      <c r="R58" s="60"/>
      <c r="S58" s="60"/>
      <c r="T58" s="26"/>
      <c r="U58" s="26"/>
      <c r="V58" s="26"/>
      <c r="W58" s="26">
        <v>0.08333333333333333</v>
      </c>
      <c r="X58" s="26">
        <v>0.08333333333333333</v>
      </c>
      <c r="Y58" s="26">
        <v>0.08333333333333333</v>
      </c>
      <c r="Z58" s="26">
        <v>0.08333333333333333</v>
      </c>
      <c r="AA58" s="60"/>
      <c r="AB58" s="35"/>
      <c r="AC58" s="35"/>
      <c r="AD58" s="35"/>
      <c r="AE58" s="35"/>
      <c r="AF58" s="35"/>
      <c r="AG58" s="59"/>
      <c r="AH58" s="35">
        <f t="shared" si="5"/>
        <v>0.3333333333</v>
      </c>
      <c r="AI58" s="2"/>
      <c r="AJ58" s="2"/>
      <c r="AK58" s="2"/>
      <c r="AL58" s="2"/>
      <c r="AM58" s="2"/>
      <c r="AN58" s="2"/>
      <c r="AO58" s="2"/>
    </row>
    <row r="59" ht="13.5" customHeight="1">
      <c r="A59" s="29"/>
      <c r="B59" s="29"/>
      <c r="C59" s="30" t="s">
        <v>79</v>
      </c>
      <c r="D59" s="64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60"/>
      <c r="W59" s="60"/>
      <c r="X59" s="60"/>
      <c r="Y59" s="26">
        <v>0.041666666666666664</v>
      </c>
      <c r="Z59" s="26">
        <v>0.08333333333333333</v>
      </c>
      <c r="AA59" s="26">
        <v>0.08333333333333333</v>
      </c>
      <c r="AB59" s="26">
        <v>0.08333333333333333</v>
      </c>
      <c r="AC59" s="26">
        <v>0.125</v>
      </c>
      <c r="AD59" s="60"/>
      <c r="AE59" s="60"/>
      <c r="AF59" s="35"/>
      <c r="AG59" s="59"/>
      <c r="AH59" s="35">
        <f t="shared" si="5"/>
        <v>0.4166666667</v>
      </c>
      <c r="AI59" s="2"/>
      <c r="AJ59" s="2"/>
      <c r="AK59" s="2"/>
      <c r="AL59" s="2"/>
      <c r="AM59" s="2"/>
      <c r="AN59" s="2"/>
      <c r="AO59" s="2"/>
    </row>
    <row r="60" ht="13.5" customHeight="1">
      <c r="A60" s="31"/>
      <c r="B60" s="31"/>
      <c r="C60" s="30" t="s">
        <v>80</v>
      </c>
      <c r="D60" s="64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60"/>
      <c r="AB60" s="26">
        <v>0.125</v>
      </c>
      <c r="AC60" s="26">
        <v>0.08333333333333333</v>
      </c>
      <c r="AD60" s="26"/>
      <c r="AE60" s="26"/>
      <c r="AF60" s="26"/>
      <c r="AG60" s="61"/>
      <c r="AH60" s="35">
        <f t="shared" si="5"/>
        <v>0.2083333333</v>
      </c>
      <c r="AI60" s="2"/>
      <c r="AJ60" s="2"/>
      <c r="AK60" s="2"/>
      <c r="AL60" s="2"/>
      <c r="AM60" s="2"/>
      <c r="AN60" s="2"/>
      <c r="AO60" s="2"/>
    </row>
    <row r="61" ht="13.5" customHeight="1">
      <c r="A61" s="37" t="s">
        <v>81</v>
      </c>
      <c r="B61" s="24" t="s">
        <v>82</v>
      </c>
      <c r="C61" s="30" t="s">
        <v>83</v>
      </c>
      <c r="D61" s="26">
        <v>0.08333333333333333</v>
      </c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59"/>
      <c r="AH61" s="35">
        <f t="shared" si="5"/>
        <v>0.08333333333</v>
      </c>
      <c r="AI61" s="2"/>
      <c r="AJ61" s="2"/>
      <c r="AK61" s="2"/>
      <c r="AL61" s="2"/>
      <c r="AM61" s="2"/>
      <c r="AN61" s="2"/>
      <c r="AO61" s="2"/>
    </row>
    <row r="62" ht="13.5" customHeight="1">
      <c r="A62" s="29"/>
      <c r="B62" s="29"/>
      <c r="C62" s="30" t="s">
        <v>84</v>
      </c>
      <c r="D62" s="64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26">
        <v>0.125</v>
      </c>
      <c r="AE62" s="26">
        <v>0.08333333333333333</v>
      </c>
      <c r="AF62" s="26">
        <v>0.125</v>
      </c>
      <c r="AG62" s="59"/>
      <c r="AH62" s="35">
        <f t="shared" si="5"/>
        <v>0.3333333333</v>
      </c>
      <c r="AI62" s="2"/>
      <c r="AJ62" s="2"/>
      <c r="AK62" s="2"/>
      <c r="AL62" s="2"/>
      <c r="AM62" s="2"/>
      <c r="AN62" s="2"/>
      <c r="AO62" s="2"/>
    </row>
    <row r="63" ht="13.5" customHeight="1">
      <c r="A63" s="31"/>
      <c r="B63" s="31"/>
      <c r="C63" s="30" t="s">
        <v>45</v>
      </c>
      <c r="D63" s="64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26">
        <v>0.08333333333333333</v>
      </c>
      <c r="AG63" s="26">
        <v>0.125</v>
      </c>
      <c r="AH63" s="35">
        <f t="shared" si="5"/>
        <v>0.2083333333</v>
      </c>
      <c r="AI63" s="2"/>
      <c r="AJ63" s="2"/>
      <c r="AK63" s="2"/>
      <c r="AL63" s="2"/>
      <c r="AM63" s="2"/>
      <c r="AN63" s="2"/>
      <c r="AO63" s="2"/>
    </row>
    <row r="64" ht="13.5" customHeight="1">
      <c r="A64" s="2"/>
      <c r="B64" s="2"/>
      <c r="C64" s="11" t="s">
        <v>117</v>
      </c>
      <c r="D64" s="35">
        <f>SUM(D51:D60)</f>
        <v>0.2083333333</v>
      </c>
      <c r="E64" s="35">
        <f t="shared" ref="E64:G64" si="6">SUM(E52:E60)</f>
        <v>0.08333333333</v>
      </c>
      <c r="F64" s="35">
        <f t="shared" si="6"/>
        <v>0.125</v>
      </c>
      <c r="G64" s="35">
        <f t="shared" si="6"/>
        <v>0.08333333333</v>
      </c>
      <c r="H64" s="35">
        <f t="shared" ref="H64:AG64" si="7">SUM(H51:H60)</f>
        <v>0.08333333333</v>
      </c>
      <c r="I64" s="35">
        <f t="shared" si="7"/>
        <v>0.08333333333</v>
      </c>
      <c r="J64" s="35">
        <f t="shared" si="7"/>
        <v>0.125</v>
      </c>
      <c r="K64" s="35">
        <f t="shared" si="7"/>
        <v>0.125</v>
      </c>
      <c r="L64" s="35">
        <f t="shared" si="7"/>
        <v>0.125</v>
      </c>
      <c r="M64" s="35">
        <f t="shared" si="7"/>
        <v>0.125</v>
      </c>
      <c r="N64" s="35">
        <f t="shared" si="7"/>
        <v>0.08333333333</v>
      </c>
      <c r="O64" s="35">
        <f t="shared" si="7"/>
        <v>0.08333333333</v>
      </c>
      <c r="P64" s="35">
        <f t="shared" si="7"/>
        <v>0.1666666667</v>
      </c>
      <c r="Q64" s="35">
        <f t="shared" si="7"/>
        <v>0.08333333333</v>
      </c>
      <c r="R64" s="35">
        <f t="shared" si="7"/>
        <v>0.08333333333</v>
      </c>
      <c r="S64" s="35">
        <f t="shared" si="7"/>
        <v>0.1666666667</v>
      </c>
      <c r="T64" s="35">
        <f t="shared" si="7"/>
        <v>0.08333333333</v>
      </c>
      <c r="U64" s="35">
        <f t="shared" si="7"/>
        <v>0.08333333333</v>
      </c>
      <c r="V64" s="35">
        <f t="shared" si="7"/>
        <v>0.08333333333</v>
      </c>
      <c r="W64" s="35">
        <f t="shared" si="7"/>
        <v>0.1666666667</v>
      </c>
      <c r="X64" s="35">
        <f t="shared" si="7"/>
        <v>0.08333333333</v>
      </c>
      <c r="Y64" s="35">
        <f t="shared" si="7"/>
        <v>0.125</v>
      </c>
      <c r="Z64" s="35">
        <f t="shared" si="7"/>
        <v>0.1666666667</v>
      </c>
      <c r="AA64" s="35">
        <f t="shared" si="7"/>
        <v>0.08333333333</v>
      </c>
      <c r="AB64" s="35">
        <f t="shared" si="7"/>
        <v>0.2083333333</v>
      </c>
      <c r="AC64" s="35">
        <f t="shared" si="7"/>
        <v>0.2083333333</v>
      </c>
      <c r="AD64" s="35">
        <f t="shared" si="7"/>
        <v>0</v>
      </c>
      <c r="AE64" s="35">
        <f t="shared" si="7"/>
        <v>0</v>
      </c>
      <c r="AF64" s="35">
        <f t="shared" si="7"/>
        <v>0</v>
      </c>
      <c r="AG64" s="35">
        <f t="shared" si="7"/>
        <v>0</v>
      </c>
      <c r="AH64" s="35">
        <f>SUM(AH51:AH63)</f>
        <v>3.75</v>
      </c>
      <c r="AI64" s="2"/>
      <c r="AJ64" s="2"/>
      <c r="AK64" s="2"/>
      <c r="AL64" s="2"/>
      <c r="AM64" s="2"/>
      <c r="AN64" s="2"/>
      <c r="AO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ht="13.5" customHeight="1">
      <c r="A66" s="62" t="s">
        <v>124</v>
      </c>
      <c r="B66" s="46" t="s">
        <v>106</v>
      </c>
      <c r="C66" s="47" t="s">
        <v>125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ht="13.5" customHeight="1">
      <c r="A67" s="29"/>
      <c r="B67" s="46" t="s">
        <v>108</v>
      </c>
      <c r="C67" s="48">
        <v>43749.0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ht="13.5" customHeight="1">
      <c r="A68" s="29"/>
      <c r="B68" s="46" t="s">
        <v>109</v>
      </c>
      <c r="C68" s="48">
        <v>43783.0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ht="13.5" customHeight="1">
      <c r="A69" s="29"/>
      <c r="B69" s="46" t="s">
        <v>110</v>
      </c>
      <c r="C69" s="49">
        <v>3.25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ht="13.5" customHeight="1">
      <c r="A70" s="31"/>
      <c r="B70" s="46" t="s">
        <v>111</v>
      </c>
      <c r="C70" s="50">
        <v>30.0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ht="13.5" customHeight="1">
      <c r="A71" s="2"/>
      <c r="B71" s="2"/>
      <c r="C71" s="2"/>
      <c r="D71" s="51" t="s">
        <v>112</v>
      </c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3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5" t="s">
        <v>113</v>
      </c>
      <c r="AI71" s="2"/>
      <c r="AJ71" s="2"/>
      <c r="AK71" s="2"/>
      <c r="AL71" s="2"/>
      <c r="AM71" s="2"/>
      <c r="AN71" s="2"/>
      <c r="AO71" s="2"/>
    </row>
    <row r="72" ht="13.5" customHeight="1">
      <c r="A72" s="56" t="s">
        <v>114</v>
      </c>
      <c r="B72" s="20" t="s">
        <v>30</v>
      </c>
      <c r="C72" s="20" t="s">
        <v>115</v>
      </c>
      <c r="D72" s="20">
        <v>1.0</v>
      </c>
      <c r="E72" s="20">
        <v>2.0</v>
      </c>
      <c r="F72" s="20">
        <v>3.0</v>
      </c>
      <c r="G72" s="20">
        <v>4.0</v>
      </c>
      <c r="H72" s="20">
        <v>5.0</v>
      </c>
      <c r="I72" s="20">
        <v>6.0</v>
      </c>
      <c r="J72" s="20">
        <v>7.0</v>
      </c>
      <c r="K72" s="20">
        <v>8.0</v>
      </c>
      <c r="L72" s="20">
        <v>9.0</v>
      </c>
      <c r="M72" s="20">
        <v>10.0</v>
      </c>
      <c r="N72" s="20">
        <v>11.0</v>
      </c>
      <c r="O72" s="20">
        <v>12.0</v>
      </c>
      <c r="P72" s="20">
        <v>13.0</v>
      </c>
      <c r="Q72" s="20">
        <v>14.0</v>
      </c>
      <c r="R72" s="57">
        <v>15.0</v>
      </c>
      <c r="S72" s="20">
        <v>16.0</v>
      </c>
      <c r="T72" s="57">
        <v>17.0</v>
      </c>
      <c r="U72" s="20">
        <v>18.0</v>
      </c>
      <c r="V72" s="57">
        <v>19.0</v>
      </c>
      <c r="W72" s="20">
        <v>20.0</v>
      </c>
      <c r="X72" s="57">
        <v>21.0</v>
      </c>
      <c r="Y72" s="20">
        <v>22.0</v>
      </c>
      <c r="Z72" s="57">
        <v>23.0</v>
      </c>
      <c r="AA72" s="20">
        <v>24.0</v>
      </c>
      <c r="AB72" s="57">
        <v>25.0</v>
      </c>
      <c r="AC72" s="20">
        <v>26.0</v>
      </c>
      <c r="AD72" s="57">
        <v>27.0</v>
      </c>
      <c r="AE72" s="20">
        <v>28.0</v>
      </c>
      <c r="AF72" s="20">
        <v>29.0</v>
      </c>
      <c r="AG72" s="57">
        <v>30.0</v>
      </c>
      <c r="AH72" s="31"/>
      <c r="AI72" s="2"/>
      <c r="AJ72" s="2"/>
      <c r="AK72" s="2"/>
      <c r="AL72" s="2"/>
      <c r="AM72" s="2"/>
      <c r="AN72" s="2"/>
      <c r="AO72" s="2"/>
    </row>
    <row r="73" ht="13.5" customHeight="1">
      <c r="A73" s="37" t="s">
        <v>85</v>
      </c>
      <c r="B73" s="37" t="s">
        <v>86</v>
      </c>
      <c r="C73" s="30" t="s">
        <v>87</v>
      </c>
      <c r="D73" s="26">
        <v>0.041666666666666664</v>
      </c>
      <c r="E73" s="26">
        <v>0.08333333333333333</v>
      </c>
      <c r="F73" s="26">
        <v>0.08333333333333333</v>
      </c>
      <c r="G73" s="26">
        <v>0.08333333333333333</v>
      </c>
      <c r="H73" s="26">
        <v>0.041666666666666664</v>
      </c>
      <c r="I73" s="35"/>
      <c r="J73" s="35"/>
      <c r="K73" s="35"/>
      <c r="L73" s="35"/>
      <c r="M73" s="35"/>
      <c r="N73" s="35"/>
      <c r="O73" s="35"/>
      <c r="P73" s="35"/>
      <c r="Q73" s="35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35">
        <f>SUM(D73:AG73)</f>
        <v>0.3333333333</v>
      </c>
      <c r="AI73" s="2"/>
      <c r="AJ73" s="2"/>
      <c r="AK73" s="2"/>
      <c r="AL73" s="2"/>
      <c r="AM73" s="2"/>
      <c r="AN73" s="2"/>
      <c r="AO73" s="2"/>
    </row>
    <row r="74" ht="13.5" customHeight="1">
      <c r="A74" s="29"/>
      <c r="B74" s="29"/>
      <c r="C74" s="30" t="s">
        <v>88</v>
      </c>
      <c r="D74" s="60"/>
      <c r="E74" s="60"/>
      <c r="F74" s="60"/>
      <c r="G74" s="60"/>
      <c r="H74" s="26">
        <v>0.125</v>
      </c>
      <c r="I74" s="26">
        <v>0.08333333333333333</v>
      </c>
      <c r="J74" s="26">
        <v>0.041666666666666664</v>
      </c>
      <c r="K74" s="35"/>
      <c r="L74" s="35"/>
      <c r="M74" s="35"/>
      <c r="N74" s="35"/>
      <c r="O74" s="35"/>
      <c r="P74" s="35"/>
      <c r="Q74" s="35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35">
        <f>SUM(G74:AG74)</f>
        <v>0.25</v>
      </c>
      <c r="AI74" s="2"/>
      <c r="AJ74" s="2"/>
      <c r="AK74" s="2"/>
      <c r="AL74" s="2"/>
      <c r="AM74" s="2"/>
      <c r="AN74" s="2"/>
      <c r="AO74" s="2"/>
    </row>
    <row r="75" ht="13.5" customHeight="1">
      <c r="A75" s="31"/>
      <c r="B75" s="31"/>
      <c r="C75" s="30" t="s">
        <v>89</v>
      </c>
      <c r="D75" s="64"/>
      <c r="E75" s="35"/>
      <c r="F75" s="26"/>
      <c r="G75" s="26"/>
      <c r="H75" s="26"/>
      <c r="I75" s="26"/>
      <c r="J75" s="60"/>
      <c r="K75" s="26">
        <v>0.08333333333333333</v>
      </c>
      <c r="L75" s="26">
        <v>0.125</v>
      </c>
      <c r="M75" s="26">
        <v>0.125</v>
      </c>
      <c r="N75" s="26">
        <v>0.08333333333333333</v>
      </c>
      <c r="O75" s="35"/>
      <c r="P75" s="35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60"/>
      <c r="AB75" s="59"/>
      <c r="AC75" s="59"/>
      <c r="AD75" s="59"/>
      <c r="AE75" s="59"/>
      <c r="AF75" s="59"/>
      <c r="AG75" s="59"/>
      <c r="AH75" s="35">
        <f t="shared" ref="AH75:AH84" si="8">SUM(D75:AG75)</f>
        <v>0.4166666667</v>
      </c>
      <c r="AI75" s="2"/>
      <c r="AJ75" s="2"/>
      <c r="AK75" s="2"/>
      <c r="AL75" s="2"/>
      <c r="AM75" s="2"/>
      <c r="AN75" s="2"/>
      <c r="AO75" s="2"/>
    </row>
    <row r="76" ht="13.5" customHeight="1">
      <c r="A76" s="37" t="s">
        <v>90</v>
      </c>
      <c r="B76" s="37" t="s">
        <v>23</v>
      </c>
      <c r="C76" s="30" t="s">
        <v>91</v>
      </c>
      <c r="D76" s="64"/>
      <c r="E76" s="35"/>
      <c r="F76" s="35"/>
      <c r="G76" s="35"/>
      <c r="H76" s="35"/>
      <c r="I76" s="60"/>
      <c r="J76" s="60"/>
      <c r="K76" s="60"/>
      <c r="L76" s="60"/>
      <c r="M76" s="60"/>
      <c r="N76" s="26">
        <v>0.041666666666666664</v>
      </c>
      <c r="O76" s="26">
        <v>0.08333333333333333</v>
      </c>
      <c r="P76" s="26">
        <v>0.08333333333333333</v>
      </c>
      <c r="Q76" s="26">
        <v>0.041666666666666664</v>
      </c>
      <c r="R76" s="35"/>
      <c r="S76" s="35"/>
      <c r="T76" s="35"/>
      <c r="U76" s="35"/>
      <c r="V76" s="35"/>
      <c r="W76" s="35"/>
      <c r="X76" s="35"/>
      <c r="Y76" s="35"/>
      <c r="Z76" s="35"/>
      <c r="AA76" s="60"/>
      <c r="AB76" s="35"/>
      <c r="AC76" s="35"/>
      <c r="AD76" s="35"/>
      <c r="AE76" s="35"/>
      <c r="AF76" s="35"/>
      <c r="AG76" s="59"/>
      <c r="AH76" s="35">
        <f t="shared" si="8"/>
        <v>0.25</v>
      </c>
      <c r="AI76" s="2"/>
      <c r="AJ76" s="2"/>
      <c r="AK76" s="2"/>
      <c r="AL76" s="2"/>
      <c r="AM76" s="2"/>
      <c r="AN76" s="2"/>
      <c r="AO76" s="2"/>
    </row>
    <row r="77" ht="13.5" customHeight="1">
      <c r="A77" s="29"/>
      <c r="B77" s="29"/>
      <c r="C77" s="30" t="s">
        <v>92</v>
      </c>
      <c r="D77" s="64"/>
      <c r="E77" s="35"/>
      <c r="F77" s="35"/>
      <c r="G77" s="60"/>
      <c r="H77" s="60"/>
      <c r="I77" s="60"/>
      <c r="J77" s="60"/>
      <c r="K77" s="60"/>
      <c r="L77" s="60"/>
      <c r="M77" s="26"/>
      <c r="N77" s="26"/>
      <c r="O77" s="26"/>
      <c r="P77" s="26"/>
      <c r="Q77" s="26">
        <v>0.041666666666666664</v>
      </c>
      <c r="R77" s="26">
        <v>0.08333333333333333</v>
      </c>
      <c r="S77" s="26">
        <v>0.08333333333333333</v>
      </c>
      <c r="T77" s="35"/>
      <c r="U77" s="35"/>
      <c r="V77" s="35"/>
      <c r="W77" s="35"/>
      <c r="X77" s="35"/>
      <c r="Y77" s="35"/>
      <c r="Z77" s="35"/>
      <c r="AA77" s="60"/>
      <c r="AB77" s="35"/>
      <c r="AC77" s="35"/>
      <c r="AD77" s="35"/>
      <c r="AE77" s="35"/>
      <c r="AF77" s="35"/>
      <c r="AG77" s="59"/>
      <c r="AH77" s="35">
        <f t="shared" si="8"/>
        <v>0.2083333333</v>
      </c>
      <c r="AI77" s="2"/>
      <c r="AJ77" s="2"/>
      <c r="AK77" s="2"/>
      <c r="AL77" s="2"/>
      <c r="AM77" s="2"/>
      <c r="AN77" s="2"/>
      <c r="AO77" s="2"/>
    </row>
    <row r="78" ht="13.5" customHeight="1">
      <c r="A78" s="31"/>
      <c r="B78" s="31"/>
      <c r="C78" s="30" t="s">
        <v>93</v>
      </c>
      <c r="D78" s="64"/>
      <c r="E78" s="35"/>
      <c r="F78" s="35"/>
      <c r="G78" s="35"/>
      <c r="H78" s="35"/>
      <c r="I78" s="35"/>
      <c r="J78" s="35"/>
      <c r="K78" s="60"/>
      <c r="L78" s="60"/>
      <c r="M78" s="60"/>
      <c r="N78" s="60"/>
      <c r="O78" s="60"/>
      <c r="P78" s="26"/>
      <c r="Q78" s="26"/>
      <c r="R78" s="26"/>
      <c r="S78" s="26">
        <v>0.041666666666666664</v>
      </c>
      <c r="T78" s="26">
        <v>0.08333333333333333</v>
      </c>
      <c r="U78" s="26">
        <v>0.08333333333333333</v>
      </c>
      <c r="V78" s="26">
        <v>0.041666666666666664</v>
      </c>
      <c r="W78" s="35"/>
      <c r="X78" s="35"/>
      <c r="Y78" s="35"/>
      <c r="Z78" s="35"/>
      <c r="AA78" s="60"/>
      <c r="AB78" s="35"/>
      <c r="AC78" s="35"/>
      <c r="AD78" s="35"/>
      <c r="AE78" s="35"/>
      <c r="AF78" s="35"/>
      <c r="AG78" s="59"/>
      <c r="AH78" s="35">
        <f t="shared" si="8"/>
        <v>0.25</v>
      </c>
      <c r="AI78" s="2"/>
      <c r="AJ78" s="2"/>
      <c r="AK78" s="2"/>
      <c r="AL78" s="2"/>
      <c r="AM78" s="2"/>
      <c r="AN78" s="2"/>
      <c r="AO78" s="2"/>
    </row>
    <row r="79" ht="13.5" customHeight="1">
      <c r="A79" s="37" t="s">
        <v>94</v>
      </c>
      <c r="B79" s="37" t="s">
        <v>24</v>
      </c>
      <c r="C79" s="30" t="s">
        <v>95</v>
      </c>
      <c r="D79" s="64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26"/>
      <c r="R79" s="26"/>
      <c r="S79" s="26"/>
      <c r="T79" s="26"/>
      <c r="U79" s="26"/>
      <c r="V79" s="26">
        <v>0.041666666666666664</v>
      </c>
      <c r="W79" s="26">
        <v>0.08333333333333333</v>
      </c>
      <c r="X79" s="26">
        <v>0.08333333333333333</v>
      </c>
      <c r="Y79" s="26">
        <v>0.08333333333333333</v>
      </c>
      <c r="Z79" s="26">
        <v>0.08333333333333333</v>
      </c>
      <c r="AA79" s="26"/>
      <c r="AB79" s="35"/>
      <c r="AC79" s="35"/>
      <c r="AD79" s="35"/>
      <c r="AE79" s="35"/>
      <c r="AF79" s="35"/>
      <c r="AG79" s="59"/>
      <c r="AH79" s="35">
        <f t="shared" si="8"/>
        <v>0.375</v>
      </c>
      <c r="AI79" s="2"/>
      <c r="AJ79" s="2"/>
      <c r="AK79" s="2"/>
      <c r="AL79" s="2"/>
      <c r="AM79" s="2"/>
      <c r="AN79" s="2"/>
      <c r="AO79" s="2"/>
    </row>
    <row r="80" ht="13.5" customHeight="1">
      <c r="A80" s="29"/>
      <c r="B80" s="29"/>
      <c r="C80" s="30" t="s">
        <v>96</v>
      </c>
      <c r="D80" s="64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60"/>
      <c r="P80" s="60"/>
      <c r="Q80" s="60"/>
      <c r="R80" s="60"/>
      <c r="S80" s="60"/>
      <c r="T80" s="26"/>
      <c r="U80" s="26"/>
      <c r="V80" s="26"/>
      <c r="W80" s="26"/>
      <c r="X80" s="26"/>
      <c r="Y80" s="26"/>
      <c r="Z80" s="26">
        <v>0.08333333333333333</v>
      </c>
      <c r="AA80" s="26">
        <v>0.125</v>
      </c>
      <c r="AB80" s="26">
        <v>0.08333333333333333</v>
      </c>
      <c r="AC80" s="26">
        <v>0.08333333333333333</v>
      </c>
      <c r="AD80" s="35"/>
      <c r="AE80" s="35"/>
      <c r="AF80" s="35"/>
      <c r="AG80" s="59"/>
      <c r="AH80" s="35">
        <f t="shared" si="8"/>
        <v>0.375</v>
      </c>
      <c r="AI80" s="2"/>
      <c r="AJ80" s="2"/>
      <c r="AK80" s="2"/>
      <c r="AL80" s="2"/>
      <c r="AM80" s="2"/>
      <c r="AN80" s="2"/>
      <c r="AO80" s="2"/>
    </row>
    <row r="81" ht="13.5" customHeight="1">
      <c r="A81" s="29"/>
      <c r="B81" s="29"/>
      <c r="C81" s="30" t="s">
        <v>97</v>
      </c>
      <c r="D81" s="64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60"/>
      <c r="W81" s="60"/>
      <c r="X81" s="60"/>
      <c r="Y81" s="26"/>
      <c r="Z81" s="26"/>
      <c r="AA81" s="26"/>
      <c r="AB81" s="26"/>
      <c r="AC81" s="26">
        <v>0.08333333333333333</v>
      </c>
      <c r="AD81" s="26">
        <v>0.08333333333333333</v>
      </c>
      <c r="AE81" s="26">
        <v>0.125</v>
      </c>
      <c r="AF81" s="35"/>
      <c r="AG81" s="59"/>
      <c r="AH81" s="35">
        <f t="shared" si="8"/>
        <v>0.2916666667</v>
      </c>
      <c r="AI81" s="2"/>
      <c r="AJ81" s="2"/>
      <c r="AK81" s="2"/>
      <c r="AL81" s="2"/>
      <c r="AM81" s="2"/>
      <c r="AN81" s="2"/>
      <c r="AO81" s="2"/>
    </row>
    <row r="82" ht="13.5" customHeight="1">
      <c r="A82" s="31"/>
      <c r="B82" s="31"/>
      <c r="C82" s="30" t="s">
        <v>98</v>
      </c>
      <c r="D82" s="64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60"/>
      <c r="AB82" s="26"/>
      <c r="AC82" s="26">
        <v>0.08333333333333333</v>
      </c>
      <c r="AD82" s="26">
        <v>0.08333333333333333</v>
      </c>
      <c r="AE82" s="26">
        <v>0.041666666666666664</v>
      </c>
      <c r="AF82" s="26"/>
      <c r="AG82" s="61"/>
      <c r="AH82" s="35">
        <f t="shared" si="8"/>
        <v>0.2083333333</v>
      </c>
      <c r="AI82" s="2"/>
      <c r="AJ82" s="2"/>
      <c r="AK82" s="2"/>
      <c r="AL82" s="2"/>
      <c r="AM82" s="2"/>
      <c r="AN82" s="2"/>
      <c r="AO82" s="2"/>
    </row>
    <row r="83" ht="31.5" customHeight="1">
      <c r="A83" s="37" t="s">
        <v>99</v>
      </c>
      <c r="B83" s="24" t="s">
        <v>100</v>
      </c>
      <c r="C83" s="30" t="s">
        <v>101</v>
      </c>
      <c r="D83" s="26">
        <v>0.041666666666666664</v>
      </c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59"/>
      <c r="AH83" s="35">
        <f t="shared" si="8"/>
        <v>0.04166666667</v>
      </c>
      <c r="AI83" s="2"/>
      <c r="AJ83" s="2"/>
      <c r="AK83" s="2"/>
      <c r="AL83" s="2"/>
      <c r="AM83" s="2"/>
      <c r="AN83" s="2"/>
      <c r="AO83" s="2"/>
    </row>
    <row r="84" ht="30.0" customHeight="1">
      <c r="A84" s="31"/>
      <c r="B84" s="31"/>
      <c r="C84" s="30" t="s">
        <v>102</v>
      </c>
      <c r="D84" s="64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26"/>
      <c r="AE84" s="26"/>
      <c r="AF84" s="26">
        <v>0.08333333333333333</v>
      </c>
      <c r="AG84" s="26">
        <v>0.08333333333333333</v>
      </c>
      <c r="AH84" s="35">
        <f t="shared" si="8"/>
        <v>0.1666666667</v>
      </c>
      <c r="AI84" s="2"/>
      <c r="AJ84" s="2"/>
      <c r="AK84" s="2"/>
      <c r="AL84" s="2"/>
      <c r="AM84" s="2"/>
      <c r="AN84" s="2"/>
      <c r="AO84" s="2"/>
    </row>
    <row r="85" ht="13.5" customHeight="1">
      <c r="A85" s="2"/>
      <c r="B85" s="2"/>
      <c r="C85" s="11" t="s">
        <v>117</v>
      </c>
      <c r="D85" s="35">
        <f>SUM(D73:D82)</f>
        <v>0.04166666667</v>
      </c>
      <c r="E85" s="35">
        <f t="shared" ref="E85:G85" si="9">SUM(E74:E82)</f>
        <v>0</v>
      </c>
      <c r="F85" s="35">
        <f t="shared" si="9"/>
        <v>0</v>
      </c>
      <c r="G85" s="35">
        <f t="shared" si="9"/>
        <v>0</v>
      </c>
      <c r="H85" s="35">
        <f t="shared" ref="H85:AG85" si="10">SUM(H73:H82)</f>
        <v>0.1666666667</v>
      </c>
      <c r="I85" s="35">
        <f t="shared" si="10"/>
        <v>0.08333333333</v>
      </c>
      <c r="J85" s="35">
        <f t="shared" si="10"/>
        <v>0.04166666667</v>
      </c>
      <c r="K85" s="35">
        <f t="shared" si="10"/>
        <v>0.08333333333</v>
      </c>
      <c r="L85" s="35">
        <f t="shared" si="10"/>
        <v>0.125</v>
      </c>
      <c r="M85" s="35">
        <f t="shared" si="10"/>
        <v>0.125</v>
      </c>
      <c r="N85" s="35">
        <f t="shared" si="10"/>
        <v>0.125</v>
      </c>
      <c r="O85" s="35">
        <f t="shared" si="10"/>
        <v>0.08333333333</v>
      </c>
      <c r="P85" s="35">
        <f t="shared" si="10"/>
        <v>0.08333333333</v>
      </c>
      <c r="Q85" s="35">
        <f t="shared" si="10"/>
        <v>0.08333333333</v>
      </c>
      <c r="R85" s="35">
        <f t="shared" si="10"/>
        <v>0.08333333333</v>
      </c>
      <c r="S85" s="35">
        <f t="shared" si="10"/>
        <v>0.125</v>
      </c>
      <c r="T85" s="35">
        <f t="shared" si="10"/>
        <v>0.08333333333</v>
      </c>
      <c r="U85" s="35">
        <f t="shared" si="10"/>
        <v>0.08333333333</v>
      </c>
      <c r="V85" s="35">
        <f t="shared" si="10"/>
        <v>0.08333333333</v>
      </c>
      <c r="W85" s="35">
        <f t="shared" si="10"/>
        <v>0.08333333333</v>
      </c>
      <c r="X85" s="35">
        <f t="shared" si="10"/>
        <v>0.08333333333</v>
      </c>
      <c r="Y85" s="35">
        <f t="shared" si="10"/>
        <v>0.08333333333</v>
      </c>
      <c r="Z85" s="35">
        <f t="shared" si="10"/>
        <v>0.1666666667</v>
      </c>
      <c r="AA85" s="35">
        <f t="shared" si="10"/>
        <v>0.125</v>
      </c>
      <c r="AB85" s="35">
        <f t="shared" si="10"/>
        <v>0.08333333333</v>
      </c>
      <c r="AC85" s="35">
        <f t="shared" si="10"/>
        <v>0.25</v>
      </c>
      <c r="AD85" s="35">
        <f t="shared" si="10"/>
        <v>0.1666666667</v>
      </c>
      <c r="AE85" s="35">
        <f t="shared" si="10"/>
        <v>0.1666666667</v>
      </c>
      <c r="AF85" s="35">
        <f t="shared" si="10"/>
        <v>0</v>
      </c>
      <c r="AG85" s="35">
        <f t="shared" si="10"/>
        <v>0</v>
      </c>
      <c r="AH85" s="35">
        <f>SUM(AH73:AH84)</f>
        <v>3.166666667</v>
      </c>
      <c r="AI85" s="2"/>
      <c r="AJ85" s="2"/>
      <c r="AK85" s="2"/>
      <c r="AL85" s="2"/>
      <c r="AM85" s="2"/>
      <c r="AN85" s="2"/>
      <c r="AO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</row>
    <row r="981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</row>
    <row r="982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</row>
    <row r="983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</row>
    <row r="984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</row>
    <row r="98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</row>
    <row r="98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</row>
    <row r="987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</row>
    <row r="988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</row>
    <row r="989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</row>
    <row r="990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</row>
    <row r="991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</row>
    <row r="992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</row>
    <row r="993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</row>
    <row r="994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</row>
    <row r="99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</row>
    <row r="99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</row>
    <row r="997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</row>
    <row r="998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</row>
    <row r="999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</row>
    <row r="1000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</row>
    <row r="1001" ht="13.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</row>
    <row r="1002" ht="13.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</row>
    <row r="1003" ht="13.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</row>
  </sheetData>
  <mergeCells count="43">
    <mergeCell ref="B2:C2"/>
    <mergeCell ref="A4:A8"/>
    <mergeCell ref="D9:R9"/>
    <mergeCell ref="AH9:AH10"/>
    <mergeCell ref="A11:A15"/>
    <mergeCell ref="B11:B15"/>
    <mergeCell ref="B16:B18"/>
    <mergeCell ref="A16:A18"/>
    <mergeCell ref="A19:A20"/>
    <mergeCell ref="B19:B20"/>
    <mergeCell ref="A24:A28"/>
    <mergeCell ref="D29:R29"/>
    <mergeCell ref="AH29:AH30"/>
    <mergeCell ref="B31:B33"/>
    <mergeCell ref="A44:A48"/>
    <mergeCell ref="D49:R49"/>
    <mergeCell ref="AH49:AH50"/>
    <mergeCell ref="A31:A33"/>
    <mergeCell ref="A34:A35"/>
    <mergeCell ref="B34:B35"/>
    <mergeCell ref="A36:A37"/>
    <mergeCell ref="B36:B37"/>
    <mergeCell ref="A38:A40"/>
    <mergeCell ref="B38:B40"/>
    <mergeCell ref="A61:A63"/>
    <mergeCell ref="A66:A70"/>
    <mergeCell ref="D71:R71"/>
    <mergeCell ref="AH71:AH72"/>
    <mergeCell ref="A73:A75"/>
    <mergeCell ref="B73:B75"/>
    <mergeCell ref="A76:A78"/>
    <mergeCell ref="B76:B78"/>
    <mergeCell ref="A79:A82"/>
    <mergeCell ref="B79:B82"/>
    <mergeCell ref="A83:A84"/>
    <mergeCell ref="B83:B84"/>
    <mergeCell ref="A51:A54"/>
    <mergeCell ref="B51:B54"/>
    <mergeCell ref="A55:A57"/>
    <mergeCell ref="B55:B57"/>
    <mergeCell ref="A58:A60"/>
    <mergeCell ref="B58:B60"/>
    <mergeCell ref="B61:B63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36.63"/>
    <col customWidth="1" min="3" max="3" width="9.38"/>
    <col customWidth="1" min="4" max="5" width="12.88"/>
    <col customWidth="1" min="6" max="29" width="9.38"/>
  </cols>
  <sheetData>
    <row r="1" ht="14.25" customHeight="1"/>
    <row r="2" ht="14.25" customHeight="1">
      <c r="B2" s="19" t="s">
        <v>126</v>
      </c>
    </row>
    <row r="3" ht="14.25" customHeight="1">
      <c r="B3" s="19"/>
    </row>
    <row r="4" ht="14.25" customHeight="1">
      <c r="B4" s="65" t="s">
        <v>127</v>
      </c>
      <c r="C4" s="66"/>
      <c r="D4" s="66"/>
      <c r="E4" s="67"/>
      <c r="F4" s="67"/>
      <c r="G4" s="67"/>
    </row>
    <row r="5" ht="14.25" customHeight="1">
      <c r="B5" s="68" t="s">
        <v>128</v>
      </c>
      <c r="C5" s="69" t="s">
        <v>129</v>
      </c>
      <c r="D5" s="69" t="s">
        <v>130</v>
      </c>
    </row>
    <row r="6" ht="14.25" customHeight="1">
      <c r="B6" s="70" t="s">
        <v>131</v>
      </c>
      <c r="C6" s="70">
        <f>COUNTIF('Lista de necesidades'!$F$4:$F$30,"Muy alta")</f>
        <v>1</v>
      </c>
      <c r="D6" s="71">
        <f t="shared" ref="D6:D10" si="1">IF($C$11&gt;0,C6/$C$11,"")</f>
        <v>0.06666666667</v>
      </c>
    </row>
    <row r="7" ht="14.25" customHeight="1">
      <c r="B7" s="70" t="s">
        <v>132</v>
      </c>
      <c r="C7" s="70">
        <f>COUNTIF('Lista de necesidades'!$F$4:$F$30,"Alta")</f>
        <v>8</v>
      </c>
      <c r="D7" s="71">
        <f t="shared" si="1"/>
        <v>0.5333333333</v>
      </c>
    </row>
    <row r="8" ht="14.25" customHeight="1">
      <c r="B8" s="70" t="s">
        <v>133</v>
      </c>
      <c r="C8" s="70">
        <f>COUNTIF('Lista de necesidades'!$F$4:$F$30,"Media")</f>
        <v>2</v>
      </c>
      <c r="D8" s="71">
        <f t="shared" si="1"/>
        <v>0.1333333333</v>
      </c>
    </row>
    <row r="9" ht="14.25" customHeight="1">
      <c r="B9" s="70" t="s">
        <v>134</v>
      </c>
      <c r="C9" s="70">
        <f>COUNTIF('Lista de necesidades'!$F$4:$F$30,"Baja")</f>
        <v>3</v>
      </c>
      <c r="D9" s="71">
        <f t="shared" si="1"/>
        <v>0.2</v>
      </c>
    </row>
    <row r="10" ht="14.25" customHeight="1">
      <c r="B10" s="70" t="s">
        <v>135</v>
      </c>
      <c r="C10" s="70">
        <f>COUNTIF('Lista de necesidades'!$F$4:$F$30,"Muy baja")</f>
        <v>1</v>
      </c>
      <c r="D10" s="71">
        <f t="shared" si="1"/>
        <v>0.06666666667</v>
      </c>
    </row>
    <row r="11" ht="14.25" customHeight="1">
      <c r="B11" s="72" t="s">
        <v>136</v>
      </c>
      <c r="C11" s="70">
        <f t="shared" ref="C11:D11" si="2">SUM(C6:C10)</f>
        <v>15</v>
      </c>
      <c r="D11" s="71">
        <f t="shared" si="2"/>
        <v>1</v>
      </c>
    </row>
    <row r="12" ht="14.25" customHeight="1">
      <c r="B12" s="19"/>
    </row>
    <row r="13" ht="14.25" customHeight="1">
      <c r="B13" s="19"/>
    </row>
    <row r="14" ht="14.25" customHeight="1">
      <c r="B14" s="19"/>
    </row>
    <row r="15" ht="14.25" customHeight="1"/>
    <row r="16" ht="14.25" customHeight="1">
      <c r="B16" s="65" t="s">
        <v>137</v>
      </c>
      <c r="C16" s="66"/>
      <c r="D16" s="66"/>
      <c r="E16" s="66"/>
      <c r="F16" s="66"/>
      <c r="G16" s="66"/>
      <c r="H16" s="73"/>
    </row>
    <row r="17" ht="14.25" customHeight="1">
      <c r="B17" s="74" t="s">
        <v>138</v>
      </c>
      <c r="C17" s="69" t="s">
        <v>139</v>
      </c>
      <c r="D17" s="75" t="s">
        <v>140</v>
      </c>
      <c r="E17" s="75" t="s">
        <v>141</v>
      </c>
      <c r="F17" s="69" t="s">
        <v>142</v>
      </c>
      <c r="G17" s="76" t="s">
        <v>143</v>
      </c>
      <c r="H17" s="77"/>
      <c r="N17" s="77"/>
    </row>
    <row r="18" ht="14.25" customHeight="1">
      <c r="B18" s="78" t="s">
        <v>105</v>
      </c>
      <c r="C18" s="79">
        <f>'Gestión Sprints'!AH21</f>
        <v>3.375</v>
      </c>
      <c r="D18" s="79">
        <f>'Gestión Sprints'!C7</f>
        <v>3</v>
      </c>
      <c r="E18" s="79">
        <f>ABS(MINUS(D18,C18))</f>
        <v>0.375</v>
      </c>
      <c r="F18" s="80">
        <f>C18/D18</f>
        <v>1.125</v>
      </c>
      <c r="G18" s="80">
        <f>IF(F18&gt;=100%,F18-100%,E18/(C18+E18))</f>
        <v>0.125</v>
      </c>
      <c r="H18" s="81"/>
      <c r="N18" s="82"/>
    </row>
    <row r="19" ht="14.25" customHeight="1">
      <c r="B19" s="29"/>
      <c r="C19" s="29"/>
      <c r="D19" s="29"/>
      <c r="E19" s="29"/>
      <c r="F19" s="29"/>
      <c r="G19" s="29"/>
      <c r="H19" s="81"/>
      <c r="N19" s="82"/>
    </row>
    <row r="20" ht="14.25" customHeight="1">
      <c r="B20" s="29"/>
      <c r="C20" s="29"/>
      <c r="D20" s="29"/>
      <c r="E20" s="29"/>
      <c r="F20" s="29"/>
      <c r="G20" s="29"/>
      <c r="H20" s="81"/>
      <c r="N20" s="82"/>
    </row>
    <row r="21" ht="14.25" customHeight="1">
      <c r="B21" s="31"/>
      <c r="C21" s="31"/>
      <c r="D21" s="31"/>
      <c r="E21" s="31"/>
      <c r="F21" s="31"/>
      <c r="G21" s="31"/>
      <c r="H21" s="81"/>
      <c r="N21" s="82"/>
    </row>
    <row r="22" ht="14.25" customHeight="1">
      <c r="B22" s="78" t="s">
        <v>118</v>
      </c>
      <c r="C22" s="79">
        <f>'Gestión Sprints'!AH41</f>
        <v>3.583333333</v>
      </c>
      <c r="D22" s="79">
        <f>'Gestión Sprints'!C27</f>
        <v>3.25</v>
      </c>
      <c r="E22" s="79">
        <f>ABS(MINUS(D22,C22))</f>
        <v>0.3333333333</v>
      </c>
      <c r="F22" s="80">
        <f>C22/D22</f>
        <v>1.102564103</v>
      </c>
      <c r="G22" s="80">
        <f>IF(F22&gt;=100%,F22-100%,E22/(C22+E22))</f>
        <v>0.1025641026</v>
      </c>
      <c r="H22" s="81"/>
      <c r="N22" s="82"/>
    </row>
    <row r="23" ht="14.25" customHeight="1">
      <c r="B23" s="29"/>
      <c r="C23" s="29"/>
      <c r="D23" s="29"/>
      <c r="E23" s="29"/>
      <c r="F23" s="29"/>
      <c r="G23" s="29"/>
      <c r="H23" s="81"/>
      <c r="N23" s="82"/>
    </row>
    <row r="24" ht="14.25" customHeight="1">
      <c r="B24" s="29"/>
      <c r="C24" s="29"/>
      <c r="D24" s="29"/>
      <c r="E24" s="29"/>
      <c r="F24" s="29"/>
      <c r="G24" s="29"/>
      <c r="H24" s="81"/>
      <c r="N24" s="82"/>
    </row>
    <row r="25" ht="14.25" customHeight="1">
      <c r="B25" s="31"/>
      <c r="C25" s="31"/>
      <c r="D25" s="31"/>
      <c r="E25" s="31"/>
      <c r="F25" s="31"/>
      <c r="G25" s="31"/>
      <c r="H25" s="81"/>
      <c r="N25" s="82"/>
    </row>
    <row r="26" ht="14.25" customHeight="1">
      <c r="A26" s="83"/>
      <c r="B26" s="78" t="s">
        <v>122</v>
      </c>
      <c r="C26" s="79">
        <f>'Gestión Sprints'!AH64</f>
        <v>3.75</v>
      </c>
      <c r="D26" s="79">
        <f>'Gestión Sprints'!C47</f>
        <v>3.625</v>
      </c>
      <c r="E26" s="79">
        <f>ABS(MINUS(D26,C26))</f>
        <v>0.125</v>
      </c>
      <c r="F26" s="80">
        <f>C26/D26</f>
        <v>1.034482759</v>
      </c>
      <c r="G26" s="80">
        <f>IF(F26&gt;=100%,F26-100%,E26/(C26+E26))</f>
        <v>0.03448275862</v>
      </c>
      <c r="H26" s="81"/>
      <c r="N26" s="82"/>
    </row>
    <row r="27" ht="14.25" customHeight="1">
      <c r="A27" s="83"/>
      <c r="B27" s="29"/>
      <c r="C27" s="29"/>
      <c r="D27" s="29"/>
      <c r="E27" s="29"/>
      <c r="F27" s="29"/>
      <c r="G27" s="29"/>
      <c r="H27" s="81"/>
      <c r="N27" s="82"/>
    </row>
    <row r="28" ht="14.25" customHeight="1">
      <c r="A28" s="83"/>
      <c r="B28" s="29"/>
      <c r="C28" s="29"/>
      <c r="D28" s="29"/>
      <c r="E28" s="29"/>
      <c r="F28" s="29"/>
      <c r="G28" s="29"/>
      <c r="H28" s="81"/>
      <c r="N28" s="82"/>
    </row>
    <row r="29" ht="14.25" customHeight="1">
      <c r="A29" s="83"/>
      <c r="B29" s="31"/>
      <c r="C29" s="31"/>
      <c r="D29" s="31"/>
      <c r="E29" s="31"/>
      <c r="F29" s="31"/>
      <c r="G29" s="31"/>
      <c r="H29" s="81"/>
      <c r="N29" s="82"/>
    </row>
    <row r="30" ht="14.25" customHeight="1">
      <c r="A30" s="83"/>
      <c r="B30" s="78" t="s">
        <v>124</v>
      </c>
      <c r="C30" s="79">
        <f>'Gestión Sprints'!AH85</f>
        <v>3.166666667</v>
      </c>
      <c r="D30" s="79">
        <f>'Gestión Sprints'!C69</f>
        <v>3.25</v>
      </c>
      <c r="E30" s="79">
        <f>ABS(MINUS(D30,C30))</f>
        <v>0.08333333333</v>
      </c>
      <c r="F30" s="80">
        <f>C30/D30</f>
        <v>0.9743589744</v>
      </c>
      <c r="G30" s="80">
        <f>IF(F30&gt;=100%,F30-100%,E30/(C30+E30))</f>
        <v>0.02564102564</v>
      </c>
      <c r="H30" s="81"/>
      <c r="N30" s="82"/>
    </row>
    <row r="31" ht="14.25" customHeight="1">
      <c r="A31" s="83"/>
      <c r="B31" s="29"/>
      <c r="C31" s="29"/>
      <c r="D31" s="29"/>
      <c r="E31" s="29"/>
      <c r="F31" s="29"/>
      <c r="G31" s="29"/>
      <c r="H31" s="81"/>
      <c r="N31" s="82"/>
    </row>
    <row r="32" ht="14.25" customHeight="1">
      <c r="A32" s="83"/>
      <c r="B32" s="29"/>
      <c r="C32" s="29"/>
      <c r="D32" s="29"/>
      <c r="E32" s="29"/>
      <c r="F32" s="29"/>
      <c r="G32" s="29"/>
      <c r="H32" s="81"/>
      <c r="N32" s="82"/>
    </row>
    <row r="33" ht="14.25" customHeight="1">
      <c r="A33" s="83"/>
      <c r="B33" s="31"/>
      <c r="C33" s="31"/>
      <c r="D33" s="31"/>
      <c r="E33" s="31"/>
      <c r="F33" s="31"/>
      <c r="G33" s="31"/>
      <c r="H33" s="81"/>
      <c r="N33" s="82"/>
    </row>
    <row r="34" ht="14.25" customHeight="1">
      <c r="B34" s="84" t="s">
        <v>136</v>
      </c>
      <c r="C34" s="85">
        <f t="shared" ref="C34:E34" si="3">SUM(C18:C33)</f>
        <v>13.875</v>
      </c>
      <c r="D34" s="85">
        <f t="shared" si="3"/>
        <v>13.125</v>
      </c>
      <c r="E34" s="85">
        <f t="shared" si="3"/>
        <v>0.9166666667</v>
      </c>
      <c r="F34" s="86"/>
      <c r="G34" s="86"/>
      <c r="H34" s="86"/>
    </row>
    <row r="35" ht="14.25" customHeight="1"/>
    <row r="36" ht="14.25" customHeight="1"/>
    <row r="37" ht="14.25" customHeight="1"/>
    <row r="38" ht="14.25" customHeight="1">
      <c r="B38" s="67" t="s">
        <v>144</v>
      </c>
      <c r="C38" s="66"/>
    </row>
    <row r="39" ht="14.25" customHeight="1">
      <c r="B39" s="87" t="s">
        <v>145</v>
      </c>
      <c r="C39" s="88">
        <f>'Datos gestión PS'!D50</f>
        <v>13.125</v>
      </c>
    </row>
    <row r="40" ht="14.25" customHeight="1">
      <c r="B40" s="87" t="s">
        <v>146</v>
      </c>
      <c r="C40" s="89">
        <f>C34</f>
        <v>13.875</v>
      </c>
    </row>
    <row r="41" ht="14.25" customHeight="1">
      <c r="B41" s="87" t="s">
        <v>147</v>
      </c>
      <c r="C41" s="89">
        <f>E34</f>
        <v>0.9166666667</v>
      </c>
    </row>
    <row r="42" ht="14.25" customHeight="1">
      <c r="B42" s="87" t="s">
        <v>148</v>
      </c>
      <c r="C42" s="71">
        <f>C40/C39</f>
        <v>1.057142857</v>
      </c>
    </row>
    <row r="43" ht="14.25" customHeight="1">
      <c r="B43" s="87" t="s">
        <v>149</v>
      </c>
      <c r="C43" s="71">
        <f>C41/C39</f>
        <v>0.06984126984</v>
      </c>
    </row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</sheetData>
  <mergeCells count="27">
    <mergeCell ref="B4:D4"/>
    <mergeCell ref="B16:G16"/>
    <mergeCell ref="C18:C21"/>
    <mergeCell ref="D18:D21"/>
    <mergeCell ref="E18:E21"/>
    <mergeCell ref="F18:F21"/>
    <mergeCell ref="G18:G21"/>
    <mergeCell ref="B18:B21"/>
    <mergeCell ref="B22:B25"/>
    <mergeCell ref="C22:C25"/>
    <mergeCell ref="D22:D25"/>
    <mergeCell ref="E22:E25"/>
    <mergeCell ref="F22:F25"/>
    <mergeCell ref="G22:G25"/>
    <mergeCell ref="C30:C33"/>
    <mergeCell ref="D30:D33"/>
    <mergeCell ref="B38:C38"/>
    <mergeCell ref="E30:E33"/>
    <mergeCell ref="F30:F33"/>
    <mergeCell ref="B26:B29"/>
    <mergeCell ref="C26:C29"/>
    <mergeCell ref="D26:D29"/>
    <mergeCell ref="E26:E29"/>
    <mergeCell ref="F26:F29"/>
    <mergeCell ref="G26:G29"/>
    <mergeCell ref="B30:B33"/>
    <mergeCell ref="G30:G33"/>
  </mergeCells>
  <printOptions/>
  <pageMargins bottom="0.75" footer="0.0" header="0.0" left="0.7" right="0.7" top="0.75"/>
  <pageSetup orientation="landscape"/>
  <drawing r:id="rId1"/>
</worksheet>
</file>