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cho/Downloads/"/>
    </mc:Choice>
  </mc:AlternateContent>
  <xr:revisionPtr revIDLastSave="0" documentId="8_{52BD165B-97BE-C144-873F-813281C590C5}" xr6:coauthVersionLast="47" xr6:coauthVersionMax="47" xr10:uidLastSave="{00000000-0000-0000-0000-000000000000}"/>
  <bookViews>
    <workbookView xWindow="780" yWindow="1000" windowWidth="27640" windowHeight="15500" xr2:uid="{3410A83D-C182-4445-91E1-B39E2137146D}"/>
  </bookViews>
  <sheets>
    <sheet name="Datos" sheetId="1" r:id="rId1"/>
    <sheet name="Graficas" sheetId="2" r:id="rId2"/>
  </sheets>
  <definedNames>
    <definedName name="TA5_DATASET" localSheetId="0">Datos!$A$1:$B$41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K3" i="1"/>
  <c r="D5" i="1" s="1"/>
  <c r="K7" i="1"/>
  <c r="D29" i="1" s="1"/>
  <c r="K11" i="1"/>
  <c r="K6" i="1" s="1"/>
  <c r="D36" i="1" l="1"/>
  <c r="D20" i="1"/>
  <c r="D19" i="1"/>
  <c r="D28" i="1"/>
  <c r="D12" i="1"/>
  <c r="D4" i="1"/>
  <c r="D35" i="1"/>
  <c r="D27" i="1"/>
  <c r="D11" i="1"/>
  <c r="D3" i="1"/>
  <c r="D2" i="1"/>
  <c r="D34" i="1"/>
  <c r="D26" i="1"/>
  <c r="D18" i="1"/>
  <c r="D10" i="1"/>
  <c r="D41" i="1"/>
  <c r="D33" i="1"/>
  <c r="D25" i="1"/>
  <c r="D17" i="1"/>
  <c r="D9" i="1"/>
  <c r="D40" i="1"/>
  <c r="D32" i="1"/>
  <c r="D24" i="1"/>
  <c r="D16" i="1"/>
  <c r="D8" i="1"/>
  <c r="D39" i="1"/>
  <c r="D31" i="1"/>
  <c r="D23" i="1"/>
  <c r="D15" i="1"/>
  <c r="D7" i="1"/>
  <c r="D38" i="1"/>
  <c r="D30" i="1"/>
  <c r="D22" i="1"/>
  <c r="D14" i="1"/>
  <c r="D6" i="1"/>
  <c r="K2" i="1"/>
  <c r="D37" i="1"/>
  <c r="D21" i="1"/>
  <c r="D13" i="1"/>
  <c r="K13" i="1" l="1"/>
  <c r="K8" i="1"/>
  <c r="E3" i="1"/>
  <c r="F3" i="1" s="1"/>
  <c r="E11" i="1"/>
  <c r="F11" i="1" s="1"/>
  <c r="E19" i="1"/>
  <c r="F19" i="1" s="1"/>
  <c r="E27" i="1"/>
  <c r="F27" i="1" s="1"/>
  <c r="E35" i="1"/>
  <c r="F35" i="1" s="1"/>
  <c r="E4" i="1"/>
  <c r="F4" i="1" s="1"/>
  <c r="E12" i="1"/>
  <c r="F12" i="1" s="1"/>
  <c r="E20" i="1"/>
  <c r="F20" i="1" s="1"/>
  <c r="E28" i="1"/>
  <c r="F28" i="1" s="1"/>
  <c r="E36" i="1"/>
  <c r="F36" i="1" s="1"/>
  <c r="E5" i="1"/>
  <c r="F5" i="1" s="1"/>
  <c r="E13" i="1"/>
  <c r="F13" i="1" s="1"/>
  <c r="E21" i="1"/>
  <c r="F21" i="1" s="1"/>
  <c r="E29" i="1"/>
  <c r="F29" i="1" s="1"/>
  <c r="E37" i="1"/>
  <c r="F37" i="1" s="1"/>
  <c r="E6" i="1"/>
  <c r="F6" i="1" s="1"/>
  <c r="E14" i="1"/>
  <c r="F14" i="1" s="1"/>
  <c r="E22" i="1"/>
  <c r="F22" i="1" s="1"/>
  <c r="E30" i="1"/>
  <c r="F30" i="1" s="1"/>
  <c r="E38" i="1"/>
  <c r="F38" i="1" s="1"/>
  <c r="E9" i="1"/>
  <c r="F9" i="1" s="1"/>
  <c r="E17" i="1"/>
  <c r="F17" i="1" s="1"/>
  <c r="E25" i="1"/>
  <c r="F25" i="1" s="1"/>
  <c r="E7" i="1"/>
  <c r="F7" i="1" s="1"/>
  <c r="E15" i="1"/>
  <c r="F15" i="1" s="1"/>
  <c r="E23" i="1"/>
  <c r="F23" i="1" s="1"/>
  <c r="E31" i="1"/>
  <c r="F31" i="1" s="1"/>
  <c r="E39" i="1"/>
  <c r="F39" i="1" s="1"/>
  <c r="E41" i="1"/>
  <c r="F41" i="1" s="1"/>
  <c r="E10" i="1"/>
  <c r="F10" i="1" s="1"/>
  <c r="E18" i="1"/>
  <c r="F18" i="1" s="1"/>
  <c r="E34" i="1"/>
  <c r="F34" i="1" s="1"/>
  <c r="E8" i="1"/>
  <c r="F8" i="1" s="1"/>
  <c r="E16" i="1"/>
  <c r="F16" i="1" s="1"/>
  <c r="E24" i="1"/>
  <c r="F24" i="1" s="1"/>
  <c r="E32" i="1"/>
  <c r="F32" i="1" s="1"/>
  <c r="E40" i="1"/>
  <c r="F40" i="1" s="1"/>
  <c r="E33" i="1"/>
  <c r="F33" i="1" s="1"/>
  <c r="E26" i="1"/>
  <c r="F26" i="1" s="1"/>
  <c r="E2" i="1"/>
  <c r="F2" i="1" s="1"/>
  <c r="K4" i="1"/>
  <c r="K14" i="1" s="1"/>
  <c r="G10" i="1" l="1"/>
  <c r="H10" i="1"/>
  <c r="G35" i="1"/>
  <c r="H35" i="1"/>
  <c r="G32" i="1"/>
  <c r="H32" i="1"/>
  <c r="G39" i="1"/>
  <c r="H39" i="1"/>
  <c r="G38" i="1"/>
  <c r="H38" i="1"/>
  <c r="G13" i="1"/>
  <c r="H13" i="1"/>
  <c r="G27" i="1"/>
  <c r="H27" i="1"/>
  <c r="G29" i="1"/>
  <c r="H29" i="1"/>
  <c r="G9" i="1"/>
  <c r="H9" i="1"/>
  <c r="G31" i="1"/>
  <c r="H31" i="1"/>
  <c r="G30" i="1"/>
  <c r="H30" i="1"/>
  <c r="G5" i="1"/>
  <c r="H5" i="1"/>
  <c r="G19" i="1"/>
  <c r="H19" i="1"/>
  <c r="G21" i="1"/>
  <c r="H21" i="1"/>
  <c r="G16" i="1"/>
  <c r="H16" i="1"/>
  <c r="G22" i="1"/>
  <c r="H22" i="1"/>
  <c r="G36" i="1"/>
  <c r="H36" i="1"/>
  <c r="G11" i="1"/>
  <c r="H11" i="1"/>
  <c r="G33" i="1"/>
  <c r="H33" i="1"/>
  <c r="G40" i="1"/>
  <c r="H40" i="1"/>
  <c r="G24" i="1"/>
  <c r="H24" i="1"/>
  <c r="G15" i="1"/>
  <c r="H15" i="1"/>
  <c r="G28" i="1"/>
  <c r="H28" i="1"/>
  <c r="G3" i="1"/>
  <c r="H3" i="1"/>
  <c r="G4" i="1"/>
  <c r="H4" i="1"/>
  <c r="G14" i="1"/>
  <c r="H14" i="1"/>
  <c r="G34" i="1"/>
  <c r="H34" i="1"/>
  <c r="G20" i="1"/>
  <c r="H20" i="1"/>
  <c r="G17" i="1"/>
  <c r="H17" i="1"/>
  <c r="G41" i="1"/>
  <c r="H41" i="1"/>
  <c r="G23" i="1"/>
  <c r="H23" i="1"/>
  <c r="G8" i="1"/>
  <c r="H8" i="1"/>
  <c r="G2" i="1"/>
  <c r="H2" i="1"/>
  <c r="G7" i="1"/>
  <c r="H7" i="1"/>
  <c r="G6" i="1"/>
  <c r="H6" i="1"/>
  <c r="G26" i="1"/>
  <c r="H26" i="1"/>
  <c r="G18" i="1"/>
  <c r="H18" i="1"/>
  <c r="G25" i="1"/>
  <c r="H25" i="1"/>
  <c r="G37" i="1"/>
  <c r="H37" i="1"/>
  <c r="G12" i="1"/>
  <c r="H12" i="1"/>
  <c r="H4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EEDF69-5C0D-6441-9136-B405696BA2A8}" name="TA5-DATASET" type="6" refreshedVersion="7" background="1" saveData="1">
    <textPr codePage="10000" sourceFile="/Users/pancho/Downloads/TA5-DATASET.csv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<sst xmlns="http://schemas.openxmlformats.org/spreadsheetml/2006/main" count="21" uniqueCount="19">
  <si>
    <t>X</t>
  </si>
  <si>
    <t>Y</t>
  </si>
  <si>
    <t>P(y=0)</t>
  </si>
  <si>
    <t>P(y=1)</t>
  </si>
  <si>
    <t>Total</t>
  </si>
  <si>
    <t>Y=0</t>
  </si>
  <si>
    <t>Y=1</t>
  </si>
  <si>
    <t>Media(x)</t>
  </si>
  <si>
    <t>(x-media(x))^2</t>
  </si>
  <si>
    <t>Suma</t>
  </si>
  <si>
    <t>meank</t>
  </si>
  <si>
    <t>sigma2</t>
  </si>
  <si>
    <t>k</t>
  </si>
  <si>
    <t>prediction</t>
  </si>
  <si>
    <t>prediction class</t>
  </si>
  <si>
    <t>correct</t>
  </si>
  <si>
    <t>error</t>
  </si>
  <si>
    <t>Error prediccion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</si>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</sst>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Datos!$A$2:$A$41</c:f>
              <c:numCache>
                <c:formatCode>General</c:formatCode>
                <c:ptCount val="40"/>
                <c:pt idx="0">
                  <c:v>2.1935715120000001</c:v>
                </c:pt>
                <c:pt idx="1">
                  <c:v>3.2731303540000001</c:v>
                </c:pt>
                <c:pt idx="2">
                  <c:v>4.951766535</c:v>
                </c:pt>
                <c:pt idx="3">
                  <c:v>4.6837657310000003</c:v>
                </c:pt>
                <c:pt idx="4">
                  <c:v>5.8807698979999996</c:v>
                </c:pt>
                <c:pt idx="5">
                  <c:v>3.6818788730000001</c:v>
                </c:pt>
                <c:pt idx="6">
                  <c:v>3.9490395309999999</c:v>
                </c:pt>
                <c:pt idx="7">
                  <c:v>1.6134980649999999</c:v>
                </c:pt>
                <c:pt idx="8">
                  <c:v>4.1100542000000004</c:v>
                </c:pt>
                <c:pt idx="9">
                  <c:v>2.7220220390000001</c:v>
                </c:pt>
                <c:pt idx="10">
                  <c:v>1.979528755</c:v>
                </c:pt>
                <c:pt idx="11">
                  <c:v>2.9420197130000001</c:v>
                </c:pt>
                <c:pt idx="12">
                  <c:v>2.5126290739999999</c:v>
                </c:pt>
                <c:pt idx="13">
                  <c:v>4.706944204</c:v>
                </c:pt>
                <c:pt idx="14">
                  <c:v>2.6656561050000001</c:v>
                </c:pt>
                <c:pt idx="15">
                  <c:v>2.2081006890000001</c:v>
                </c:pt>
                <c:pt idx="16">
                  <c:v>3.2370131820000001</c:v>
                </c:pt>
                <c:pt idx="17">
                  <c:v>3.5480819709999998</c:v>
                </c:pt>
                <c:pt idx="18">
                  <c:v>1.7921864890000001</c:v>
                </c:pt>
                <c:pt idx="19">
                  <c:v>3.3279592419999999</c:v>
                </c:pt>
                <c:pt idx="20">
                  <c:v>7.7691202219999997</c:v>
                </c:pt>
                <c:pt idx="21">
                  <c:v>9.0430062499999995</c:v>
                </c:pt>
                <c:pt idx="22">
                  <c:v>6.9826119420000001</c:v>
                </c:pt>
                <c:pt idx="23">
                  <c:v>7.7049656029999998</c:v>
                </c:pt>
                <c:pt idx="24">
                  <c:v>8.4739752060000004</c:v>
                </c:pt>
                <c:pt idx="25">
                  <c:v>6.8330546329999997</c:v>
                </c:pt>
                <c:pt idx="26">
                  <c:v>7.7918462210000001</c:v>
                </c:pt>
                <c:pt idx="27">
                  <c:v>7.5802977540000001</c:v>
                </c:pt>
                <c:pt idx="28">
                  <c:v>8.5404524469999998</c:v>
                </c:pt>
                <c:pt idx="29">
                  <c:v>6.504445102</c:v>
                </c:pt>
                <c:pt idx="30">
                  <c:v>8.0879720119999998</c:v>
                </c:pt>
                <c:pt idx="31">
                  <c:v>6.7977207640000001</c:v>
                </c:pt>
                <c:pt idx="32">
                  <c:v>5.1241049930000004</c:v>
                </c:pt>
                <c:pt idx="33">
                  <c:v>7.2943776309999997</c:v>
                </c:pt>
                <c:pt idx="34">
                  <c:v>10.25831172</c:v>
                </c:pt>
                <c:pt idx="35">
                  <c:v>7.6598262439999996</c:v>
                </c:pt>
                <c:pt idx="36">
                  <c:v>8.9777545530000005</c:v>
                </c:pt>
                <c:pt idx="37">
                  <c:v>8.5118113219999998</c:v>
                </c:pt>
                <c:pt idx="38">
                  <c:v>8.1650266770000002</c:v>
                </c:pt>
                <c:pt idx="39">
                  <c:v>7.6416136129999996</c:v>
                </c:pt>
              </c:numCache>
            </c:numRef>
          </c:xVal>
          <c:yVal>
            <c:numRef>
              <c:f>Datos!$B$2:$B$41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9-3546-91F5-E6BFD91B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08912"/>
        <c:axId val="2039513632"/>
      </c:scatterChart>
      <c:valAx>
        <c:axId val="20402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2039513632"/>
        <c:crosses val="autoZero"/>
        <c:crossBetween val="midCat"/>
      </c:valAx>
      <c:valAx>
        <c:axId val="20395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20402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66C1F-2A3A-D44B-9D40-DDD626E4E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5-DATASET" connectionId="1" xr16:uid="{FA65AF4A-BB1A-864E-A3F7-88F8E4CDB2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A72D-0437-6040-AA4E-3D31E4EDE70F}">
  <dimension ref="A1:K44"/>
  <sheetViews>
    <sheetView tabSelected="1" workbookViewId="0">
      <selection activeCell="J29" sqref="J29"/>
    </sheetView>
  </sheetViews>
  <sheetFormatPr baseColWidth="10" defaultRowHeight="16" x14ac:dyDescent="0.2"/>
  <cols>
    <col min="1" max="1" width="12.1640625" bestFit="1" customWidth="1"/>
    <col min="2" max="2" width="2.1640625" bestFit="1" customWidth="1"/>
    <col min="4" max="4" width="13.5" customWidth="1"/>
  </cols>
  <sheetData>
    <row r="1" spans="1:11" x14ac:dyDescent="0.2">
      <c r="A1" t="s">
        <v>0</v>
      </c>
      <c r="B1" t="s">
        <v>1</v>
      </c>
      <c r="D1" t="s">
        <v>8</v>
      </c>
      <c r="E1" t="s">
        <v>13</v>
      </c>
      <c r="F1" t="s">
        <v>14</v>
      </c>
      <c r="G1" t="s">
        <v>15</v>
      </c>
      <c r="H1" t="s">
        <v>16</v>
      </c>
      <c r="J1" s="1" t="s">
        <v>5</v>
      </c>
      <c r="K1" s="1"/>
    </row>
    <row r="2" spans="1:11" x14ac:dyDescent="0.2">
      <c r="A2">
        <v>2.1935715120000001</v>
      </c>
      <c r="B2">
        <v>0</v>
      </c>
      <c r="D2">
        <f>POWER((A2-IF(B2=0,$K$3,$K$7)),2)</f>
        <v>1.2219297119042973</v>
      </c>
      <c r="E2">
        <f>A2*(IF(($K$12-1)=0,$K$3,$K$7)/$K$13)-(POWER(IF(($K$12-1)=0,$K$3,$K$7),2)/(2*$K$13))+LN(IF(($K$12-1)=0,$K$2,$K$6))</f>
        <v>-11.208609459483938</v>
      </c>
      <c r="F2">
        <f>IF(E2&gt;0,1,0)</f>
        <v>0</v>
      </c>
      <c r="G2" t="b">
        <f>F2=B2</f>
        <v>1</v>
      </c>
      <c r="H2">
        <f>B2-F2</f>
        <v>0</v>
      </c>
      <c r="J2" t="s">
        <v>2</v>
      </c>
      <c r="K2">
        <f>COUNTIF(B:B,"=0")/K11</f>
        <v>0.5</v>
      </c>
    </row>
    <row r="3" spans="1:11" x14ac:dyDescent="0.2">
      <c r="A3">
        <v>3.2731303540000001</v>
      </c>
      <c r="B3">
        <v>0</v>
      </c>
      <c r="D3">
        <f>POWER((A3-IF(B3=0,$K$3,$K$7)),2)</f>
        <v>6.6824597717620555E-4</v>
      </c>
      <c r="E3">
        <f>A3*(IF(($K$12-1)=0,$K$3,$K$7)/$K$13)-(POWER(IF(($K$12-1)=0,$K$3,$K$7),2)/(2*$K$13))+LN(IF(($K$12-1)=0,$K$2,$K$6))</f>
        <v>-4.5308714010694349</v>
      </c>
      <c r="F3">
        <f t="shared" ref="F3:F41" si="0">IF(E3&gt;0,1,0)</f>
        <v>0</v>
      </c>
      <c r="G3" t="b">
        <f t="shared" ref="G3:G41" si="1">F3=B3</f>
        <v>1</v>
      </c>
      <c r="H3">
        <f t="shared" ref="H3:H41" si="2">B3-F3</f>
        <v>0</v>
      </c>
      <c r="J3" t="s">
        <v>7</v>
      </c>
      <c r="K3">
        <f>AVERAGEIF(B:B,"=0",A:A)</f>
        <v>3.2989808081000001</v>
      </c>
    </row>
    <row r="4" spans="1:11" x14ac:dyDescent="0.2">
      <c r="A4">
        <v>4.951766535</v>
      </c>
      <c r="B4">
        <v>0</v>
      </c>
      <c r="D4">
        <f>POWER((A4-IF(B4=0,$K$3,$K$7)),2)</f>
        <v>2.7317006590443613</v>
      </c>
      <c r="E4">
        <f>A4*(IF(($K$12-1)=0,$K$3,$K$7)/$K$13)-(POWER(IF(($K$12-1)=0,$K$3,$K$7),2)/(2*$K$13))+LN(IF(($K$12-1)=0,$K$2,$K$6))</f>
        <v>5.8525299254654595</v>
      </c>
      <c r="F4">
        <f t="shared" si="0"/>
        <v>1</v>
      </c>
      <c r="G4" t="b">
        <f t="shared" si="1"/>
        <v>0</v>
      </c>
      <c r="H4">
        <f t="shared" si="2"/>
        <v>-1</v>
      </c>
      <c r="J4" t="s">
        <v>9</v>
      </c>
      <c r="K4">
        <f>SUMIF(B:B,"=0",D:D)</f>
        <v>25.335688398555057</v>
      </c>
    </row>
    <row r="5" spans="1:11" x14ac:dyDescent="0.2">
      <c r="A5">
        <v>4.6837657310000003</v>
      </c>
      <c r="B5">
        <v>0</v>
      </c>
      <c r="D5">
        <f>POWER((A5-IF(B5=0,$K$3,$K$7)),2)</f>
        <v>1.9176292826911596</v>
      </c>
      <c r="E5">
        <f>A5*(IF(($K$12-1)=0,$K$3,$K$7)/$K$13)-(POWER(IF(($K$12-1)=0,$K$3,$K$7),2)/(2*$K$13))+LN(IF(($K$12-1)=0,$K$2,$K$6))</f>
        <v>4.1947794639519547</v>
      </c>
      <c r="F5">
        <f t="shared" si="0"/>
        <v>1</v>
      </c>
      <c r="G5" t="b">
        <f t="shared" si="1"/>
        <v>0</v>
      </c>
      <c r="H5">
        <f t="shared" si="2"/>
        <v>-1</v>
      </c>
      <c r="J5" s="1" t="s">
        <v>6</v>
      </c>
      <c r="K5" s="1"/>
    </row>
    <row r="6" spans="1:11" x14ac:dyDescent="0.2">
      <c r="A6">
        <v>5.8807698979999996</v>
      </c>
      <c r="B6">
        <v>0</v>
      </c>
      <c r="D6">
        <f>POWER((A6-IF(B6=0,$K$3,$K$7)),2)</f>
        <v>6.6656349047266676</v>
      </c>
      <c r="E6">
        <f>A6*(IF(($K$12-1)=0,$K$3,$K$7)/$K$13)-(POWER(IF(($K$12-1)=0,$K$3,$K$7),2)/(2*$K$13))+LN(IF(($K$12-1)=0,$K$2,$K$6))</f>
        <v>11.598989379224589</v>
      </c>
      <c r="F6">
        <f t="shared" si="0"/>
        <v>1</v>
      </c>
      <c r="G6" t="b">
        <f t="shared" si="1"/>
        <v>0</v>
      </c>
      <c r="H6">
        <f t="shared" si="2"/>
        <v>-1</v>
      </c>
      <c r="J6" t="s">
        <v>3</v>
      </c>
      <c r="K6">
        <f>COUNTIF(B:B,"=1")/K11</f>
        <v>0.5</v>
      </c>
    </row>
    <row r="7" spans="1:11" x14ac:dyDescent="0.2">
      <c r="A7">
        <v>3.6818788730000001</v>
      </c>
      <c r="B7">
        <v>0</v>
      </c>
      <c r="D7">
        <f>POWER((A7-IF(B7=0,$K$3,$K$7)),2)</f>
        <v>0.14661092810416462</v>
      </c>
      <c r="E7">
        <f>A7*(IF(($K$12-1)=0,$K$3,$K$7)/$K$13)-(POWER(IF(($K$12-1)=0,$K$3,$K$7),2)/(2*$K$13))+LN(IF(($K$12-1)=0,$K$2,$K$6))</f>
        <v>-2.0025094114717792</v>
      </c>
      <c r="F7">
        <f t="shared" si="0"/>
        <v>0</v>
      </c>
      <c r="G7" t="b">
        <f t="shared" si="1"/>
        <v>1</v>
      </c>
      <c r="H7">
        <f t="shared" si="2"/>
        <v>0</v>
      </c>
      <c r="J7" t="s">
        <v>7</v>
      </c>
      <c r="K7">
        <f>AVERAGEIF(B:B,"=1",A:A)</f>
        <v>7.7871147454500003</v>
      </c>
    </row>
    <row r="8" spans="1:11" x14ac:dyDescent="0.2">
      <c r="A8">
        <v>3.9490395309999999</v>
      </c>
      <c r="B8">
        <v>0</v>
      </c>
      <c r="D8">
        <f>POWER((A8-IF(B8=0,$K$3,$K$7)),2)</f>
        <v>0.42257634321837884</v>
      </c>
      <c r="E8">
        <f>A8*(IF(($K$12-1)=0,$K$3,$K$7)/$K$13)-(POWER(IF(($K$12-1)=0,$K$3,$K$7),2)/(2*$K$13))+LN(IF(($K$12-1)=0,$K$2,$K$6))</f>
        <v>-0.34995577175302539</v>
      </c>
      <c r="F8">
        <f t="shared" si="0"/>
        <v>0</v>
      </c>
      <c r="G8" t="b">
        <f t="shared" si="1"/>
        <v>1</v>
      </c>
      <c r="H8">
        <f t="shared" si="2"/>
        <v>0</v>
      </c>
      <c r="J8" t="s">
        <v>9</v>
      </c>
      <c r="K8">
        <f>SUMIF(B:B,"=1",D:D)</f>
        <v>22.502762756022673</v>
      </c>
    </row>
    <row r="9" spans="1:11" x14ac:dyDescent="0.2">
      <c r="A9">
        <v>1.6134980649999999</v>
      </c>
      <c r="B9">
        <v>0</v>
      </c>
      <c r="D9">
        <f>POWER((A9-IF(B9=0,$K$3,$K$7)),2)</f>
        <v>2.8408520772879009</v>
      </c>
      <c r="E9">
        <f>A9*(IF(($K$12-1)=0,$K$3,$K$7)/$K$13)-(POWER(IF(($K$12-1)=0,$K$3,$K$7),2)/(2*$K$13))+LN(IF(($K$12-1)=0,$K$2,$K$6))</f>
        <v>-14.796721920803197</v>
      </c>
      <c r="F9">
        <f t="shared" si="0"/>
        <v>0</v>
      </c>
      <c r="G9" t="b">
        <f t="shared" si="1"/>
        <v>1</v>
      </c>
      <c r="H9">
        <f t="shared" si="2"/>
        <v>0</v>
      </c>
    </row>
    <row r="10" spans="1:11" x14ac:dyDescent="0.2">
      <c r="A10">
        <v>4.1100542000000004</v>
      </c>
      <c r="B10">
        <v>0</v>
      </c>
      <c r="D10">
        <f>POWER((A10-IF(B10=0,$K$3,$K$7)),2)</f>
        <v>0.65784004704817156</v>
      </c>
      <c r="E10">
        <f>A10*(IF(($K$12-1)=0,$K$3,$K$7)/$K$13)-(POWER(IF(($K$12-1)=0,$K$3,$K$7),2)/(2*$K$13))+LN(IF(($K$12-1)=0,$K$2,$K$6))</f>
        <v>0.64601938153492899</v>
      </c>
      <c r="F10">
        <f t="shared" si="0"/>
        <v>1</v>
      </c>
      <c r="G10" t="b">
        <f t="shared" si="1"/>
        <v>0</v>
      </c>
      <c r="H10">
        <f t="shared" si="2"/>
        <v>-1</v>
      </c>
    </row>
    <row r="11" spans="1:11" x14ac:dyDescent="0.2">
      <c r="A11">
        <v>2.7220220390000001</v>
      </c>
      <c r="B11">
        <v>0</v>
      </c>
      <c r="D11">
        <f>POWER((A11-IF(B11=0,$K$3,$K$7)),2)</f>
        <v>0.33288142124138709</v>
      </c>
      <c r="E11">
        <f>A11*(IF(($K$12-1)=0,$K$3,$K$7)/$K$13)-(POWER(IF(($K$12-1)=0,$K$3,$K$7),2)/(2*$K$13))+LN(IF(($K$12-1)=0,$K$2,$K$6))</f>
        <v>-7.9398166351859008</v>
      </c>
      <c r="F11">
        <f t="shared" si="0"/>
        <v>0</v>
      </c>
      <c r="G11" t="b">
        <f t="shared" si="1"/>
        <v>1</v>
      </c>
      <c r="H11">
        <f t="shared" si="2"/>
        <v>0</v>
      </c>
      <c r="J11" t="s">
        <v>4</v>
      </c>
      <c r="K11">
        <f>COUNT(B2:B41)</f>
        <v>40</v>
      </c>
    </row>
    <row r="12" spans="1:11" x14ac:dyDescent="0.2">
      <c r="A12">
        <v>1.979528755</v>
      </c>
      <c r="B12">
        <v>0</v>
      </c>
      <c r="D12">
        <f>POWER((A12-IF(B12=0,$K$3,$K$7)),2)</f>
        <v>1.7409537204298053</v>
      </c>
      <c r="E12">
        <f>A12*(IF(($K$12-1)=0,$K$3,$K$7)/$K$13)-(POWER(IF(($K$12-1)=0,$K$3,$K$7),2)/(2*$K$13))+LN(IF(($K$12-1)=0,$K$2,$K$6))</f>
        <v>-12.532596081555315</v>
      </c>
      <c r="F12">
        <f t="shared" si="0"/>
        <v>0</v>
      </c>
      <c r="G12" t="b">
        <f t="shared" si="1"/>
        <v>1</v>
      </c>
      <c r="H12">
        <f t="shared" si="2"/>
        <v>0</v>
      </c>
      <c r="J12" t="s">
        <v>12</v>
      </c>
      <c r="K12">
        <v>2</v>
      </c>
    </row>
    <row r="13" spans="1:11" x14ac:dyDescent="0.2">
      <c r="A13">
        <v>2.9420197130000001</v>
      </c>
      <c r="B13">
        <v>0</v>
      </c>
      <c r="D13">
        <f>POWER((A13-IF(B13=0,$K$3,$K$7)),2)</f>
        <v>0.12742122341499121</v>
      </c>
      <c r="E13">
        <f>A13*(IF(($K$12-1)=0,$K$3,$K$7)/$K$13)-(POWER(IF(($K$12-1)=0,$K$3,$K$7),2)/(2*$K$13))+LN(IF(($K$12-1)=0,$K$2,$K$6))</f>
        <v>-6.5789951743465576</v>
      </c>
      <c r="F13">
        <f t="shared" si="0"/>
        <v>0</v>
      </c>
      <c r="G13" t="b">
        <f t="shared" si="1"/>
        <v>1</v>
      </c>
      <c r="H13">
        <f t="shared" si="2"/>
        <v>0</v>
      </c>
      <c r="J13" t="s">
        <v>11</v>
      </c>
      <c r="K13">
        <f>(1/(K11-K12))*SUM(D2:D41)</f>
        <v>1.2589066093309926</v>
      </c>
    </row>
    <row r="14" spans="1:11" x14ac:dyDescent="0.2">
      <c r="A14">
        <v>2.5126290739999999</v>
      </c>
      <c r="B14">
        <v>0</v>
      </c>
      <c r="D14">
        <f>POWER((A14-IF(B14=0,$K$3,$K$7)),2)</f>
        <v>0.61834904972207738</v>
      </c>
      <c r="E14">
        <f>A14*(IF(($K$12-1)=0,$K$3,$K$7)/$K$13)-(POWER(IF(($K$12-1)=0,$K$3,$K$7),2)/(2*$K$13))+LN(IF(($K$12-1)=0,$K$2,$K$6))</f>
        <v>-9.2350414225206094</v>
      </c>
      <c r="F14">
        <f t="shared" si="0"/>
        <v>0</v>
      </c>
      <c r="G14" t="b">
        <f t="shared" si="1"/>
        <v>1</v>
      </c>
      <c r="H14">
        <f t="shared" si="2"/>
        <v>0</v>
      </c>
      <c r="J14" t="s">
        <v>10</v>
      </c>
      <c r="K14">
        <f>(K4+K8)/2</f>
        <v>23.919225577288863</v>
      </c>
    </row>
    <row r="15" spans="1:11" x14ac:dyDescent="0.2">
      <c r="A15">
        <v>4.706944204</v>
      </c>
      <c r="B15">
        <v>0</v>
      </c>
      <c r="D15">
        <f>POWER((A15-IF(B15=0,$K$3,$K$7)),2)</f>
        <v>1.9823609241942601</v>
      </c>
      <c r="E15">
        <f>A15*(IF(($K$12-1)=0,$K$3,$K$7)/$K$13)-(POWER(IF(($K$12-1)=0,$K$3,$K$7),2)/(2*$K$13))+LN(IF(($K$12-1)=0,$K$2,$K$6))</f>
        <v>4.338152632015019</v>
      </c>
      <c r="F15">
        <f t="shared" si="0"/>
        <v>1</v>
      </c>
      <c r="G15" t="b">
        <f t="shared" si="1"/>
        <v>0</v>
      </c>
      <c r="H15">
        <f t="shared" si="2"/>
        <v>-1</v>
      </c>
    </row>
    <row r="16" spans="1:11" x14ac:dyDescent="0.2">
      <c r="A16">
        <v>2.6656561050000001</v>
      </c>
      <c r="B16">
        <v>0</v>
      </c>
      <c r="D16">
        <f>POWER((A16-IF(B16=0,$K$3,$K$7)),2)</f>
        <v>0.40110017955670313</v>
      </c>
      <c r="E16">
        <f>A16*(IF(($K$12-1)=0,$K$3,$K$7)/$K$13)-(POWER(IF(($K$12-1)=0,$K$3,$K$7),2)/(2*$K$13))+LN(IF(($K$12-1)=0,$K$2,$K$6))</f>
        <v>-8.2884747425777707</v>
      </c>
      <c r="F16">
        <f t="shared" si="0"/>
        <v>0</v>
      </c>
      <c r="G16" t="b">
        <f t="shared" si="1"/>
        <v>1</v>
      </c>
      <c r="H16">
        <f t="shared" si="2"/>
        <v>0</v>
      </c>
    </row>
    <row r="17" spans="1:8" x14ac:dyDescent="0.2">
      <c r="A17">
        <v>2.2081006890000001</v>
      </c>
      <c r="B17">
        <v>0</v>
      </c>
      <c r="D17">
        <f>POWER((A17-IF(B17=0,$K$3,$K$7)),2)</f>
        <v>1.19001943424763</v>
      </c>
      <c r="E17">
        <f>A17*(IF(($K$12-1)=0,$K$3,$K$7)/$K$13)-(POWER(IF(($K$12-1)=0,$K$3,$K$7),2)/(2*$K$13))+LN(IF(($K$12-1)=0,$K$2,$K$6))</f>
        <v>-11.118737528065548</v>
      </c>
      <c r="F17">
        <f t="shared" si="0"/>
        <v>0</v>
      </c>
      <c r="G17" t="b">
        <f t="shared" si="1"/>
        <v>1</v>
      </c>
      <c r="H17">
        <f t="shared" si="2"/>
        <v>0</v>
      </c>
    </row>
    <row r="18" spans="1:8" x14ac:dyDescent="0.2">
      <c r="A18">
        <v>3.2370131820000001</v>
      </c>
      <c r="B18">
        <v>0</v>
      </c>
      <c r="D18">
        <f>POWER((A18-IF(B18=0,$K$3,$K$7)),2)</f>
        <v>3.8399866844693949E-3</v>
      </c>
      <c r="E18">
        <f>A18*(IF(($K$12-1)=0,$K$3,$K$7)/$K$13)-(POWER(IF(($K$12-1)=0,$K$3,$K$7),2)/(2*$K$13))+LN(IF(($K$12-1)=0,$K$2,$K$6))</f>
        <v>-4.7542784120109491</v>
      </c>
      <c r="F18">
        <f t="shared" si="0"/>
        <v>0</v>
      </c>
      <c r="G18" t="b">
        <f t="shared" si="1"/>
        <v>1</v>
      </c>
      <c r="H18">
        <f t="shared" si="2"/>
        <v>0</v>
      </c>
    </row>
    <row r="19" spans="1:8" x14ac:dyDescent="0.2">
      <c r="A19">
        <v>3.5480819709999998</v>
      </c>
      <c r="B19">
        <v>0</v>
      </c>
      <c r="D19">
        <f>POWER((A19-IF(B19=0,$K$3,$K$7)),2)</f>
        <v>6.2051389358132203E-2</v>
      </c>
      <c r="E19">
        <f>A19*(IF(($K$12-1)=0,$K$3,$K$7)/$K$13)-(POWER(IF(($K$12-1)=0,$K$3,$K$7),2)/(2*$K$13))+LN(IF(($K$12-1)=0,$K$2,$K$6))</f>
        <v>-2.8301258690685902</v>
      </c>
      <c r="F19">
        <f t="shared" si="0"/>
        <v>0</v>
      </c>
      <c r="G19" t="b">
        <f t="shared" si="1"/>
        <v>1</v>
      </c>
      <c r="H19">
        <f t="shared" si="2"/>
        <v>0</v>
      </c>
    </row>
    <row r="20" spans="1:8" x14ac:dyDescent="0.2">
      <c r="A20">
        <v>1.7921864890000001</v>
      </c>
      <c r="B20">
        <v>0</v>
      </c>
      <c r="D20">
        <f>POWER((A20-IF(B20=0,$K$3,$K$7)),2)</f>
        <v>2.2704291200720323</v>
      </c>
      <c r="E20">
        <f>A20*(IF(($K$12-1)=0,$K$3,$K$7)/$K$13)-(POWER(IF(($K$12-1)=0,$K$3,$K$7),2)/(2*$K$13))+LN(IF(($K$12-1)=0,$K$2,$K$6))</f>
        <v>-13.691423679410155</v>
      </c>
      <c r="F20">
        <f t="shared" si="0"/>
        <v>0</v>
      </c>
      <c r="G20" t="b">
        <f t="shared" si="1"/>
        <v>1</v>
      </c>
      <c r="H20">
        <f t="shared" si="2"/>
        <v>0</v>
      </c>
    </row>
    <row r="21" spans="1:8" x14ac:dyDescent="0.2">
      <c r="A21">
        <v>3.3279592419999999</v>
      </c>
      <c r="B21">
        <v>0</v>
      </c>
      <c r="D21">
        <f>POWER((A21-IF(B21=0,$K$3,$K$7)),2)</f>
        <v>8.3974963129666218E-4</v>
      </c>
      <c r="E21">
        <f>A21*(IF(($K$12-1)=0,$K$3,$K$7)/$K$13)-(POWER(IF(($K$12-1)=0,$K$3,$K$7),2)/(2*$K$13))+LN(IF(($K$12-1)=0,$K$2,$K$6))</f>
        <v>-4.1917208723035895</v>
      </c>
      <c r="F21">
        <f t="shared" si="0"/>
        <v>0</v>
      </c>
      <c r="G21" t="b">
        <f t="shared" si="1"/>
        <v>1</v>
      </c>
      <c r="H21">
        <f t="shared" si="2"/>
        <v>0</v>
      </c>
    </row>
    <row r="22" spans="1:8" x14ac:dyDescent="0.2">
      <c r="A22">
        <v>7.7691202219999997</v>
      </c>
      <c r="B22">
        <v>1</v>
      </c>
      <c r="D22">
        <f>POWER((A22-IF(B22=0,$K$3,$K$7)),2)</f>
        <v>3.2380287419261867E-4</v>
      </c>
      <c r="E22">
        <f>A22*(IF(($K$12-1)=0,$K$3,$K$7)/$K$13)-(POWER(IF(($K$12-1)=0,$K$3,$K$7),2)/(2*$K$13))+LN(IF(($K$12-1)=0,$K$2,$K$6))</f>
        <v>23.279602177349553</v>
      </c>
      <c r="F22">
        <f t="shared" si="0"/>
        <v>1</v>
      </c>
      <c r="G22" t="b">
        <f t="shared" si="1"/>
        <v>1</v>
      </c>
      <c r="H22">
        <f t="shared" si="2"/>
        <v>0</v>
      </c>
    </row>
    <row r="23" spans="1:8" x14ac:dyDescent="0.2">
      <c r="A23">
        <v>9.0430062499999995</v>
      </c>
      <c r="B23">
        <v>1</v>
      </c>
      <c r="D23">
        <f>POWER((A23-IF(B23=0,$K$3,$K$7)),2)</f>
        <v>1.5772634712008606</v>
      </c>
      <c r="E23">
        <f>A23*(IF(($K$12-1)=0,$K$3,$K$7)/$K$13)-(POWER(IF(($K$12-1)=0,$K$3,$K$7),2)/(2*$K$13))+LN(IF(($K$12-1)=0,$K$2,$K$6))</f>
        <v>31.159373876962086</v>
      </c>
      <c r="F23">
        <f t="shared" si="0"/>
        <v>1</v>
      </c>
      <c r="G23" t="b">
        <f t="shared" si="1"/>
        <v>1</v>
      </c>
      <c r="H23">
        <f t="shared" si="2"/>
        <v>0</v>
      </c>
    </row>
    <row r="24" spans="1:8" x14ac:dyDescent="0.2">
      <c r="A24">
        <v>6.9826119420000001</v>
      </c>
      <c r="B24">
        <v>1</v>
      </c>
      <c r="D24">
        <f>POWER((A24-IF(B24=0,$K$3,$K$7)),2)</f>
        <v>0.64722476075890956</v>
      </c>
      <c r="E24">
        <f>A24*(IF(($K$12-1)=0,$K$3,$K$7)/$K$13)-(POWER(IF(($K$12-1)=0,$K$3,$K$7),2)/(2*$K$13))+LN(IF(($K$12-1)=0,$K$2,$K$6))</f>
        <v>18.414562801743074</v>
      </c>
      <c r="F24">
        <f t="shared" si="0"/>
        <v>1</v>
      </c>
      <c r="G24" t="b">
        <f t="shared" si="1"/>
        <v>1</v>
      </c>
      <c r="H24">
        <f t="shared" si="2"/>
        <v>0</v>
      </c>
    </row>
    <row r="25" spans="1:8" x14ac:dyDescent="0.2">
      <c r="A25">
        <v>7.7049656029999998</v>
      </c>
      <c r="B25">
        <v>1</v>
      </c>
      <c r="D25">
        <f>POWER((A25-IF(B25=0,$K$3,$K$7)),2)</f>
        <v>6.7484816052704724E-3</v>
      </c>
      <c r="E25">
        <f>A25*(IF(($K$12-1)=0,$K$3,$K$7)/$K$13)-(POWER(IF(($K$12-1)=0,$K$3,$K$7),2)/(2*$K$13))+LN(IF(($K$12-1)=0,$K$2,$K$6))</f>
        <v>22.882766243769765</v>
      </c>
      <c r="F25">
        <f t="shared" si="0"/>
        <v>1</v>
      </c>
      <c r="G25" t="b">
        <f t="shared" si="1"/>
        <v>1</v>
      </c>
      <c r="H25">
        <f t="shared" si="2"/>
        <v>0</v>
      </c>
    </row>
    <row r="26" spans="1:8" x14ac:dyDescent="0.2">
      <c r="A26">
        <v>8.4739752060000004</v>
      </c>
      <c r="B26">
        <v>1</v>
      </c>
      <c r="D26">
        <f>POWER((A26-IF(B26=0,$K$3,$K$7)),2)</f>
        <v>0.4717772922669583</v>
      </c>
      <c r="E26">
        <f>A26*(IF(($K$12-1)=0,$K$3,$K$7)/$K$13)-(POWER(IF(($K$12-1)=0,$K$3,$K$7),2)/(2*$K$13))+LN(IF(($K$12-1)=0,$K$2,$K$6))</f>
        <v>27.639565496810697</v>
      </c>
      <c r="F26">
        <f t="shared" si="0"/>
        <v>1</v>
      </c>
      <c r="G26" t="b">
        <f t="shared" si="1"/>
        <v>1</v>
      </c>
      <c r="H26">
        <f t="shared" si="2"/>
        <v>0</v>
      </c>
    </row>
    <row r="27" spans="1:8" x14ac:dyDescent="0.2">
      <c r="A27">
        <v>6.8330546329999997</v>
      </c>
      <c r="B27">
        <v>1</v>
      </c>
      <c r="D27">
        <f>POWER((A27-IF(B27=0,$K$3,$K$7)),2)</f>
        <v>0.91023069816810775</v>
      </c>
      <c r="E27">
        <f>A27*(IF(($K$12-1)=0,$K$3,$K$7)/$K$13)-(POWER(IF(($K$12-1)=0,$K$3,$K$7),2)/(2*$K$13))+LN(IF(($K$12-1)=0,$K$2,$K$6))</f>
        <v>17.489458494901264</v>
      </c>
      <c r="F27">
        <f t="shared" si="0"/>
        <v>1</v>
      </c>
      <c r="G27" t="b">
        <f t="shared" si="1"/>
        <v>1</v>
      </c>
      <c r="H27">
        <f t="shared" si="2"/>
        <v>0</v>
      </c>
    </row>
    <row r="28" spans="1:8" x14ac:dyDescent="0.2">
      <c r="A28">
        <v>7.7918462210000001</v>
      </c>
      <c r="B28">
        <v>1</v>
      </c>
      <c r="D28">
        <f>POWER((A28-IF(B28=0,$K$3,$K$7)),2)</f>
        <v>2.2386860880246517E-5</v>
      </c>
      <c r="E28">
        <f>A28*(IF(($K$12-1)=0,$K$3,$K$7)/$K$13)-(POWER(IF(($K$12-1)=0,$K$3,$K$7),2)/(2*$K$13))+LN(IF(($K$12-1)=0,$K$2,$K$6))</f>
        <v>23.420176514322833</v>
      </c>
      <c r="F28">
        <f t="shared" si="0"/>
        <v>1</v>
      </c>
      <c r="G28" t="b">
        <f t="shared" si="1"/>
        <v>1</v>
      </c>
      <c r="H28">
        <f t="shared" si="2"/>
        <v>0</v>
      </c>
    </row>
    <row r="29" spans="1:8" x14ac:dyDescent="0.2">
      <c r="A29">
        <v>7.5802977540000001</v>
      </c>
      <c r="B29">
        <v>1</v>
      </c>
      <c r="D29">
        <f>POWER((A29-IF(B29=0,$K$3,$K$7)),2)</f>
        <v>4.2773267952429458E-2</v>
      </c>
      <c r="E29">
        <f>A29*(IF(($K$12-1)=0,$K$3,$K$7)/$K$13)-(POWER(IF(($K$12-1)=0,$K$3,$K$7),2)/(2*$K$13))+LN(IF(($K$12-1)=0,$K$2,$K$6))</f>
        <v>22.111618616109496</v>
      </c>
      <c r="F29">
        <f t="shared" si="0"/>
        <v>1</v>
      </c>
      <c r="G29" t="b">
        <f t="shared" si="1"/>
        <v>1</v>
      </c>
      <c r="H29">
        <f t="shared" si="2"/>
        <v>0</v>
      </c>
    </row>
    <row r="30" spans="1:8" x14ac:dyDescent="0.2">
      <c r="A30">
        <v>8.5404524469999998</v>
      </c>
      <c r="B30">
        <v>1</v>
      </c>
      <c r="D30">
        <f>POWER((A30-IF(B30=0,$K$3,$K$7)),2)</f>
        <v>0.5675176925766362</v>
      </c>
      <c r="E30">
        <f>A30*(IF(($K$12-1)=0,$K$3,$K$7)/$K$13)-(POWER(IF(($K$12-1)=0,$K$3,$K$7),2)/(2*$K$13))+LN(IF(($K$12-1)=0,$K$2,$K$6))</f>
        <v>28.050768281664631</v>
      </c>
      <c r="F30">
        <f t="shared" si="0"/>
        <v>1</v>
      </c>
      <c r="G30" t="b">
        <f t="shared" si="1"/>
        <v>1</v>
      </c>
      <c r="H30">
        <f t="shared" si="2"/>
        <v>0</v>
      </c>
    </row>
    <row r="31" spans="1:8" x14ac:dyDescent="0.2">
      <c r="A31">
        <v>6.504445102</v>
      </c>
      <c r="B31">
        <v>1</v>
      </c>
      <c r="D31">
        <f>POWER((A31-IF(B31=0,$K$3,$K$7)),2)</f>
        <v>1.6452414142281506</v>
      </c>
      <c r="E31">
        <f>A31*(IF(($K$12-1)=0,$K$3,$K$7)/$K$13)-(POWER(IF(($K$12-1)=0,$K$3,$K$7),2)/(2*$K$13))+LN(IF(($K$12-1)=0,$K$2,$K$6))</f>
        <v>15.456805631393484</v>
      </c>
      <c r="F31">
        <f t="shared" si="0"/>
        <v>1</v>
      </c>
      <c r="G31" t="b">
        <f t="shared" si="1"/>
        <v>1</v>
      </c>
      <c r="H31">
        <f t="shared" si="2"/>
        <v>0</v>
      </c>
    </row>
    <row r="32" spans="1:8" x14ac:dyDescent="0.2">
      <c r="A32">
        <v>8.0879720119999998</v>
      </c>
      <c r="B32">
        <v>1</v>
      </c>
      <c r="D32">
        <f>POWER((A32-IF(B32=0,$K$3,$K$7)),2)</f>
        <v>9.0515094835937476E-2</v>
      </c>
      <c r="E32">
        <f>A32*(IF(($K$12-1)=0,$K$3,$K$7)/$K$13)-(POWER(IF(($K$12-1)=0,$K$3,$K$7),2)/(2*$K$13))+LN(IF(($K$12-1)=0,$K$2,$K$6))</f>
        <v>25.251897387429992</v>
      </c>
      <c r="F32">
        <f t="shared" si="0"/>
        <v>1</v>
      </c>
      <c r="G32" t="b">
        <f t="shared" si="1"/>
        <v>1</v>
      </c>
      <c r="H32">
        <f t="shared" si="2"/>
        <v>0</v>
      </c>
    </row>
    <row r="33" spans="1:8" x14ac:dyDescent="0.2">
      <c r="A33">
        <v>6.7977207640000001</v>
      </c>
      <c r="B33">
        <v>1</v>
      </c>
      <c r="D33">
        <f>POWER((A33-IF(B33=0,$K$3,$K$7)),2)</f>
        <v>0.97890045052948316</v>
      </c>
      <c r="E33">
        <f>A33*(IF(($K$12-1)=0,$K$3,$K$7)/$K$13)-(POWER(IF(($K$12-1)=0,$K$3,$K$7),2)/(2*$K$13))+LN(IF(($K$12-1)=0,$K$2,$K$6))</f>
        <v>17.270896696699317</v>
      </c>
      <c r="F33">
        <f t="shared" si="0"/>
        <v>1</v>
      </c>
      <c r="G33" t="b">
        <f t="shared" si="1"/>
        <v>1</v>
      </c>
      <c r="H33">
        <f t="shared" si="2"/>
        <v>0</v>
      </c>
    </row>
    <row r="34" spans="1:8" x14ac:dyDescent="0.2">
      <c r="A34">
        <v>5.1241049930000004</v>
      </c>
      <c r="B34">
        <v>1</v>
      </c>
      <c r="D34">
        <f>POWER((A34-IF(B34=0,$K$3,$K$7)),2)</f>
        <v>7.091620941643809</v>
      </c>
      <c r="E34">
        <f>A34*(IF(($K$12-1)=0,$K$3,$K$7)/$K$13)-(POWER(IF(($K$12-1)=0,$K$3,$K$7),2)/(2*$K$13))+LN(IF(($K$12-1)=0,$K$2,$K$6))</f>
        <v>6.9185497060853205</v>
      </c>
      <c r="F34">
        <f t="shared" si="0"/>
        <v>1</v>
      </c>
      <c r="G34" t="b">
        <f t="shared" si="1"/>
        <v>1</v>
      </c>
      <c r="H34">
        <f t="shared" si="2"/>
        <v>0</v>
      </c>
    </row>
    <row r="35" spans="1:8" x14ac:dyDescent="0.2">
      <c r="A35">
        <v>7.2943776309999997</v>
      </c>
      <c r="B35">
        <v>1</v>
      </c>
      <c r="D35">
        <f>POWER((A35-IF(B35=0,$K$3,$K$7)),2)</f>
        <v>0.24278986395651295</v>
      </c>
      <c r="E35">
        <f>A35*(IF(($K$12-1)=0,$K$3,$K$7)/$K$13)-(POWER(IF(($K$12-1)=0,$K$3,$K$7),2)/(2*$K$13))+LN(IF(($K$12-1)=0,$K$2,$K$6))</f>
        <v>20.343026101516706</v>
      </c>
      <c r="F35">
        <f t="shared" si="0"/>
        <v>1</v>
      </c>
      <c r="G35" t="b">
        <f t="shared" si="1"/>
        <v>1</v>
      </c>
      <c r="H35">
        <f t="shared" si="2"/>
        <v>0</v>
      </c>
    </row>
    <row r="36" spans="1:8" x14ac:dyDescent="0.2">
      <c r="A36">
        <v>10.25831172</v>
      </c>
      <c r="B36">
        <v>1</v>
      </c>
      <c r="D36">
        <f>POWER((A36-IF(B36=0,$K$3,$K$7)),2)</f>
        <v>6.1068144870250718</v>
      </c>
      <c r="E36">
        <f>A36*(IF(($K$12-1)=0,$K$3,$K$7)/$K$13)-(POWER(IF(($K$12-1)=0,$K$3,$K$7),2)/(2*$K$13))+LN(IF(($K$12-1)=0,$K$2,$K$6))</f>
        <v>38.676788652226676</v>
      </c>
      <c r="F36">
        <f t="shared" si="0"/>
        <v>1</v>
      </c>
      <c r="G36" t="b">
        <f t="shared" si="1"/>
        <v>1</v>
      </c>
      <c r="H36">
        <f t="shared" si="2"/>
        <v>0</v>
      </c>
    </row>
    <row r="37" spans="1:8" x14ac:dyDescent="0.2">
      <c r="A37">
        <v>7.6598262439999996</v>
      </c>
      <c r="B37">
        <v>1</v>
      </c>
      <c r="D37">
        <f>POWER((A37-IF(B37=0,$K$3,$K$7)),2)</f>
        <v>1.6202362601386831E-2</v>
      </c>
      <c r="E37">
        <f>A37*(IF(($K$12-1)=0,$K$3,$K$7)/$K$13)-(POWER(IF(($K$12-1)=0,$K$3,$K$7),2)/(2*$K$13))+LN(IF(($K$12-1)=0,$K$2,$K$6))</f>
        <v>22.603551435090779</v>
      </c>
      <c r="F37">
        <f t="shared" si="0"/>
        <v>1</v>
      </c>
      <c r="G37" t="b">
        <f t="shared" si="1"/>
        <v>1</v>
      </c>
      <c r="H37">
        <f t="shared" si="2"/>
        <v>0</v>
      </c>
    </row>
    <row r="38" spans="1:8" x14ac:dyDescent="0.2">
      <c r="A38">
        <v>8.9777545530000005</v>
      </c>
      <c r="B38">
        <v>1</v>
      </c>
      <c r="D38">
        <f>POWER((A38-IF(B38=0,$K$3,$K$7)),2)</f>
        <v>1.4176231513227016</v>
      </c>
      <c r="E38">
        <f>A38*(IF(($K$12-1)=0,$K$3,$K$7)/$K$13)-(POWER(IF(($K$12-1)=0,$K$3,$K$7),2)/(2*$K$13))+LN(IF(($K$12-1)=0,$K$2,$K$6))</f>
        <v>30.755751838513696</v>
      </c>
      <c r="F38">
        <f t="shared" si="0"/>
        <v>1</v>
      </c>
      <c r="G38" t="b">
        <f t="shared" si="1"/>
        <v>1</v>
      </c>
      <c r="H38">
        <f t="shared" si="2"/>
        <v>0</v>
      </c>
    </row>
    <row r="39" spans="1:8" x14ac:dyDescent="0.2">
      <c r="A39">
        <v>8.5118113219999998</v>
      </c>
      <c r="B39">
        <v>1</v>
      </c>
      <c r="D39">
        <f>POWER((A39-IF(B39=0,$K$3,$K$7)),2)</f>
        <v>0.52518512806328932</v>
      </c>
      <c r="E39">
        <f>A39*(IF(($K$12-1)=0,$K$3,$K$7)/$K$13)-(POWER(IF(($K$12-1)=0,$K$3,$K$7),2)/(2*$K$13))+LN(IF(($K$12-1)=0,$K$2,$K$6))</f>
        <v>27.873605237829075</v>
      </c>
      <c r="F39">
        <f t="shared" si="0"/>
        <v>1</v>
      </c>
      <c r="G39" t="b">
        <f t="shared" si="1"/>
        <v>1</v>
      </c>
      <c r="H39">
        <f t="shared" si="2"/>
        <v>0</v>
      </c>
    </row>
    <row r="40" spans="1:8" x14ac:dyDescent="0.2">
      <c r="A40">
        <v>8.1650266770000002</v>
      </c>
      <c r="B40">
        <v>1</v>
      </c>
      <c r="D40">
        <f>POWER((A40-IF(B40=0,$K$3,$K$7)),2)</f>
        <v>0.14281742800785183</v>
      </c>
      <c r="E40">
        <f>A40*(IF(($K$12-1)=0,$K$3,$K$7)/$K$13)-(POWER(IF(($K$12-1)=0,$K$3,$K$7),2)/(2*$K$13))+LN(IF(($K$12-1)=0,$K$2,$K$6))</f>
        <v>25.728528071215251</v>
      </c>
      <c r="F40">
        <f t="shared" si="0"/>
        <v>1</v>
      </c>
      <c r="G40" t="b">
        <f t="shared" si="1"/>
        <v>1</v>
      </c>
      <c r="H40">
        <f t="shared" si="2"/>
        <v>0</v>
      </c>
    </row>
    <row r="41" spans="1:8" x14ac:dyDescent="0.2">
      <c r="A41">
        <v>7.6416136129999996</v>
      </c>
      <c r="B41">
        <v>1</v>
      </c>
      <c r="D41">
        <f>POWER((A41-IF(B41=0,$K$3,$K$7)),2)</f>
        <v>2.1170579544232626E-2</v>
      </c>
      <c r="E41">
        <f>A41*(IF(($K$12-1)=0,$K$3,$K$7)/$K$13)-(POWER(IF(($K$12-1)=0,$K$3,$K$7),2)/(2*$K$13))+LN(IF(($K$12-1)=0,$K$2,$K$6))</f>
        <v>22.490895066173223</v>
      </c>
      <c r="F41">
        <f t="shared" si="0"/>
        <v>1</v>
      </c>
      <c r="G41" t="b">
        <f t="shared" si="1"/>
        <v>1</v>
      </c>
      <c r="H41">
        <f t="shared" si="2"/>
        <v>0</v>
      </c>
    </row>
    <row r="43" spans="1:8" x14ac:dyDescent="0.2">
      <c r="G43" t="s">
        <v>17</v>
      </c>
      <c r="H43">
        <f>SUM(H2:H41)</f>
        <v>-5</v>
      </c>
    </row>
    <row r="44" spans="1:8" x14ac:dyDescent="0.2">
      <c r="G44" t="s">
        <v>18</v>
      </c>
      <c r="H44">
        <f>(COUNT(H2:H41)+H43)/COUNT(H2:H41)</f>
        <v>0.875</v>
      </c>
    </row>
  </sheetData>
  <mergeCells count="2">
    <mergeCell ref="J1:K1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284-FBD2-394B-8EF7-B9157D5DC2A2}">
  <dimension ref="A1"/>
  <sheetViews>
    <sheetView workbookViewId="0">
      <selection activeCell="G24" sqref="G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Datos</vt:lpstr>
      <vt:lpstr>Graficas</vt:lpstr>
      <vt:lpstr>Datos!TA5_DATASET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Kurucz</dc:creator>
  <cp:lastModifiedBy>Juan Francisco Kurucz</cp:lastModifiedBy>
  <dcterms:created xsi:type="dcterms:W3CDTF">2021-09-19T19:50:43Z</dcterms:created>
  <dcterms:modified xsi:type="dcterms:W3CDTF">2021-09-19T20:19:39Z</dcterms:modified>
</cp:coreProperties>
</file>