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3" sheetId="1" r:id="rId4"/>
    <sheet state="visible" name="D5" sheetId="2" r:id="rId5"/>
    <sheet state="visible" name="D6" sheetId="3" r:id="rId6"/>
    <sheet state="visible" name="D7" sheetId="4" r:id="rId7"/>
    <sheet state="visible" name="D8" sheetId="5" r:id="rId8"/>
  </sheets>
  <definedNames/>
  <calcPr/>
</workbook>
</file>

<file path=xl/sharedStrings.xml><?xml version="1.0" encoding="utf-8"?>
<sst xmlns="http://schemas.openxmlformats.org/spreadsheetml/2006/main" count="96" uniqueCount="36">
  <si>
    <t>Introduction</t>
  </si>
  <si>
    <t>@dropdown</t>
  </si>
  <si>
    <t>Design proposed ID</t>
  </si>
  <si>
    <t>D3</t>
  </si>
  <si>
    <t>Brief description</t>
  </si>
  <si>
    <t>Double boom configuration (patent available) with 4 VTOL motors and 2 cruise motors. All fixed. H tail and big fuselage and door for payload</t>
  </si>
  <si>
    <t>Patent cited</t>
  </si>
  <si>
    <t>Available</t>
  </si>
  <si>
    <t xml:space="preserve">ID patent </t>
  </si>
  <si>
    <t>Wingspan (m)</t>
  </si>
  <si>
    <t>Wing area (m2)</t>
  </si>
  <si>
    <t>Chord (m)</t>
  </si>
  <si>
    <t>Fuselage length (m)</t>
  </si>
  <si>
    <t>Seats</t>
  </si>
  <si>
    <t>Number of motors</t>
  </si>
  <si>
    <t>Power Kw</t>
  </si>
  <si>
    <t>Power total HP</t>
  </si>
  <si>
    <t>each motor Kw</t>
  </si>
  <si>
    <t>each motor HP</t>
  </si>
  <si>
    <t>Double boom configuration (patent available) with 6 VTOL motors and 2 cruise motors. All fixed. H tail and big fuselage and door for payload.</t>
  </si>
  <si>
    <t>for climb</t>
  </si>
  <si>
    <t>D6</t>
  </si>
  <si>
    <t>A high wing design with 2 tilt rotors (external ones) and 6 fixed motors (only for vertical stages). T tail for control authority. Big fuselage area and door. Modularity in tail design.</t>
  </si>
  <si>
    <t>https://patents.google.com/patent/US20200391859A1/en?oq=US20200391859A</t>
  </si>
  <si>
    <t>Patent ID</t>
  </si>
  <si>
    <t xml:space="preserve"> US20200391859A</t>
  </si>
  <si>
    <t>Abandoned / Available to be used</t>
  </si>
  <si>
    <t xml:space="preserve">After an analysis to the patents available on databases such as Google patents, and USPTO, related to aircraft VTOL. the analysis include considerations of direct infringement, as well as indirect, literal and equivalence, induced. is recommended to go deeper in this research during the following design stages </t>
  </si>
  <si>
    <t xml:space="preserve">D7 </t>
  </si>
  <si>
    <t>A tandem wing design that allows for a wider center of gravity range, which allows passengers to use a wide door for easy boarding and deboarding. With a 4-tilt rotor system. This design has the goal of providing as much lift as possible with the available fixed wing surfaces and distributing the weight over the triple fuselage.</t>
  </si>
  <si>
    <t>https://patents.google.com/patent/US20200140079A1/en?oq=us20200140079a1</t>
  </si>
  <si>
    <t>us20200140079a1</t>
  </si>
  <si>
    <t>Abandoned / available to be used</t>
  </si>
  <si>
    <t>Wing areax2  (m2)</t>
  </si>
  <si>
    <t>D8</t>
  </si>
  <si>
    <t>High back wing (4 tilted rotors and 1 fixed pusher) with canard configuration (distributed ducted propulsion). Big fuselage area for six passengers.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</si>
</sst>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u/>
      <color rgb="FF0000FF"/>
      <name val="Arial"/>
    </font>
    <font>
      <color theme="1"/>
      <name val="Arial"/>
    </font>
    <font>
      <u/>
      <color rgb="FF0000FF"/>
    </font>
  </fonts>
  <fills count="4">
    <fill>
      <patternFill patternType="none"/>
    </fill>
    <fill>
      <patternFill patternType="lightGray"/>
    </fill>
    <fill>
      <patternFill patternType="solid">
        <fgColor rgb="FFFFFF00"/>
        <bgColor rgb="FFFFFF00"/>
      </patternFill>
    </fill>
    <fill>
      <patternFill patternType="solid">
        <fgColor rgb="FFB6D7A8"/>
        <bgColor rgb="FFB6D7A8"/>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vertical="top" wrapText="1"/>
    </xf>
    <xf borderId="0" fillId="0" fontId="1" numFmtId="0" xfId="0" applyFont="1"/>
    <xf borderId="0" fillId="2" fontId="2" numFmtId="0" xfId="0" applyAlignment="1" applyFill="1" applyFont="1">
      <alignment readingOrder="0"/>
    </xf>
    <xf borderId="0" fillId="0" fontId="2" numFmtId="0" xfId="0" applyFont="1"/>
    <xf borderId="0" fillId="0" fontId="2" numFmtId="0" xfId="0" applyAlignment="1" applyFont="1">
      <alignment readingOrder="0" shrinkToFit="0" wrapText="1"/>
    </xf>
    <xf borderId="0" fillId="0" fontId="3" numFmtId="0" xfId="0" applyAlignment="1" applyFont="1">
      <alignment horizontal="center" readingOrder="0" shrinkToFit="0" vertical="bottom" wrapText="1"/>
    </xf>
    <xf borderId="0" fillId="0" fontId="4" numFmtId="0" xfId="0" applyAlignment="1" applyFont="1">
      <alignment horizontal="center" shrinkToFit="0" vertical="bottom" wrapText="1"/>
    </xf>
    <xf borderId="0" fillId="0" fontId="4" numFmtId="0" xfId="0" applyAlignment="1" applyFont="1">
      <alignment horizontal="center" readingOrder="0" shrinkToFit="0" vertical="bottom" wrapText="1"/>
    </xf>
    <xf borderId="0" fillId="3" fontId="4" numFmtId="0" xfId="0" applyAlignment="1" applyFill="1" applyFont="1">
      <alignment horizontal="center" readingOrder="0" shrinkToFit="0" vertical="bottom" wrapText="1"/>
    </xf>
    <xf borderId="0" fillId="0" fontId="2" numFmtId="2" xfId="0" applyFont="1" applyNumberFormat="1"/>
    <xf borderId="0" fillId="0" fontId="2" numFmtId="1" xfId="0" applyFont="1" applyNumberFormat="1"/>
    <xf borderId="0" fillId="0" fontId="5" numFmtId="0" xfId="0" applyAlignment="1" applyFont="1">
      <alignment readingOrder="0" shrinkToFit="0" wrapText="1"/>
    </xf>
    <xf borderId="0" fillId="3" fontId="2" numFmtId="0" xfId="0" applyAlignment="1" applyFont="1">
      <alignment readingOrder="0" shrinkToFit="0" wrapText="1"/>
    </xf>
    <xf borderId="0" fillId="0" fontId="2" numFmtId="0" xfId="0" applyAlignment="1" applyFont="1">
      <alignment shrinkToFit="0" wrapText="1"/>
    </xf>
    <xf borderId="0" fillId="0" fontId="2" numFmtId="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1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2.png"/><Relationship Id="rId3"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11.png"/><Relationship Id="rId3" Type="http://schemas.openxmlformats.org/officeDocument/2006/relationships/image" Target="../media/image7.png"/><Relationship Id="rId4" Type="http://schemas.openxmlformats.org/officeDocument/2006/relationships/image" Target="../media/image2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9.jpg"/><Relationship Id="rId2" Type="http://schemas.openxmlformats.org/officeDocument/2006/relationships/image" Target="../media/image20.jpg"/><Relationship Id="rId3" Type="http://schemas.openxmlformats.org/officeDocument/2006/relationships/image" Target="../media/image16.png"/><Relationship Id="rId4" Type="http://schemas.openxmlformats.org/officeDocument/2006/relationships/image" Target="../media/image14.png"/><Relationship Id="rId5"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13.jpg"/><Relationship Id="rId2" Type="http://schemas.openxmlformats.org/officeDocument/2006/relationships/image" Target="../media/image9.jpg"/><Relationship Id="rId3" Type="http://schemas.openxmlformats.org/officeDocument/2006/relationships/image" Target="../media/image8.png"/><Relationship Id="rId4" Type="http://schemas.openxmlformats.org/officeDocument/2006/relationships/image" Target="../media/image10.png"/><Relationship Id="rId5"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28575</xdr:colOff>
      <xdr:row>27</xdr:row>
      <xdr:rowOff>95250</xdr:rowOff>
    </xdr:from>
    <xdr:ext cx="4124325" cy="30384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314325</xdr:colOff>
      <xdr:row>27</xdr:row>
      <xdr:rowOff>95250</xdr:rowOff>
    </xdr:from>
    <xdr:ext cx="3781425" cy="30384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27</xdr:row>
      <xdr:rowOff>95250</xdr:rowOff>
    </xdr:from>
    <xdr:ext cx="3876675" cy="2905125"/>
    <xdr:pic>
      <xdr:nvPicPr>
        <xdr:cNvPr id="0" name="image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238125</xdr:colOff>
      <xdr:row>0</xdr:row>
      <xdr:rowOff>2095500</xdr:rowOff>
    </xdr:from>
    <xdr:ext cx="6381750" cy="3238500"/>
    <xdr:pic>
      <xdr:nvPicPr>
        <xdr:cNvPr id="0" name="image12.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200025</xdr:colOff>
      <xdr:row>27</xdr:row>
      <xdr:rowOff>180975</xdr:rowOff>
    </xdr:from>
    <xdr:ext cx="2752725" cy="2305050"/>
    <xdr:pic>
      <xdr:nvPicPr>
        <xdr:cNvPr id="0" name="image17.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27</xdr:row>
      <xdr:rowOff>180975</xdr:rowOff>
    </xdr:from>
    <xdr:ext cx="3086100" cy="230505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66675</xdr:colOff>
      <xdr:row>27</xdr:row>
      <xdr:rowOff>180975</xdr:rowOff>
    </xdr:from>
    <xdr:ext cx="2895600" cy="230505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247650</xdr:colOff>
      <xdr:row>26</xdr:row>
      <xdr:rowOff>200025</xdr:rowOff>
    </xdr:from>
    <xdr:ext cx="3933825" cy="32004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333375</xdr:colOff>
      <xdr:row>26</xdr:row>
      <xdr:rowOff>200025</xdr:rowOff>
    </xdr:from>
    <xdr:ext cx="4343400" cy="3295650"/>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26</xdr:row>
      <xdr:rowOff>200025</xdr:rowOff>
    </xdr:from>
    <xdr:ext cx="4419600" cy="329565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352425</xdr:colOff>
      <xdr:row>0</xdr:row>
      <xdr:rowOff>19050</xdr:rowOff>
    </xdr:from>
    <xdr:ext cx="7124700" cy="5353050"/>
    <xdr:pic>
      <xdr:nvPicPr>
        <xdr:cNvPr id="0" name="image21.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381000</xdr:colOff>
      <xdr:row>0</xdr:row>
      <xdr:rowOff>0</xdr:rowOff>
    </xdr:from>
    <xdr:ext cx="4305300" cy="2000250"/>
    <xdr:pic>
      <xdr:nvPicPr>
        <xdr:cNvPr id="0" name="image19.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381000</xdr:colOff>
      <xdr:row>10</xdr:row>
      <xdr:rowOff>171450</xdr:rowOff>
    </xdr:from>
    <xdr:ext cx="4305300" cy="3371850"/>
    <xdr:pic>
      <xdr:nvPicPr>
        <xdr:cNvPr id="0" name="image20.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952500</xdr:colOff>
      <xdr:row>26</xdr:row>
      <xdr:rowOff>200025</xdr:rowOff>
    </xdr:from>
    <xdr:ext cx="3886200" cy="3162300"/>
    <xdr:pic>
      <xdr:nvPicPr>
        <xdr:cNvPr id="0" name="image16.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933450</xdr:colOff>
      <xdr:row>28</xdr:row>
      <xdr:rowOff>-200025</xdr:rowOff>
    </xdr:from>
    <xdr:ext cx="4076700" cy="3228975"/>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26</xdr:row>
      <xdr:rowOff>200025</xdr:rowOff>
    </xdr:from>
    <xdr:ext cx="4238625" cy="3124200"/>
    <xdr:pic>
      <xdr:nvPicPr>
        <xdr:cNvPr id="0" name="image15.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152400</xdr:colOff>
      <xdr:row>13</xdr:row>
      <xdr:rowOff>-180975</xdr:rowOff>
    </xdr:from>
    <xdr:ext cx="5695950" cy="2752725"/>
    <xdr:pic>
      <xdr:nvPicPr>
        <xdr:cNvPr id="0" name="image1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666750</xdr:colOff>
      <xdr:row>1</xdr:row>
      <xdr:rowOff>-95250</xdr:rowOff>
    </xdr:from>
    <xdr:ext cx="4667250" cy="2266950"/>
    <xdr:pic>
      <xdr:nvPicPr>
        <xdr:cNvPr id="0" name="image9.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838200</xdr:colOff>
      <xdr:row>26</xdr:row>
      <xdr:rowOff>19050</xdr:rowOff>
    </xdr:from>
    <xdr:ext cx="3400425" cy="2752725"/>
    <xdr:pic>
      <xdr:nvPicPr>
        <xdr:cNvPr id="0" name="image8.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390525</xdr:colOff>
      <xdr:row>26</xdr:row>
      <xdr:rowOff>19050</xdr:rowOff>
    </xdr:from>
    <xdr:ext cx="3543300" cy="2752725"/>
    <xdr:pic>
      <xdr:nvPicPr>
        <xdr:cNvPr id="0" name="image10.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26</xdr:row>
      <xdr:rowOff>19050</xdr:rowOff>
    </xdr:from>
    <xdr:ext cx="3724275" cy="2752725"/>
    <xdr:pic>
      <xdr:nvPicPr>
        <xdr:cNvPr id="0" name="image18.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patents.google.com/patent/US20200391859A1/en?oq=US20200391859A"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atents.google.com/patent/US20200140079A1/en?oq=us20200140079a1"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1" t="s">
        <v>0</v>
      </c>
      <c r="C1" s="2" t="s">
        <v>1</v>
      </c>
    </row>
    <row r="10">
      <c r="A10" s="1" t="s">
        <v>2</v>
      </c>
      <c r="B10" s="2" t="s">
        <v>3</v>
      </c>
    </row>
    <row r="11">
      <c r="A11" s="1" t="s">
        <v>4</v>
      </c>
      <c r="B11" s="3" t="s">
        <v>5</v>
      </c>
    </row>
    <row r="12">
      <c r="A12" s="4"/>
    </row>
    <row r="13">
      <c r="A13" s="4"/>
    </row>
    <row r="14">
      <c r="A14" s="4"/>
    </row>
    <row r="15">
      <c r="A15" s="4"/>
    </row>
    <row r="16">
      <c r="A16" s="1" t="s">
        <v>6</v>
      </c>
      <c r="B16" s="2" t="s">
        <v>7</v>
      </c>
    </row>
    <row r="17">
      <c r="A17" s="1" t="s">
        <v>8</v>
      </c>
    </row>
    <row r="18">
      <c r="A18" s="1" t="s">
        <v>9</v>
      </c>
      <c r="B18" s="2">
        <v>15.0</v>
      </c>
    </row>
    <row r="19">
      <c r="A19" s="1" t="s">
        <v>10</v>
      </c>
      <c r="B19" s="2">
        <v>20.0</v>
      </c>
    </row>
    <row r="20">
      <c r="A20" s="1" t="s">
        <v>11</v>
      </c>
      <c r="B20" s="2">
        <v>1.3</v>
      </c>
    </row>
    <row r="21">
      <c r="A21" s="1" t="s">
        <v>12</v>
      </c>
      <c r="B21" s="2">
        <v>6.0</v>
      </c>
    </row>
    <row r="22">
      <c r="A22" s="1" t="s">
        <v>13</v>
      </c>
      <c r="B22" s="2">
        <v>6.0</v>
      </c>
    </row>
    <row r="23">
      <c r="A23" s="1" t="s">
        <v>14</v>
      </c>
      <c r="B23" s="5">
        <v>6.0</v>
      </c>
    </row>
    <row r="24">
      <c r="A24" s="1" t="s">
        <v>15</v>
      </c>
      <c r="B24" s="2">
        <v>924.0</v>
      </c>
    </row>
    <row r="25">
      <c r="A25" s="1" t="s">
        <v>16</v>
      </c>
      <c r="B25" s="6">
        <f>B24/0.76</f>
        <v>1215.789474</v>
      </c>
    </row>
    <row r="26">
      <c r="A26" s="1" t="s">
        <v>17</v>
      </c>
      <c r="B26" s="6">
        <f t="shared" ref="B26:B27" si="1">B24/4</f>
        <v>231</v>
      </c>
    </row>
    <row r="27">
      <c r="A27" s="1" t="s">
        <v>18</v>
      </c>
      <c r="B27" s="6">
        <f t="shared" si="1"/>
        <v>303.9473684</v>
      </c>
    </row>
  </sheetData>
  <mergeCells count="1">
    <mergeCell ref="B11:C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10">
      <c r="A10" s="1" t="s">
        <v>2</v>
      </c>
      <c r="B10" s="2" t="s">
        <v>3</v>
      </c>
    </row>
    <row r="11">
      <c r="A11" s="1" t="s">
        <v>4</v>
      </c>
      <c r="B11" s="3" t="s">
        <v>19</v>
      </c>
    </row>
    <row r="12">
      <c r="A12" s="4"/>
    </row>
    <row r="13">
      <c r="A13" s="4"/>
    </row>
    <row r="14">
      <c r="A14" s="4"/>
    </row>
    <row r="15">
      <c r="A15" s="4"/>
    </row>
    <row r="16">
      <c r="A16" s="1" t="s">
        <v>6</v>
      </c>
      <c r="B16" s="2" t="s">
        <v>7</v>
      </c>
    </row>
    <row r="17">
      <c r="A17" s="1" t="s">
        <v>8</v>
      </c>
    </row>
    <row r="18">
      <c r="A18" s="1" t="s">
        <v>9</v>
      </c>
      <c r="B18" s="2">
        <v>15.0</v>
      </c>
    </row>
    <row r="19">
      <c r="A19" s="1" t="s">
        <v>10</v>
      </c>
      <c r="B19" s="2">
        <v>20.0</v>
      </c>
    </row>
    <row r="20">
      <c r="A20" s="1" t="s">
        <v>11</v>
      </c>
      <c r="B20" s="2">
        <v>1.3</v>
      </c>
    </row>
    <row r="21">
      <c r="A21" s="1" t="s">
        <v>12</v>
      </c>
      <c r="B21" s="2">
        <v>8.0</v>
      </c>
    </row>
    <row r="22">
      <c r="A22" s="1" t="s">
        <v>13</v>
      </c>
      <c r="B22" s="2">
        <v>6.0</v>
      </c>
    </row>
    <row r="23">
      <c r="A23" s="1" t="s">
        <v>14</v>
      </c>
      <c r="B23" s="5">
        <v>6.0</v>
      </c>
    </row>
    <row r="24">
      <c r="A24" s="1" t="s">
        <v>15</v>
      </c>
      <c r="B24" s="2">
        <v>956.0</v>
      </c>
      <c r="C24" s="2" t="s">
        <v>20</v>
      </c>
    </row>
    <row r="25">
      <c r="A25" s="1" t="s">
        <v>16</v>
      </c>
      <c r="B25" s="6">
        <f>B24/0.76</f>
        <v>1257.894737</v>
      </c>
    </row>
    <row r="26">
      <c r="A26" s="1" t="s">
        <v>17</v>
      </c>
      <c r="B26" s="6">
        <f t="shared" ref="B26:B27" si="1">B24/6</f>
        <v>159.3333333</v>
      </c>
      <c r="C26" s="2"/>
    </row>
    <row r="27">
      <c r="A27" s="1" t="s">
        <v>18</v>
      </c>
      <c r="B27" s="6">
        <f t="shared" si="1"/>
        <v>209.6491228</v>
      </c>
    </row>
  </sheetData>
  <mergeCells count="1">
    <mergeCell ref="B11:C1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0.13"/>
  </cols>
  <sheetData>
    <row r="1">
      <c r="A1" s="1" t="s">
        <v>0</v>
      </c>
    </row>
    <row r="10">
      <c r="A10" s="1" t="s">
        <v>2</v>
      </c>
      <c r="B10" s="2" t="s">
        <v>21</v>
      </c>
    </row>
    <row r="11">
      <c r="A11" s="1" t="s">
        <v>4</v>
      </c>
      <c r="B11" s="7" t="s">
        <v>22</v>
      </c>
    </row>
    <row r="12">
      <c r="A12" s="4"/>
    </row>
    <row r="13">
      <c r="A13" s="4"/>
    </row>
    <row r="14">
      <c r="A14" s="4"/>
    </row>
    <row r="15">
      <c r="A15" s="4"/>
    </row>
    <row r="16">
      <c r="A16" s="1" t="s">
        <v>6</v>
      </c>
      <c r="B16" s="8" t="s">
        <v>23</v>
      </c>
      <c r="C16" s="9"/>
    </row>
    <row r="17">
      <c r="A17" s="1" t="s">
        <v>24</v>
      </c>
      <c r="B17" s="10" t="s">
        <v>25</v>
      </c>
      <c r="C17" s="11" t="s">
        <v>26</v>
      </c>
    </row>
    <row r="18">
      <c r="A18" s="1" t="s">
        <v>9</v>
      </c>
      <c r="B18" s="2">
        <v>15.0</v>
      </c>
    </row>
    <row r="19">
      <c r="A19" s="1" t="s">
        <v>10</v>
      </c>
      <c r="B19" s="2">
        <v>15.0</v>
      </c>
    </row>
    <row r="20">
      <c r="A20" s="1" t="s">
        <v>11</v>
      </c>
      <c r="B20" s="2">
        <v>1.0</v>
      </c>
    </row>
    <row r="21">
      <c r="A21" s="1" t="s">
        <v>12</v>
      </c>
      <c r="B21" s="2">
        <v>10.0</v>
      </c>
    </row>
    <row r="22">
      <c r="A22" s="1" t="s">
        <v>13</v>
      </c>
      <c r="B22" s="2">
        <v>6.0</v>
      </c>
    </row>
    <row r="23">
      <c r="A23" s="1" t="s">
        <v>15</v>
      </c>
      <c r="B23" s="2">
        <v>944.0</v>
      </c>
    </row>
    <row r="24">
      <c r="A24" s="1" t="s">
        <v>14</v>
      </c>
      <c r="B24" s="2">
        <v>8.0</v>
      </c>
    </row>
    <row r="25">
      <c r="A25" s="1" t="s">
        <v>16</v>
      </c>
      <c r="B25" s="12">
        <f>B23/0.76</f>
        <v>1242.105263</v>
      </c>
    </row>
    <row r="26">
      <c r="A26" s="1" t="s">
        <v>17</v>
      </c>
      <c r="B26" s="13">
        <f>B23/B24</f>
        <v>118</v>
      </c>
    </row>
    <row r="27">
      <c r="A27" s="1" t="s">
        <v>18</v>
      </c>
      <c r="B27" s="12">
        <f>B25/B24</f>
        <v>155.2631579</v>
      </c>
    </row>
  </sheetData>
  <mergeCells count="1">
    <mergeCell ref="B11:C15"/>
  </mergeCells>
  <hyperlinks>
    <hyperlink r:id="rId1" ref="B16"/>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17.25"/>
    <col customWidth="1" min="4" max="4" width="26.0"/>
  </cols>
  <sheetData>
    <row r="1">
      <c r="A1" s="1" t="s">
        <v>0</v>
      </c>
      <c r="B1" s="7" t="s">
        <v>27</v>
      </c>
    </row>
    <row r="10">
      <c r="A10" s="1" t="s">
        <v>2</v>
      </c>
      <c r="B10" s="2" t="s">
        <v>28</v>
      </c>
    </row>
    <row r="11">
      <c r="A11" s="1" t="s">
        <v>4</v>
      </c>
      <c r="B11" s="7" t="s">
        <v>29</v>
      </c>
    </row>
    <row r="12">
      <c r="A12" s="4"/>
    </row>
    <row r="13">
      <c r="A13" s="4"/>
    </row>
    <row r="14">
      <c r="A14" s="4"/>
    </row>
    <row r="15">
      <c r="A15" s="4"/>
    </row>
    <row r="16">
      <c r="A16" s="1" t="s">
        <v>6</v>
      </c>
      <c r="B16" s="14" t="s">
        <v>30</v>
      </c>
      <c r="C16" s="7"/>
      <c r="D16" s="7"/>
    </row>
    <row r="17" ht="42.0" customHeight="1">
      <c r="A17" s="1" t="s">
        <v>8</v>
      </c>
      <c r="B17" s="2" t="s">
        <v>31</v>
      </c>
      <c r="C17" s="15" t="s">
        <v>32</v>
      </c>
    </row>
    <row r="18">
      <c r="A18" s="1" t="s">
        <v>9</v>
      </c>
      <c r="B18" s="2">
        <v>12.0</v>
      </c>
    </row>
    <row r="19">
      <c r="A19" s="1" t="s">
        <v>33</v>
      </c>
      <c r="B19" s="2">
        <v>15.6</v>
      </c>
      <c r="C19" s="6">
        <f>B19*2</f>
        <v>31.2</v>
      </c>
    </row>
    <row r="20">
      <c r="A20" s="1" t="s">
        <v>11</v>
      </c>
      <c r="B20" s="2">
        <v>1.3</v>
      </c>
      <c r="D20" s="16"/>
    </row>
    <row r="21">
      <c r="A21" s="1" t="s">
        <v>12</v>
      </c>
      <c r="B21" s="2">
        <v>9.0</v>
      </c>
    </row>
    <row r="22">
      <c r="A22" s="1" t="s">
        <v>13</v>
      </c>
      <c r="B22" s="2">
        <v>6.0</v>
      </c>
    </row>
    <row r="23">
      <c r="A23" s="1" t="s">
        <v>14</v>
      </c>
      <c r="B23" s="2">
        <v>4.0</v>
      </c>
    </row>
    <row r="24">
      <c r="A24" s="1" t="s">
        <v>15</v>
      </c>
      <c r="B24" s="2">
        <v>1062.0</v>
      </c>
    </row>
    <row r="25">
      <c r="A25" s="1" t="s">
        <v>16</v>
      </c>
      <c r="B25" s="17">
        <f>B24/0.76</f>
        <v>1397.368421</v>
      </c>
    </row>
    <row r="26">
      <c r="A26" s="1" t="s">
        <v>17</v>
      </c>
      <c r="B26" s="6">
        <f>B24/B23</f>
        <v>265.5</v>
      </c>
    </row>
    <row r="27">
      <c r="A27" s="1" t="s">
        <v>18</v>
      </c>
      <c r="B27" s="13">
        <f>B25/B23</f>
        <v>349.3421053</v>
      </c>
    </row>
    <row r="28">
      <c r="A28" s="4"/>
    </row>
  </sheetData>
  <mergeCells count="2">
    <mergeCell ref="B1:D5"/>
    <mergeCell ref="B11:D15"/>
  </mergeCells>
  <hyperlinks>
    <hyperlink r:id="rId1" ref="B16"/>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10">
      <c r="A10" s="1" t="s">
        <v>2</v>
      </c>
      <c r="B10" s="2" t="s">
        <v>34</v>
      </c>
    </row>
    <row r="11">
      <c r="A11" s="1" t="s">
        <v>4</v>
      </c>
      <c r="B11" s="3" t="s">
        <v>35</v>
      </c>
    </row>
    <row r="12">
      <c r="A12" s="4"/>
    </row>
    <row r="13">
      <c r="A13" s="4"/>
    </row>
    <row r="14">
      <c r="A14" s="4"/>
    </row>
    <row r="15">
      <c r="A15" s="4"/>
    </row>
    <row r="16">
      <c r="A16" s="1" t="s">
        <v>6</v>
      </c>
      <c r="B16" s="2" t="s">
        <v>7</v>
      </c>
    </row>
    <row r="17">
      <c r="A17" s="1" t="s">
        <v>8</v>
      </c>
    </row>
    <row r="18">
      <c r="A18" s="1" t="s">
        <v>9</v>
      </c>
      <c r="B18" s="2">
        <v>10.0</v>
      </c>
    </row>
    <row r="19">
      <c r="A19" s="1" t="s">
        <v>10</v>
      </c>
      <c r="B19" s="2">
        <v>13.58</v>
      </c>
    </row>
    <row r="20">
      <c r="A20" s="1" t="s">
        <v>11</v>
      </c>
      <c r="B20" s="2">
        <v>1.36</v>
      </c>
    </row>
    <row r="21">
      <c r="A21" s="1" t="s">
        <v>12</v>
      </c>
      <c r="B21" s="2">
        <v>6.9</v>
      </c>
    </row>
    <row r="22">
      <c r="A22" s="1" t="s">
        <v>13</v>
      </c>
      <c r="B22" s="2">
        <v>6.0</v>
      </c>
    </row>
    <row r="23">
      <c r="A23" s="1" t="s">
        <v>15</v>
      </c>
      <c r="B23" s="2">
        <v>911.0</v>
      </c>
    </row>
    <row r="24">
      <c r="A24" s="1" t="s">
        <v>16</v>
      </c>
      <c r="B24" s="6">
        <f>B23/0.76</f>
        <v>1198.684211</v>
      </c>
    </row>
    <row r="25">
      <c r="A25" s="1" t="s">
        <v>17</v>
      </c>
      <c r="B25" s="6">
        <f t="shared" ref="B25:B26" si="1">B23/12</f>
        <v>75.91666667</v>
      </c>
    </row>
    <row r="26">
      <c r="A26" s="1" t="s">
        <v>18</v>
      </c>
      <c r="B26" s="6">
        <f t="shared" si="1"/>
        <v>99.89035088</v>
      </c>
    </row>
  </sheetData>
  <mergeCells count="1">
    <mergeCell ref="B11:D15"/>
  </mergeCells>
  <drawing r:id="rId1"/>
</worksheet>
</file>