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uanjosearenasquintero/Desktop/Estadistica 3/Solucion Tareas/Tarea 1/doc/"/>
    </mc:Choice>
  </mc:AlternateContent>
  <xr:revisionPtr revIDLastSave="0" documentId="13_ncr:1_{8D5F74F7-E8B0-8447-A0C0-F950C23BA5FB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Ciudades" sheetId="1" r:id="rId1"/>
    <sheet name="K-means" sheetId="3" r:id="rId2"/>
    <sheet name="Regresion Lineal" sheetId="2" r:id="rId3"/>
  </sheets>
  <definedNames>
    <definedName name="_xlnm._FilterDatabase" localSheetId="0" hidden="1">Ciudades!$A$1:$J$31</definedName>
    <definedName name="_xlnm._FilterDatabase" localSheetId="1" hidden="1">'K-means'!$A$1:$J$31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8" i="3" l="1"/>
  <c r="S24" i="3" s="1"/>
  <c r="G38" i="3"/>
  <c r="R27" i="3" s="1"/>
  <c r="F38" i="3"/>
  <c r="E38" i="3"/>
  <c r="D38" i="3"/>
  <c r="O29" i="3" s="1"/>
  <c r="C38" i="3"/>
  <c r="B38" i="3"/>
  <c r="M27" i="3" s="1"/>
  <c r="H37" i="3"/>
  <c r="G37" i="3"/>
  <c r="R31" i="3" s="1"/>
  <c r="F37" i="3"/>
  <c r="Q31" i="3" s="1"/>
  <c r="E37" i="3"/>
  <c r="P30" i="3" s="1"/>
  <c r="D37" i="3"/>
  <c r="O28" i="3" s="1"/>
  <c r="C37" i="3"/>
  <c r="N28" i="3" s="1"/>
  <c r="B37" i="3"/>
  <c r="M26" i="3" s="1"/>
  <c r="S31" i="3"/>
  <c r="P31" i="3"/>
  <c r="O31" i="3"/>
  <c r="M31" i="3"/>
  <c r="S30" i="3"/>
  <c r="R30" i="3"/>
  <c r="O30" i="3"/>
  <c r="N30" i="3"/>
  <c r="S29" i="3"/>
  <c r="Q29" i="3"/>
  <c r="N29" i="3"/>
  <c r="M29" i="3"/>
  <c r="S28" i="3"/>
  <c r="R28" i="3"/>
  <c r="P28" i="3"/>
  <c r="M28" i="3"/>
  <c r="S27" i="3"/>
  <c r="Q27" i="3"/>
  <c r="O27" i="3"/>
  <c r="S26" i="3"/>
  <c r="R26" i="3"/>
  <c r="P26" i="3"/>
  <c r="N26" i="3"/>
  <c r="S25" i="3"/>
  <c r="R25" i="3"/>
  <c r="Q25" i="3"/>
  <c r="O25" i="3"/>
  <c r="M25" i="3"/>
  <c r="R24" i="3"/>
  <c r="Q24" i="3"/>
  <c r="P24" i="3"/>
  <c r="N24" i="3"/>
  <c r="S23" i="3"/>
  <c r="P23" i="3"/>
  <c r="O23" i="3"/>
  <c r="M23" i="3"/>
  <c r="S22" i="3"/>
  <c r="R22" i="3"/>
  <c r="P22" i="3"/>
  <c r="M22" i="3"/>
  <c r="S21" i="3"/>
  <c r="R21" i="3"/>
  <c r="Q21" i="3"/>
  <c r="O21" i="3"/>
  <c r="M21" i="3"/>
  <c r="S20" i="3"/>
  <c r="R20" i="3"/>
  <c r="O20" i="3"/>
  <c r="N20" i="3"/>
  <c r="S19" i="3"/>
  <c r="BJ6" i="3" s="1"/>
  <c r="Q19" i="3"/>
  <c r="O19" i="3"/>
  <c r="S18" i="3"/>
  <c r="R18" i="3"/>
  <c r="Q18" i="3"/>
  <c r="P18" i="3"/>
  <c r="N18" i="3"/>
  <c r="AC17" i="3"/>
  <c r="S17" i="3"/>
  <c r="Q17" i="3"/>
  <c r="P17" i="3"/>
  <c r="O17" i="3"/>
  <c r="M17" i="3"/>
  <c r="S16" i="3"/>
  <c r="R16" i="3"/>
  <c r="P16" i="3"/>
  <c r="N16" i="3"/>
  <c r="M16" i="3"/>
  <c r="S15" i="3"/>
  <c r="R15" i="3"/>
  <c r="Q15" i="3"/>
  <c r="O15" i="3"/>
  <c r="M15" i="3"/>
  <c r="S14" i="3"/>
  <c r="R14" i="3"/>
  <c r="P14" i="3"/>
  <c r="O14" i="3"/>
  <c r="N14" i="3"/>
  <c r="M14" i="3"/>
  <c r="S13" i="3"/>
  <c r="R13" i="3"/>
  <c r="Q13" i="3"/>
  <c r="O13" i="3"/>
  <c r="M13" i="3"/>
  <c r="S12" i="3"/>
  <c r="R12" i="3"/>
  <c r="Q12" i="3"/>
  <c r="P12" i="3"/>
  <c r="O12" i="3"/>
  <c r="N12" i="3"/>
  <c r="M12" i="3"/>
  <c r="DC11" i="3"/>
  <c r="DB11" i="3"/>
  <c r="CH11" i="3"/>
  <c r="BR11" i="3"/>
  <c r="BI11" i="3"/>
  <c r="BH11" i="3"/>
  <c r="BG11" i="3"/>
  <c r="BF11" i="3"/>
  <c r="AT11" i="3"/>
  <c r="S11" i="3"/>
  <c r="DC6" i="3" s="1"/>
  <c r="R11" i="3"/>
  <c r="Q11" i="3"/>
  <c r="P11" i="3"/>
  <c r="O11" i="3"/>
  <c r="N11" i="3"/>
  <c r="M11" i="3"/>
  <c r="S10" i="3"/>
  <c r="R10" i="3"/>
  <c r="Q10" i="3"/>
  <c r="P10" i="3"/>
  <c r="O10" i="3"/>
  <c r="N10" i="3"/>
  <c r="M10" i="3"/>
  <c r="S9" i="3"/>
  <c r="R9" i="3"/>
  <c r="Q9" i="3"/>
  <c r="P9" i="3"/>
  <c r="O9" i="3"/>
  <c r="N9" i="3"/>
  <c r="M9" i="3"/>
  <c r="S8" i="3"/>
  <c r="R8" i="3"/>
  <c r="P8" i="3"/>
  <c r="O8" i="3"/>
  <c r="N8" i="3"/>
  <c r="M8" i="3"/>
  <c r="S7" i="3"/>
  <c r="R7" i="3"/>
  <c r="Q7" i="3"/>
  <c r="P7" i="3"/>
  <c r="O7" i="3"/>
  <c r="N7" i="3"/>
  <c r="M7" i="3"/>
  <c r="AB6" i="3"/>
  <c r="S6" i="3"/>
  <c r="R6" i="3"/>
  <c r="Q6" i="3"/>
  <c r="P6" i="3"/>
  <c r="O6" i="3"/>
  <c r="N6" i="3"/>
  <c r="M6" i="3"/>
  <c r="S5" i="3"/>
  <c r="R5" i="3"/>
  <c r="Q5" i="3"/>
  <c r="P5" i="3"/>
  <c r="O5" i="3"/>
  <c r="N5" i="3"/>
  <c r="M5" i="3"/>
  <c r="S4" i="3"/>
  <c r="BJ11" i="3" s="1"/>
  <c r="R4" i="3"/>
  <c r="Q4" i="3"/>
  <c r="AR11" i="3" s="1"/>
  <c r="P4" i="3"/>
  <c r="AQ11" i="3" s="1"/>
  <c r="O4" i="3"/>
  <c r="N4" i="3"/>
  <c r="M4" i="3"/>
  <c r="S3" i="3"/>
  <c r="AD17" i="3" s="1"/>
  <c r="R3" i="3"/>
  <c r="BW2" i="3" s="1"/>
  <c r="Q3" i="3"/>
  <c r="P3" i="3"/>
  <c r="O3" i="3"/>
  <c r="Z17" i="3" s="1"/>
  <c r="N3" i="3"/>
  <c r="M3" i="3"/>
  <c r="DC2" i="3"/>
  <c r="CN2" i="3"/>
  <c r="CM2" i="3"/>
  <c r="BX2" i="3"/>
  <c r="BS2" i="3"/>
  <c r="BR2" i="3"/>
  <c r="BI2" i="3"/>
  <c r="AT2" i="3"/>
  <c r="AD2" i="3"/>
  <c r="AC2" i="3"/>
  <c r="Z2" i="3"/>
  <c r="S2" i="3"/>
  <c r="R2" i="3"/>
  <c r="Q2" i="3"/>
  <c r="DA11" i="3" s="1"/>
  <c r="P2" i="3"/>
  <c r="O2" i="3"/>
  <c r="N2" i="3"/>
  <c r="M2" i="3"/>
  <c r="AT17" i="3" l="1"/>
  <c r="AD6" i="3"/>
  <c r="BE11" i="3"/>
  <c r="BN16" i="3" s="1"/>
  <c r="AO11" i="3"/>
  <c r="AY11" i="3" s="1"/>
  <c r="CI11" i="3"/>
  <c r="BF2" i="3"/>
  <c r="CY11" i="3"/>
  <c r="BT11" i="3"/>
  <c r="CJ11" i="3"/>
  <c r="CR9" i="3" s="1"/>
  <c r="CX17" i="3"/>
  <c r="BS17" i="3"/>
  <c r="BE17" i="3"/>
  <c r="CI17" i="3"/>
  <c r="BU17" i="3"/>
  <c r="BU2" i="3"/>
  <c r="BD17" i="3"/>
  <c r="CW17" i="3"/>
  <c r="BN5" i="3"/>
  <c r="AN11" i="3"/>
  <c r="CK11" i="3"/>
  <c r="CZ11" i="3"/>
  <c r="BU11" i="3"/>
  <c r="AA11" i="3"/>
  <c r="AQ2" i="3"/>
  <c r="BT2" i="3"/>
  <c r="AC6" i="3"/>
  <c r="AS17" i="3"/>
  <c r="DB17" i="3"/>
  <c r="DA6" i="3"/>
  <c r="BN22" i="3"/>
  <c r="AS2" i="3"/>
  <c r="AC11" i="3"/>
  <c r="BW11" i="3"/>
  <c r="CM11" i="3"/>
  <c r="CR5" i="3" s="1"/>
  <c r="CR4" i="3"/>
  <c r="CX11" i="3"/>
  <c r="DG12" i="3" s="1"/>
  <c r="BD11" i="3"/>
  <c r="DG4" i="3"/>
  <c r="BR6" i="3"/>
  <c r="BN7" i="3"/>
  <c r="BD2" i="3"/>
  <c r="CH2" i="3"/>
  <c r="DG7" i="3"/>
  <c r="CR14" i="3"/>
  <c r="CL11" i="3"/>
  <c r="CN6" i="3"/>
  <c r="CN11" i="3"/>
  <c r="AD11" i="3"/>
  <c r="BX11" i="3"/>
  <c r="BJ2" i="3"/>
  <c r="DB2" i="3"/>
  <c r="AS11" i="3"/>
  <c r="AR6" i="3"/>
  <c r="BS11" i="3"/>
  <c r="Y2" i="3"/>
  <c r="CK17" i="3"/>
  <c r="AN17" i="3"/>
  <c r="CR3" i="3"/>
  <c r="CJ17" i="3"/>
  <c r="BF17" i="3"/>
  <c r="CY17" i="3"/>
  <c r="BT17" i="3"/>
  <c r="CR2" i="3"/>
  <c r="CW2" i="3"/>
  <c r="AQ17" i="3"/>
  <c r="CW6" i="3"/>
  <c r="BV11" i="3"/>
  <c r="CC12" i="3"/>
  <c r="AP11" i="3"/>
  <c r="CM17" i="3"/>
  <c r="BI17" i="3"/>
  <c r="CC9" i="3"/>
  <c r="BW17" i="3"/>
  <c r="DC17" i="3"/>
  <c r="BX17" i="3"/>
  <c r="CN17" i="3"/>
  <c r="BJ17" i="3"/>
  <c r="AO17" i="3"/>
  <c r="AT6" i="3"/>
  <c r="BX6" i="3"/>
  <c r="DG9" i="3"/>
  <c r="CW11" i="3"/>
  <c r="DG22" i="3" s="1"/>
  <c r="X17" i="3"/>
  <c r="BN2" i="3"/>
  <c r="AP17" i="3"/>
  <c r="AY21" i="3"/>
  <c r="Q8" i="3"/>
  <c r="AB17" i="3" s="1"/>
  <c r="N13" i="3"/>
  <c r="AO2" i="3" s="1"/>
  <c r="Q14" i="3"/>
  <c r="O16" i="3"/>
  <c r="R17" i="3"/>
  <c r="N19" i="3"/>
  <c r="Q20" i="3"/>
  <c r="BH17" i="3" s="1"/>
  <c r="O22" i="3"/>
  <c r="Z11" i="3" s="1"/>
  <c r="R23" i="3"/>
  <c r="N27" i="3"/>
  <c r="P29" i="3"/>
  <c r="Q30" i="3"/>
  <c r="P13" i="3"/>
  <c r="CK2" i="3" s="1"/>
  <c r="N15" i="3"/>
  <c r="Q16" i="3"/>
  <c r="AB11" i="3" s="1"/>
  <c r="M18" i="3"/>
  <c r="P19" i="3"/>
  <c r="N21" i="3"/>
  <c r="CR21" i="3" s="1"/>
  <c r="Q22" i="3"/>
  <c r="CL6" i="3" s="1"/>
  <c r="M24" i="3"/>
  <c r="N25" i="3"/>
  <c r="O26" i="3"/>
  <c r="P27" i="3"/>
  <c r="Q28" i="3"/>
  <c r="R29" i="3"/>
  <c r="P15" i="3"/>
  <c r="N17" i="3"/>
  <c r="Y11" i="3" s="1"/>
  <c r="O18" i="3"/>
  <c r="R19" i="3"/>
  <c r="M20" i="3"/>
  <c r="CH17" i="3" s="1"/>
  <c r="P21" i="3"/>
  <c r="AA17" i="3" s="1"/>
  <c r="N23" i="3"/>
  <c r="O24" i="3"/>
  <c r="P25" i="3"/>
  <c r="Q26" i="3"/>
  <c r="M30" i="3"/>
  <c r="N31" i="3"/>
  <c r="M19" i="3"/>
  <c r="P20" i="3"/>
  <c r="AA2" i="3" s="1"/>
  <c r="N22" i="3"/>
  <c r="Q23" i="3"/>
  <c r="CS9" i="3" l="1"/>
  <c r="CS2" i="3"/>
  <c r="CS3" i="3"/>
  <c r="CS8" i="3"/>
  <c r="CS7" i="3"/>
  <c r="CS13" i="3"/>
  <c r="CS22" i="3"/>
  <c r="CS16" i="3"/>
  <c r="CS6" i="3"/>
  <c r="CS21" i="3"/>
  <c r="CS12" i="3"/>
  <c r="AZ5" i="3"/>
  <c r="BT6" i="3"/>
  <c r="CY6" i="3"/>
  <c r="CX6" i="3"/>
  <c r="AO6" i="3"/>
  <c r="AX20" i="3" s="1"/>
  <c r="BS6" i="3"/>
  <c r="AZ16" i="3"/>
  <c r="BF6" i="3"/>
  <c r="AZ6" i="3"/>
  <c r="AZ2" i="3"/>
  <c r="AZ4" i="3"/>
  <c r="AZ22" i="3"/>
  <c r="DE10" i="3"/>
  <c r="AB2" i="3"/>
  <c r="CL2" i="3"/>
  <c r="CJ6" i="3"/>
  <c r="CC7" i="3"/>
  <c r="DH22" i="3"/>
  <c r="BH2" i="3"/>
  <c r="BL14" i="3" s="1"/>
  <c r="CR15" i="3"/>
  <c r="BU6" i="3"/>
  <c r="CZ6" i="3"/>
  <c r="DF19" i="3" s="1"/>
  <c r="AY9" i="3"/>
  <c r="DE12" i="3"/>
  <c r="AZ9" i="3"/>
  <c r="CR22" i="3"/>
  <c r="CL17" i="3"/>
  <c r="CS15" i="3" s="1"/>
  <c r="AY16" i="3"/>
  <c r="CC10" i="3"/>
  <c r="BV2" i="3"/>
  <c r="CA11" i="3" s="1"/>
  <c r="CR7" i="3"/>
  <c r="BE6" i="3"/>
  <c r="BN17" i="3"/>
  <c r="BO2" i="3"/>
  <c r="BO3" i="3"/>
  <c r="BO9" i="3"/>
  <c r="DB6" i="3"/>
  <c r="DF11" i="3" s="1"/>
  <c r="BW6" i="3"/>
  <c r="AS6" i="3"/>
  <c r="BI6" i="3"/>
  <c r="CM6" i="3"/>
  <c r="AJ2" i="3"/>
  <c r="BN6" i="3"/>
  <c r="AA6" i="3"/>
  <c r="CI6" i="3"/>
  <c r="DA17" i="3"/>
  <c r="BN11" i="3"/>
  <c r="CC15" i="3"/>
  <c r="AJ10" i="3"/>
  <c r="AR17" i="3"/>
  <c r="AZ17" i="3" s="1"/>
  <c r="DA2" i="3"/>
  <c r="AY5" i="3"/>
  <c r="Y17" i="3"/>
  <c r="AJ15" i="3" s="1"/>
  <c r="BH6" i="3"/>
  <c r="AY17" i="3"/>
  <c r="Y6" i="3"/>
  <c r="AZ11" i="3"/>
  <c r="AZ10" i="3"/>
  <c r="BG6" i="3"/>
  <c r="AZ3" i="3"/>
  <c r="DF2" i="3"/>
  <c r="CC17" i="3"/>
  <c r="CI2" i="3"/>
  <c r="CP3" i="3" s="1"/>
  <c r="DE13" i="3"/>
  <c r="CR16" i="3"/>
  <c r="CC21" i="3"/>
  <c r="CC8" i="3"/>
  <c r="BE2" i="3"/>
  <c r="AY22" i="3"/>
  <c r="AP6" i="3"/>
  <c r="AY14" i="3"/>
  <c r="BN12" i="3"/>
  <c r="CK6" i="3"/>
  <c r="BN15" i="3"/>
  <c r="BV17" i="3"/>
  <c r="CC4" i="3"/>
  <c r="CJ2" i="3"/>
  <c r="CP2" i="3" s="1"/>
  <c r="CY2" i="3"/>
  <c r="BN21" i="3"/>
  <c r="CR12" i="3"/>
  <c r="CC16" i="3"/>
  <c r="DE4" i="3"/>
  <c r="CR17" i="3"/>
  <c r="Z6" i="3"/>
  <c r="AZ15" i="3"/>
  <c r="DH13" i="3"/>
  <c r="BO10" i="3"/>
  <c r="DE14" i="3"/>
  <c r="DG11" i="3"/>
  <c r="CC13" i="3"/>
  <c r="BN14" i="3"/>
  <c r="BN3" i="3"/>
  <c r="BN8" i="3"/>
  <c r="BN9" i="3"/>
  <c r="BN10" i="3"/>
  <c r="BV6" i="3"/>
  <c r="CC2" i="3"/>
  <c r="CX2" i="3"/>
  <c r="DE9" i="3" s="1"/>
  <c r="DE7" i="3"/>
  <c r="CC14" i="3"/>
  <c r="CR6" i="3"/>
  <c r="BN13" i="3"/>
  <c r="DH10" i="3"/>
  <c r="CC11" i="3"/>
  <c r="AQ6" i="3"/>
  <c r="CC19" i="3"/>
  <c r="CR19" i="3"/>
  <c r="AX19" i="3"/>
  <c r="DH19" i="3"/>
  <c r="CP19" i="3"/>
  <c r="BN19" i="3"/>
  <c r="AW19" i="3"/>
  <c r="BA19" i="3" s="1"/>
  <c r="AJ19" i="3"/>
  <c r="CS19" i="3"/>
  <c r="AY19" i="3"/>
  <c r="X11" i="3"/>
  <c r="AI19" i="3" s="1"/>
  <c r="BO19" i="3"/>
  <c r="BM19" i="3"/>
  <c r="AZ19" i="3"/>
  <c r="AN6" i="3"/>
  <c r="DG19" i="3"/>
  <c r="BN20" i="3"/>
  <c r="DE20" i="3"/>
  <c r="CC20" i="3"/>
  <c r="CS20" i="3"/>
  <c r="AY20" i="3"/>
  <c r="BO20" i="3"/>
  <c r="AW20" i="3"/>
  <c r="DG20" i="3"/>
  <c r="AI20" i="3"/>
  <c r="X2" i="3"/>
  <c r="CR20" i="3"/>
  <c r="AZ20" i="3"/>
  <c r="CR18" i="3"/>
  <c r="AX18" i="3"/>
  <c r="DG18" i="3"/>
  <c r="BM18" i="3"/>
  <c r="CC18" i="3"/>
  <c r="CS18" i="3"/>
  <c r="AY18" i="3"/>
  <c r="DF18" i="3"/>
  <c r="AZ18" i="3"/>
  <c r="BN18" i="3"/>
  <c r="AI18" i="3"/>
  <c r="X6" i="3"/>
  <c r="AN2" i="3"/>
  <c r="AW18" i="3" s="1"/>
  <c r="BA18" i="3" s="1"/>
  <c r="BD6" i="3"/>
  <c r="CH6" i="3"/>
  <c r="AY12" i="3"/>
  <c r="CB8" i="3"/>
  <c r="AJ17" i="3"/>
  <c r="CR11" i="3"/>
  <c r="CC6" i="3"/>
  <c r="DG16" i="3"/>
  <c r="AR2" i="3"/>
  <c r="AJ11" i="3"/>
  <c r="AY10" i="3"/>
  <c r="DG10" i="3"/>
  <c r="DG8" i="3"/>
  <c r="BN4" i="3"/>
  <c r="CZ17" i="3"/>
  <c r="DH8" i="3" s="1"/>
  <c r="CC22" i="3"/>
  <c r="AY6" i="3"/>
  <c r="AY2" i="3"/>
  <c r="AY7" i="3"/>
  <c r="AY4" i="3"/>
  <c r="AY8" i="3"/>
  <c r="AY3" i="3"/>
  <c r="BR17" i="3"/>
  <c r="BG2" i="3"/>
  <c r="BL6" i="3" s="1"/>
  <c r="CR10" i="3"/>
  <c r="CR8" i="3"/>
  <c r="AP2" i="3"/>
  <c r="DH2" i="3"/>
  <c r="DH12" i="3"/>
  <c r="DH16" i="3"/>
  <c r="DH14" i="3"/>
  <c r="DG17" i="3"/>
  <c r="AZ13" i="3"/>
  <c r="CB2" i="3"/>
  <c r="CB6" i="3"/>
  <c r="BO12" i="3"/>
  <c r="BO14" i="3"/>
  <c r="AZ21" i="3"/>
  <c r="DG15" i="3"/>
  <c r="DG13" i="3"/>
  <c r="DG14" i="3"/>
  <c r="DG6" i="3"/>
  <c r="DG3" i="3"/>
  <c r="DG2" i="3"/>
  <c r="DG21" i="3"/>
  <c r="DG5" i="3"/>
  <c r="AZ12" i="3"/>
  <c r="CC3" i="3"/>
  <c r="CB17" i="3"/>
  <c r="BO17" i="3"/>
  <c r="AY15" i="3"/>
  <c r="AY13" i="3"/>
  <c r="CR13" i="3"/>
  <c r="CZ2" i="3"/>
  <c r="BL2" i="3"/>
  <c r="BG17" i="3"/>
  <c r="BO15" i="3" s="1"/>
  <c r="CC5" i="3"/>
  <c r="BO5" i="3"/>
  <c r="BL15" i="3" l="1"/>
  <c r="CA12" i="3"/>
  <c r="CA17" i="3"/>
  <c r="CE17" i="3" s="1"/>
  <c r="BA20" i="3"/>
  <c r="DF7" i="3"/>
  <c r="CA2" i="3"/>
  <c r="DF10" i="3"/>
  <c r="CP17" i="3"/>
  <c r="AJ13" i="3"/>
  <c r="DE17" i="3"/>
  <c r="DI17" i="3" s="1"/>
  <c r="CB21" i="3"/>
  <c r="CB16" i="3"/>
  <c r="CB9" i="3"/>
  <c r="CB5" i="3"/>
  <c r="CB11" i="3"/>
  <c r="CB3" i="3"/>
  <c r="CB22" i="3"/>
  <c r="CD6" i="3"/>
  <c r="CD2" i="3"/>
  <c r="CD4" i="3"/>
  <c r="CD14" i="3"/>
  <c r="CD12" i="3"/>
  <c r="CD5" i="3"/>
  <c r="CD22" i="3"/>
  <c r="CD16" i="3"/>
  <c r="CD3" i="3"/>
  <c r="CD8" i="3"/>
  <c r="CD17" i="3"/>
  <c r="CD21" i="3"/>
  <c r="CD10" i="3"/>
  <c r="CD11" i="3"/>
  <c r="CD7" i="3"/>
  <c r="CD13" i="3"/>
  <c r="CD15" i="3"/>
  <c r="CD9" i="3"/>
  <c r="CA19" i="3"/>
  <c r="CA14" i="3"/>
  <c r="BO11" i="3"/>
  <c r="CB4" i="3"/>
  <c r="DH3" i="3"/>
  <c r="CP9" i="3"/>
  <c r="CT9" i="3" s="1"/>
  <c r="AH2" i="3"/>
  <c r="AH15" i="3"/>
  <c r="AH21" i="3"/>
  <c r="AH13" i="3"/>
  <c r="AH6" i="3"/>
  <c r="AH16" i="3"/>
  <c r="AH5" i="3"/>
  <c r="AH4" i="3"/>
  <c r="AH8" i="3"/>
  <c r="AH9" i="3"/>
  <c r="AH7" i="3"/>
  <c r="AH22" i="3"/>
  <c r="AH10" i="3"/>
  <c r="AH12" i="3"/>
  <c r="AH3" i="3"/>
  <c r="AH14" i="3"/>
  <c r="AH17" i="3"/>
  <c r="AH11" i="3"/>
  <c r="AH18" i="3"/>
  <c r="CB20" i="3"/>
  <c r="DH20" i="3"/>
  <c r="BL19" i="3"/>
  <c r="BP19" i="3" s="1"/>
  <c r="AH19" i="3"/>
  <c r="CA5" i="3"/>
  <c r="CE5" i="3" s="1"/>
  <c r="CA7" i="3"/>
  <c r="CE7" i="3" s="1"/>
  <c r="DF3" i="3"/>
  <c r="CA22" i="3"/>
  <c r="BL4" i="3"/>
  <c r="BL3" i="3"/>
  <c r="BL12" i="3"/>
  <c r="BP12" i="3" s="1"/>
  <c r="BL9" i="3"/>
  <c r="BL5" i="3"/>
  <c r="BP5" i="3" s="1"/>
  <c r="BL16" i="3"/>
  <c r="BP16" i="3" s="1"/>
  <c r="BL21" i="3"/>
  <c r="BP21" i="3" s="1"/>
  <c r="BL7" i="3"/>
  <c r="BL8" i="3"/>
  <c r="BL13" i="3"/>
  <c r="DF16" i="3"/>
  <c r="BO6" i="3"/>
  <c r="BO21" i="3"/>
  <c r="DF13" i="3"/>
  <c r="DI13" i="3" s="1"/>
  <c r="DE8" i="3"/>
  <c r="DF9" i="3"/>
  <c r="DF5" i="3"/>
  <c r="DF22" i="3"/>
  <c r="BP2" i="3"/>
  <c r="CQ2" i="3"/>
  <c r="CT2" i="3" s="1"/>
  <c r="CQ21" i="3"/>
  <c r="CQ6" i="3"/>
  <c r="CQ7" i="3"/>
  <c r="CQ9" i="3"/>
  <c r="CQ3" i="3"/>
  <c r="CT3" i="3" s="1"/>
  <c r="CQ10" i="3"/>
  <c r="CQ12" i="3"/>
  <c r="CQ14" i="3"/>
  <c r="CQ5" i="3"/>
  <c r="CQ17" i="3"/>
  <c r="CQ16" i="3"/>
  <c r="CQ8" i="3"/>
  <c r="CQ13" i="3"/>
  <c r="CQ22" i="3"/>
  <c r="CQ4" i="3"/>
  <c r="CQ11" i="3"/>
  <c r="CQ15" i="3"/>
  <c r="DI14" i="3"/>
  <c r="CP22" i="3"/>
  <c r="CT22" i="3" s="1"/>
  <c r="CA9" i="3"/>
  <c r="BM2" i="3"/>
  <c r="BM14" i="3"/>
  <c r="BP14" i="3" s="1"/>
  <c r="BM6" i="3"/>
  <c r="BP6" i="3" s="1"/>
  <c r="BM3" i="3"/>
  <c r="BM21" i="3"/>
  <c r="BM8" i="3"/>
  <c r="BM9" i="3"/>
  <c r="BM13" i="3"/>
  <c r="BM22" i="3"/>
  <c r="BM7" i="3"/>
  <c r="BM10" i="3"/>
  <c r="BM16" i="3"/>
  <c r="BM11" i="3"/>
  <c r="BM15" i="3"/>
  <c r="BM17" i="3"/>
  <c r="BM12" i="3"/>
  <c r="BM4" i="3"/>
  <c r="BM5" i="3"/>
  <c r="CP18" i="3"/>
  <c r="CT18" i="3" s="1"/>
  <c r="AG3" i="3"/>
  <c r="AG6" i="3"/>
  <c r="AG2" i="3"/>
  <c r="AK2" i="3" s="1"/>
  <c r="AG14" i="3"/>
  <c r="AK14" i="3" s="1"/>
  <c r="AG5" i="3"/>
  <c r="AG12" i="3"/>
  <c r="AG11" i="3"/>
  <c r="AG4" i="3"/>
  <c r="AG21" i="3"/>
  <c r="AG22" i="3"/>
  <c r="AG16" i="3"/>
  <c r="AK16" i="3" s="1"/>
  <c r="AG17" i="3"/>
  <c r="AK17" i="3" s="1"/>
  <c r="AG8" i="3"/>
  <c r="AG15" i="3"/>
  <c r="AG10" i="3"/>
  <c r="AG7" i="3"/>
  <c r="AG9" i="3"/>
  <c r="AG13" i="3"/>
  <c r="AK13" i="3" s="1"/>
  <c r="CP4" i="3"/>
  <c r="CT4" i="3" s="1"/>
  <c r="DF21" i="3"/>
  <c r="CP10" i="3"/>
  <c r="AJ3" i="3"/>
  <c r="AG18" i="3"/>
  <c r="DE22" i="3"/>
  <c r="DI22" i="3" s="1"/>
  <c r="AW21" i="3"/>
  <c r="BA21" i="3" s="1"/>
  <c r="AW2" i="3"/>
  <c r="AW9" i="3"/>
  <c r="AW12" i="3"/>
  <c r="BA12" i="3" s="1"/>
  <c r="AW15" i="3"/>
  <c r="AW13" i="3"/>
  <c r="AW3" i="3"/>
  <c r="AW10" i="3"/>
  <c r="AW7" i="3"/>
  <c r="AW22" i="3"/>
  <c r="AW4" i="3"/>
  <c r="BA4" i="3" s="1"/>
  <c r="AW11" i="3"/>
  <c r="BA11" i="3" s="1"/>
  <c r="AW16" i="3"/>
  <c r="AW6" i="3"/>
  <c r="AW5" i="3"/>
  <c r="AW17" i="3"/>
  <c r="AW8" i="3"/>
  <c r="AW14" i="3"/>
  <c r="DE11" i="3"/>
  <c r="DF8" i="3"/>
  <c r="BL10" i="3"/>
  <c r="DE16" i="3"/>
  <c r="DI16" i="3" s="1"/>
  <c r="CB13" i="3"/>
  <c r="CB7" i="3"/>
  <c r="DH6" i="3"/>
  <c r="CA4" i="3"/>
  <c r="CE4" i="3" s="1"/>
  <c r="DE15" i="3"/>
  <c r="DI15" i="3" s="1"/>
  <c r="BO18" i="3"/>
  <c r="CQ18" i="3"/>
  <c r="CD20" i="3"/>
  <c r="BL20" i="3"/>
  <c r="CA20" i="3"/>
  <c r="CE20" i="3" s="1"/>
  <c r="CD19" i="3"/>
  <c r="CA8" i="3"/>
  <c r="CA10" i="3"/>
  <c r="CE10" i="3" s="1"/>
  <c r="DH9" i="3"/>
  <c r="DI9" i="3" s="1"/>
  <c r="DF14" i="3"/>
  <c r="DH4" i="3"/>
  <c r="AJ14" i="3"/>
  <c r="DF15" i="3"/>
  <c r="DE5" i="3"/>
  <c r="DI5" i="3" s="1"/>
  <c r="CA6" i="3"/>
  <c r="DE2" i="3"/>
  <c r="DI2" i="3" s="1"/>
  <c r="AZ7" i="3"/>
  <c r="CS11" i="3"/>
  <c r="CS4" i="3"/>
  <c r="CS10" i="3"/>
  <c r="CP7" i="3"/>
  <c r="CP16" i="3"/>
  <c r="CT16" i="3" s="1"/>
  <c r="CP8" i="3"/>
  <c r="CT8" i="3" s="1"/>
  <c r="CA18" i="3"/>
  <c r="CQ19" i="3"/>
  <c r="CT19" i="3" s="1"/>
  <c r="CP13" i="3"/>
  <c r="CT13" i="3" s="1"/>
  <c r="CB10" i="3"/>
  <c r="CP11" i="3"/>
  <c r="CT11" i="3" s="1"/>
  <c r="CA15" i="3"/>
  <c r="CE15" i="3" s="1"/>
  <c r="DH18" i="3"/>
  <c r="AG20" i="3"/>
  <c r="CQ20" i="3"/>
  <c r="CP20" i="3"/>
  <c r="CT20" i="3" s="1"/>
  <c r="CA16" i="3"/>
  <c r="DF4" i="3"/>
  <c r="DI4" i="3" s="1"/>
  <c r="DH11" i="3"/>
  <c r="BO8" i="3"/>
  <c r="BO16" i="3"/>
  <c r="BO13" i="3"/>
  <c r="BO22" i="3"/>
  <c r="BO4" i="3"/>
  <c r="AJ8" i="3"/>
  <c r="BL11" i="3"/>
  <c r="BP11" i="3" s="1"/>
  <c r="CB12" i="3"/>
  <c r="DF12" i="3"/>
  <c r="DI12" i="3" s="1"/>
  <c r="AJ6" i="3"/>
  <c r="CB18" i="3"/>
  <c r="DE18" i="3"/>
  <c r="DI18" i="3" s="1"/>
  <c r="AJ20" i="3"/>
  <c r="DF20" i="3"/>
  <c r="AX14" i="3"/>
  <c r="AX9" i="3"/>
  <c r="AX2" i="3"/>
  <c r="AX12" i="3"/>
  <c r="AX6" i="3"/>
  <c r="AX3" i="3"/>
  <c r="AX8" i="3"/>
  <c r="AX7" i="3"/>
  <c r="AX4" i="3"/>
  <c r="AX17" i="3"/>
  <c r="AX13" i="3"/>
  <c r="AX21" i="3"/>
  <c r="AX10" i="3"/>
  <c r="AX16" i="3"/>
  <c r="AX15" i="3"/>
  <c r="AX5" i="3"/>
  <c r="AX11" i="3"/>
  <c r="AX22" i="3"/>
  <c r="AG19" i="3"/>
  <c r="AK19" i="3" s="1"/>
  <c r="DE19" i="3"/>
  <c r="DI19" i="3" s="1"/>
  <c r="BL17" i="3"/>
  <c r="BO7" i="3"/>
  <c r="CP6" i="3"/>
  <c r="DF17" i="3"/>
  <c r="CP15" i="3"/>
  <c r="CT15" i="3" s="1"/>
  <c r="AZ8" i="3"/>
  <c r="CA21" i="3"/>
  <c r="CE21" i="3" s="1"/>
  <c r="AZ14" i="3"/>
  <c r="CS17" i="3"/>
  <c r="CS5" i="3"/>
  <c r="BL22" i="3"/>
  <c r="BP22" i="3" s="1"/>
  <c r="CE11" i="3"/>
  <c r="CA3" i="3"/>
  <c r="DI20" i="3"/>
  <c r="AJ12" i="3"/>
  <c r="AJ5" i="3"/>
  <c r="AJ4" i="3"/>
  <c r="DI10" i="3"/>
  <c r="AI14" i="3"/>
  <c r="AI16" i="3"/>
  <c r="AI12" i="3"/>
  <c r="AI4" i="3"/>
  <c r="AI5" i="3"/>
  <c r="AI7" i="3"/>
  <c r="AI13" i="3"/>
  <c r="AI15" i="3"/>
  <c r="AI3" i="3"/>
  <c r="AI22" i="3"/>
  <c r="AI6" i="3"/>
  <c r="AI8" i="3"/>
  <c r="AI17" i="3"/>
  <c r="AI11" i="3"/>
  <c r="AI2" i="3"/>
  <c r="AI21" i="3"/>
  <c r="AI10" i="3"/>
  <c r="AI9" i="3"/>
  <c r="DE6" i="3"/>
  <c r="DI6" i="3" s="1"/>
  <c r="CP14" i="3"/>
  <c r="CT14" i="3" s="1"/>
  <c r="DH15" i="3"/>
  <c r="CP5" i="3"/>
  <c r="DH17" i="3"/>
  <c r="AJ22" i="3"/>
  <c r="AJ16" i="3"/>
  <c r="AJ21" i="3"/>
  <c r="DH21" i="3"/>
  <c r="CB14" i="3"/>
  <c r="DH5" i="3"/>
  <c r="CP21" i="3"/>
  <c r="CD18" i="3"/>
  <c r="BL18" i="3"/>
  <c r="AJ18" i="3"/>
  <c r="BM20" i="3"/>
  <c r="AH20" i="3"/>
  <c r="CB19" i="3"/>
  <c r="CP12" i="3"/>
  <c r="CT12" i="3" s="1"/>
  <c r="DE3" i="3"/>
  <c r="DF6" i="3"/>
  <c r="AJ7" i="3"/>
  <c r="CA13" i="3"/>
  <c r="AJ9" i="3"/>
  <c r="DE21" i="3"/>
  <c r="DH7" i="3"/>
  <c r="DI7" i="3" s="1"/>
  <c r="CS14" i="3"/>
  <c r="CB15" i="3"/>
  <c r="CT7" i="3" l="1"/>
  <c r="CE3" i="3"/>
  <c r="BA14" i="3"/>
  <c r="AK22" i="3"/>
  <c r="BP15" i="3"/>
  <c r="BP18" i="3"/>
  <c r="CT6" i="3"/>
  <c r="BA17" i="3"/>
  <c r="BA10" i="3"/>
  <c r="AK7" i="3"/>
  <c r="AK4" i="3"/>
  <c r="CE13" i="3"/>
  <c r="BA8" i="3"/>
  <c r="AK3" i="3"/>
  <c r="CE18" i="3"/>
  <c r="BP20" i="3"/>
  <c r="BA5" i="3"/>
  <c r="BA3" i="3"/>
  <c r="AK18" i="3"/>
  <c r="AK10" i="3"/>
  <c r="AK11" i="3"/>
  <c r="BP13" i="3"/>
  <c r="BP3" i="3"/>
  <c r="CE2" i="3"/>
  <c r="DI8" i="3"/>
  <c r="BA9" i="3"/>
  <c r="CE12" i="3"/>
  <c r="CE8" i="3"/>
  <c r="BA2" i="3"/>
  <c r="CE16" i="3"/>
  <c r="AK9" i="3"/>
  <c r="BP9" i="3"/>
  <c r="CT17" i="3"/>
  <c r="DI3" i="3"/>
  <c r="CT21" i="3"/>
  <c r="CT5" i="3"/>
  <c r="BP17" i="3"/>
  <c r="AK20" i="3"/>
  <c r="BA6" i="3"/>
  <c r="BA13" i="3"/>
  <c r="AK15" i="3"/>
  <c r="AK12" i="3"/>
  <c r="BP8" i="3"/>
  <c r="BP4" i="3"/>
  <c r="CE14" i="3"/>
  <c r="DI21" i="3"/>
  <c r="DI11" i="3"/>
  <c r="CE6" i="3"/>
  <c r="BA22" i="3"/>
  <c r="AK6" i="3"/>
  <c r="BA7" i="3"/>
  <c r="AK21" i="3"/>
  <c r="BP10" i="3"/>
  <c r="BA16" i="3"/>
  <c r="BA15" i="3"/>
  <c r="CT10" i="3"/>
  <c r="AK8" i="3"/>
  <c r="AK5" i="3"/>
  <c r="CE9" i="3"/>
  <c r="BP7" i="3"/>
  <c r="CE22" i="3"/>
  <c r="CE19" i="3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<sst xmlns="http://schemas.openxmlformats.org/spreadsheetml/2006/main" count="319" uniqueCount="75">
  <si>
    <t>City</t>
  </si>
  <si>
    <t>GDP (USD Billion)</t>
  </si>
  <si>
    <t>Population (Millions)</t>
  </si>
  <si>
    <t>Unemployment rate (%)</t>
  </si>
  <si>
    <t>Average age</t>
  </si>
  <si>
    <t>Women (%)</t>
  </si>
  <si>
    <t>Men (%)</t>
  </si>
  <si>
    <t>Budget (USD Billion)</t>
  </si>
  <si>
    <t>label</t>
  </si>
  <si>
    <t>training</t>
  </si>
  <si>
    <t>Bogotá</t>
  </si>
  <si>
    <t>Yes</t>
  </si>
  <si>
    <t>Medellín</t>
  </si>
  <si>
    <t>Cali</t>
  </si>
  <si>
    <t>Barranquilla</t>
  </si>
  <si>
    <t>Cartagena</t>
  </si>
  <si>
    <t>Bucaramanga</t>
  </si>
  <si>
    <t>No</t>
  </si>
  <si>
    <t>Pereira</t>
  </si>
  <si>
    <t>Cúcuta</t>
  </si>
  <si>
    <t>Ibagué</t>
  </si>
  <si>
    <t>Santa Marta</t>
  </si>
  <si>
    <t>Manizales</t>
  </si>
  <si>
    <t>Villavicencio</t>
  </si>
  <si>
    <t>Pasto</t>
  </si>
  <si>
    <t>Montería</t>
  </si>
  <si>
    <t>Valledupar</t>
  </si>
  <si>
    <t>Neiva</t>
  </si>
  <si>
    <t>Popayán</t>
  </si>
  <si>
    <t>Armenia</t>
  </si>
  <si>
    <t>Sincelejo</t>
  </si>
  <si>
    <t>Tunja</t>
  </si>
  <si>
    <t>Florencia</t>
  </si>
  <si>
    <t>Riohacha</t>
  </si>
  <si>
    <t>Quibdó</t>
  </si>
  <si>
    <t>San Andrés</t>
  </si>
  <si>
    <t>Yopal</t>
  </si>
  <si>
    <t>Leticia</t>
  </si>
  <si>
    <t>Arauca</t>
  </si>
  <si>
    <t>Mocoa</t>
  </si>
  <si>
    <t>Mitú</t>
  </si>
  <si>
    <t>Puerto Carreño</t>
  </si>
  <si>
    <t>Promedio</t>
  </si>
  <si>
    <t>Desviacion</t>
  </si>
  <si>
    <t>Mediana</t>
  </si>
  <si>
    <t>GDP (USD Billion) Stand</t>
  </si>
  <si>
    <t>Population (Millions) Stand</t>
  </si>
  <si>
    <t>Unemployment rate (%) Stand</t>
  </si>
  <si>
    <t>Average age Stand</t>
  </si>
  <si>
    <t>Women (%) Stand</t>
  </si>
  <si>
    <t>Men (%) Stand</t>
  </si>
  <si>
    <t>Budget (USD Billion) Stand</t>
  </si>
  <si>
    <t>cluster numero</t>
  </si>
  <si>
    <t>c_GDP</t>
  </si>
  <si>
    <t>c_Population</t>
  </si>
  <si>
    <t>c_Unemployment rate</t>
  </si>
  <si>
    <t>c_Average age</t>
  </si>
  <si>
    <t>c_Women</t>
  </si>
  <si>
    <t xml:space="preserve">c_Men </t>
  </si>
  <si>
    <t>c_Budget</t>
  </si>
  <si>
    <t>d_c_0</t>
  </si>
  <si>
    <t>d_c1_</t>
  </si>
  <si>
    <t>d_c_2</t>
  </si>
  <si>
    <t>d_c_3</t>
  </si>
  <si>
    <t>NEW_LABELS</t>
  </si>
  <si>
    <t>NEW_LABELS 2</t>
  </si>
  <si>
    <t>NEW_LABELS 3</t>
  </si>
  <si>
    <t>NEW_LABELS 4</t>
  </si>
  <si>
    <t>NEW_LABELS 5</t>
  </si>
  <si>
    <t>NEW_LABELS 6</t>
  </si>
  <si>
    <t>c_0</t>
  </si>
  <si>
    <t>c_1</t>
  </si>
  <si>
    <t>c_2</t>
  </si>
  <si>
    <t>c_3</t>
  </si>
  <si>
    <t>Desviacion estandar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</si>
</sst>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IBM Plex Sans"/>
      <family val="2"/>
    </font>
    <font>
      <b/>
      <sz val="10"/>
      <name val="IBM Plex Sans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7" tint="0.59999389629810485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3" borderId="0" xfId="0" applyFill="1"/>
    <xf numFmtId="0" fontId="2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2" fillId="7" borderId="0" xfId="0" applyFont="1" applyFill="1"/>
    <xf numFmtId="0" fontId="2" fillId="8" borderId="0" xfId="0" applyFont="1" applyFill="1"/>
    <xf numFmtId="0" fontId="0" fillId="9" borderId="1" xfId="0" applyFill="1" applyBorder="1"/>
    <xf numFmtId="0" fontId="0" fillId="9" borderId="0" xfId="0" applyFill="1"/>
    <xf numFmtId="0" fontId="3" fillId="0" borderId="0" xfId="0" applyFont="1"/>
    <xf numFmtId="0" fontId="4" fillId="0" borderId="0" xfId="0" applyFont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'Regresion Lineal'!$C$1</c:f>
              <c:strCache>
                <c:ptCount val="1"/>
                <c:pt idx="0">
                  <c:v>GDP (USD Billion)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'Regresion Lineal'!$B$2:$B$31</c:f>
              <c:numCache>
                <c:formatCode>General</c:formatCode>
                <c:ptCount val="30"/>
                <c:pt idx="0">
                  <c:v>7.18</c:v>
                </c:pt>
                <c:pt idx="1">
                  <c:v>2.57</c:v>
                </c:pt>
                <c:pt idx="2">
                  <c:v>2.23</c:v>
                </c:pt>
                <c:pt idx="3">
                  <c:v>1.23</c:v>
                </c:pt>
                <c:pt idx="4">
                  <c:v>1.03</c:v>
                </c:pt>
                <c:pt idx="5">
                  <c:v>0.48</c:v>
                </c:pt>
                <c:pt idx="6">
                  <c:v>0.52</c:v>
                </c:pt>
                <c:pt idx="7">
                  <c:v>0.43</c:v>
                </c:pt>
                <c:pt idx="8">
                  <c:v>0.49</c:v>
                </c:pt>
                <c:pt idx="9">
                  <c:v>0.47</c:v>
                </c:pt>
                <c:pt idx="10">
                  <c:v>0.35</c:v>
                </c:pt>
                <c:pt idx="11">
                  <c:v>0.33</c:v>
                </c:pt>
                <c:pt idx="12">
                  <c:v>0.3</c:v>
                </c:pt>
                <c:pt idx="13">
                  <c:v>0.28000000000000003</c:v>
                </c:pt>
                <c:pt idx="14">
                  <c:v>0.25</c:v>
                </c:pt>
                <c:pt idx="15">
                  <c:v>0.2</c:v>
                </c:pt>
                <c:pt idx="16">
                  <c:v>0.13</c:v>
                </c:pt>
                <c:pt idx="17">
                  <c:v>0.08</c:v>
                </c:pt>
                <c:pt idx="18">
                  <c:v>0.15</c:v>
                </c:pt>
                <c:pt idx="19">
                  <c:v>0.05</c:v>
                </c:pt>
                <c:pt idx="20">
                  <c:v>0.01</c:v>
                </c:pt>
                <c:pt idx="21">
                  <c:v>0.57999999999999996</c:v>
                </c:pt>
                <c:pt idx="22">
                  <c:v>0.76</c:v>
                </c:pt>
                <c:pt idx="23">
                  <c:v>0.53</c:v>
                </c:pt>
                <c:pt idx="24">
                  <c:v>0.5</c:v>
                </c:pt>
                <c:pt idx="25">
                  <c:v>0.45</c:v>
                </c:pt>
                <c:pt idx="26">
                  <c:v>0.22</c:v>
                </c:pt>
                <c:pt idx="27">
                  <c:v>0.08</c:v>
                </c:pt>
                <c:pt idx="28">
                  <c:v>0.04</c:v>
                </c:pt>
                <c:pt idx="29">
                  <c:v>0.01</c:v>
                </c:pt>
              </c:numCache>
            </c:numRef>
          </c:xVal>
          <c:yVal>
            <c:numRef>
              <c:f>'Regresion Lineal'!$C$2:$C$31</c:f>
              <c:numCache>
                <c:formatCode>General</c:formatCode>
                <c:ptCount val="30"/>
                <c:pt idx="0">
                  <c:v>103.5</c:v>
                </c:pt>
                <c:pt idx="1">
                  <c:v>44.1</c:v>
                </c:pt>
                <c:pt idx="2">
                  <c:v>22.4</c:v>
                </c:pt>
                <c:pt idx="3">
                  <c:v>16.8</c:v>
                </c:pt>
                <c:pt idx="4">
                  <c:v>10.5</c:v>
                </c:pt>
                <c:pt idx="5">
                  <c:v>6.2</c:v>
                </c:pt>
                <c:pt idx="6">
                  <c:v>4</c:v>
                </c:pt>
                <c:pt idx="7">
                  <c:v>3.8</c:v>
                </c:pt>
                <c:pt idx="8">
                  <c:v>3</c:v>
                </c:pt>
                <c:pt idx="9">
                  <c:v>2.8</c:v>
                </c:pt>
                <c:pt idx="10">
                  <c:v>2.5</c:v>
                </c:pt>
                <c:pt idx="11">
                  <c:v>2.2999999999999998</c:v>
                </c:pt>
                <c:pt idx="12">
                  <c:v>2.1</c:v>
                </c:pt>
                <c:pt idx="13">
                  <c:v>2</c:v>
                </c:pt>
                <c:pt idx="14">
                  <c:v>1.8</c:v>
                </c:pt>
                <c:pt idx="15">
                  <c:v>1.7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</c:v>
                </c:pt>
                <c:pt idx="20">
                  <c:v>0.7</c:v>
                </c:pt>
                <c:pt idx="21">
                  <c:v>7.3</c:v>
                </c:pt>
                <c:pt idx="22">
                  <c:v>5.0999999999999996</c:v>
                </c:pt>
                <c:pt idx="23">
                  <c:v>4.8</c:v>
                </c:pt>
                <c:pt idx="24">
                  <c:v>3.5</c:v>
                </c:pt>
                <c:pt idx="25">
                  <c:v>3.2</c:v>
                </c:pt>
                <c:pt idx="26">
                  <c:v>1.5</c:v>
                </c:pt>
                <c:pt idx="27">
                  <c:v>0.9</c:v>
                </c:pt>
                <c:pt idx="28">
                  <c:v>0.8</c:v>
                </c:pt>
                <c:pt idx="2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5-9B49-AC0D-A7542C8B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6319"/>
        <c:axId val="1778265280"/>
      </c:scatterChart>
      <c:valAx>
        <c:axId val="5129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265280"/>
        <c:crosses val="autoZero"/>
        <c:crossBetween val="midCat"/>
      </c:valAx>
      <c:valAx>
        <c:axId val="1778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92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562071</xdr:colOff>
      <xdr:row>0</xdr:row>
      <xdr:rowOff>106218</xdr:rowOff>
    </xdr:from>
    <xdr:to>
      <xdr:col>8</xdr:col>
      <xdr:colOff>113723</xdr:colOff>
      <xdr:row>17</xdr:row>
      <xdr:rowOff>27324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1D5E1F-53D2-B54E-BF4D-A0F9ACFB8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D37" sqref="D37"/>
    </sheetView>
  </sheetViews>
  <sheetFormatPr baseColWidth="10" defaultColWidth="10.6640625" defaultRowHeight="14" x14ac:dyDescent="0.2"/>
  <cols>
    <col min="1" max="1" width="12.6640625" bestFit="1" customWidth="1"/>
    <col min="2" max="2" width="14.83203125" bestFit="1" customWidth="1"/>
    <col min="3" max="3" width="17.6640625" bestFit="1" customWidth="1"/>
    <col min="4" max="4" width="20.1640625" bestFit="1" customWidth="1"/>
    <col min="5" max="5" width="11.1640625" bestFit="1" customWidth="1"/>
    <col min="6" max="6" width="10.33203125" bestFit="1" customWidth="1"/>
    <col min="7" max="7" width="7.5" bestFit="1" customWidth="1"/>
    <col min="8" max="8" width="17.33203125" bestFit="1" customWidth="1"/>
    <col min="9" max="9" width="5.1640625" bestFit="1" customWidth="1"/>
    <col min="10" max="10" width="7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>
        <v>103.5</v>
      </c>
      <c r="C2" s="2">
        <v>7.18</v>
      </c>
      <c r="D2" s="2">
        <v>10.5</v>
      </c>
      <c r="E2" s="2">
        <v>32</v>
      </c>
      <c r="F2" s="2">
        <v>52</v>
      </c>
      <c r="G2" s="2">
        <v>48</v>
      </c>
      <c r="H2" s="2">
        <v>18</v>
      </c>
      <c r="I2" s="2">
        <v>2</v>
      </c>
      <c r="J2" s="2" t="s">
        <v>11</v>
      </c>
    </row>
    <row r="3" spans="1:10" x14ac:dyDescent="0.2">
      <c r="A3" s="2" t="s">
        <v>12</v>
      </c>
      <c r="B3" s="2">
        <v>44.1</v>
      </c>
      <c r="C3" s="2">
        <v>2.57</v>
      </c>
      <c r="D3" s="2">
        <v>11.2</v>
      </c>
      <c r="E3" s="2">
        <v>31</v>
      </c>
      <c r="F3" s="2">
        <v>53</v>
      </c>
      <c r="G3" s="2">
        <v>47</v>
      </c>
      <c r="H3" s="2">
        <v>7.5</v>
      </c>
      <c r="I3" s="2">
        <v>3</v>
      </c>
      <c r="J3" s="2" t="s">
        <v>11</v>
      </c>
    </row>
    <row r="4" spans="1:10" x14ac:dyDescent="0.2">
      <c r="A4" s="2" t="s">
        <v>13</v>
      </c>
      <c r="B4" s="2">
        <v>22.4</v>
      </c>
      <c r="C4" s="2">
        <v>2.23</v>
      </c>
      <c r="D4" s="2">
        <v>13.8</v>
      </c>
      <c r="E4" s="2">
        <v>30</v>
      </c>
      <c r="F4" s="2">
        <v>52</v>
      </c>
      <c r="G4" s="2">
        <v>48</v>
      </c>
      <c r="H4" s="2">
        <v>4.2</v>
      </c>
      <c r="I4" s="2">
        <v>2</v>
      </c>
      <c r="J4" s="2" t="s">
        <v>11</v>
      </c>
    </row>
    <row r="5" spans="1:10" x14ac:dyDescent="0.2">
      <c r="A5" s="2" t="s">
        <v>14</v>
      </c>
      <c r="B5" s="2">
        <v>16.8</v>
      </c>
      <c r="C5" s="2">
        <v>1.23</v>
      </c>
      <c r="D5" s="2">
        <v>12.4</v>
      </c>
      <c r="E5" s="2">
        <v>29</v>
      </c>
      <c r="F5" s="2">
        <v>51</v>
      </c>
      <c r="G5" s="2">
        <v>49</v>
      </c>
      <c r="H5" s="2">
        <v>3.1</v>
      </c>
      <c r="I5" s="2">
        <v>3</v>
      </c>
      <c r="J5" s="2" t="s">
        <v>11</v>
      </c>
    </row>
    <row r="6" spans="1:10" x14ac:dyDescent="0.2">
      <c r="A6" s="2" t="s">
        <v>15</v>
      </c>
      <c r="B6" s="2">
        <v>10.5</v>
      </c>
      <c r="C6" s="2">
        <v>1.03</v>
      </c>
      <c r="D6" s="2">
        <v>10.9</v>
      </c>
      <c r="E6" s="2">
        <v>30</v>
      </c>
      <c r="F6" s="2">
        <v>51</v>
      </c>
      <c r="G6" s="2">
        <v>49</v>
      </c>
      <c r="H6" s="2">
        <v>2.8</v>
      </c>
      <c r="I6" s="2">
        <v>1</v>
      </c>
      <c r="J6" s="2" t="s">
        <v>11</v>
      </c>
    </row>
    <row r="7" spans="1:10" x14ac:dyDescent="0.2">
      <c r="A7" s="2" t="s">
        <v>16</v>
      </c>
      <c r="B7" s="2">
        <v>7.3</v>
      </c>
      <c r="C7" s="2">
        <v>0.57999999999999996</v>
      </c>
      <c r="D7" s="2">
        <v>9.1999999999999993</v>
      </c>
      <c r="E7" s="2">
        <v>33</v>
      </c>
      <c r="F7" s="2">
        <v>52</v>
      </c>
      <c r="G7" s="2">
        <v>48</v>
      </c>
      <c r="H7" s="2">
        <v>1.5</v>
      </c>
      <c r="I7" s="2">
        <v>2</v>
      </c>
      <c r="J7" s="2" t="s">
        <v>17</v>
      </c>
    </row>
    <row r="8" spans="1:10" x14ac:dyDescent="0.2">
      <c r="A8" s="2" t="s">
        <v>18</v>
      </c>
      <c r="B8" s="2">
        <v>6.2</v>
      </c>
      <c r="C8" s="2">
        <v>0.48</v>
      </c>
      <c r="D8" s="2">
        <v>12</v>
      </c>
      <c r="E8" s="2">
        <v>32</v>
      </c>
      <c r="F8" s="2">
        <v>52</v>
      </c>
      <c r="G8" s="2">
        <v>48</v>
      </c>
      <c r="H8" s="2">
        <v>1.3</v>
      </c>
      <c r="I8" s="2">
        <v>1</v>
      </c>
      <c r="J8" s="2" t="s">
        <v>11</v>
      </c>
    </row>
    <row r="9" spans="1:10" x14ac:dyDescent="0.2">
      <c r="A9" s="2" t="s">
        <v>19</v>
      </c>
      <c r="B9" s="2">
        <v>5.0999999999999996</v>
      </c>
      <c r="C9" s="2">
        <v>0.76</v>
      </c>
      <c r="D9" s="2">
        <v>16.3</v>
      </c>
      <c r="E9" s="2">
        <v>28</v>
      </c>
      <c r="F9" s="2">
        <v>51</v>
      </c>
      <c r="G9" s="2">
        <v>49</v>
      </c>
      <c r="H9" s="2">
        <v>1.2</v>
      </c>
      <c r="I9" s="2">
        <v>1</v>
      </c>
      <c r="J9" s="2" t="s">
        <v>17</v>
      </c>
    </row>
    <row r="10" spans="1:10" x14ac:dyDescent="0.2">
      <c r="A10" s="2" t="s">
        <v>20</v>
      </c>
      <c r="B10" s="2">
        <v>4.8</v>
      </c>
      <c r="C10" s="2">
        <v>0.53</v>
      </c>
      <c r="D10" s="2">
        <v>13.4</v>
      </c>
      <c r="E10" s="2">
        <v>31</v>
      </c>
      <c r="F10" s="2">
        <v>52</v>
      </c>
      <c r="G10" s="2">
        <v>48</v>
      </c>
      <c r="H10" s="2">
        <v>1.1000000000000001</v>
      </c>
      <c r="I10" s="2">
        <v>3</v>
      </c>
      <c r="J10" s="2" t="s">
        <v>17</v>
      </c>
    </row>
    <row r="11" spans="1:10" x14ac:dyDescent="0.2">
      <c r="A11" s="2" t="s">
        <v>21</v>
      </c>
      <c r="B11" s="2">
        <v>4</v>
      </c>
      <c r="C11" s="2">
        <v>0.52</v>
      </c>
      <c r="D11" s="2">
        <v>11.6</v>
      </c>
      <c r="E11" s="2">
        <v>29</v>
      </c>
      <c r="F11" s="2">
        <v>51</v>
      </c>
      <c r="G11" s="2">
        <v>49</v>
      </c>
      <c r="H11" s="2">
        <v>0.9</v>
      </c>
      <c r="I11" s="2">
        <v>3</v>
      </c>
      <c r="J11" s="2" t="s">
        <v>11</v>
      </c>
    </row>
    <row r="12" spans="1:10" x14ac:dyDescent="0.2">
      <c r="A12" s="2" t="s">
        <v>22</v>
      </c>
      <c r="B12" s="2">
        <v>3.8</v>
      </c>
      <c r="C12" s="2">
        <v>0.43</v>
      </c>
      <c r="D12" s="2">
        <v>10.7</v>
      </c>
      <c r="E12" s="2">
        <v>32</v>
      </c>
      <c r="F12" s="2">
        <v>53</v>
      </c>
      <c r="G12" s="2">
        <v>47</v>
      </c>
      <c r="H12" s="2">
        <v>0.8</v>
      </c>
      <c r="I12" s="2">
        <v>2</v>
      </c>
      <c r="J12" s="2" t="s">
        <v>11</v>
      </c>
    </row>
    <row r="13" spans="1:10" x14ac:dyDescent="0.2">
      <c r="A13" s="2" t="s">
        <v>23</v>
      </c>
      <c r="B13" s="2">
        <v>3.5</v>
      </c>
      <c r="C13" s="2">
        <v>0.5</v>
      </c>
      <c r="D13" s="2">
        <v>13</v>
      </c>
      <c r="E13" s="2">
        <v>30</v>
      </c>
      <c r="F13" s="2">
        <v>51</v>
      </c>
      <c r="G13" s="2">
        <v>49</v>
      </c>
      <c r="H13" s="2">
        <v>0.8</v>
      </c>
      <c r="I13" s="2">
        <v>0</v>
      </c>
      <c r="J13" s="2" t="s">
        <v>17</v>
      </c>
    </row>
    <row r="14" spans="1:10" x14ac:dyDescent="0.2">
      <c r="A14" s="2" t="s">
        <v>24</v>
      </c>
      <c r="B14" s="2">
        <v>3.2</v>
      </c>
      <c r="C14" s="2">
        <v>0.45</v>
      </c>
      <c r="D14" s="2">
        <v>12.9</v>
      </c>
      <c r="E14" s="2">
        <v>31</v>
      </c>
      <c r="F14" s="2">
        <v>52</v>
      </c>
      <c r="G14" s="2">
        <v>48</v>
      </c>
      <c r="H14" s="2">
        <v>0.7</v>
      </c>
      <c r="I14" s="2">
        <v>1</v>
      </c>
      <c r="J14" s="2" t="s">
        <v>17</v>
      </c>
    </row>
    <row r="15" spans="1:10" x14ac:dyDescent="0.2">
      <c r="A15" s="2" t="s">
        <v>25</v>
      </c>
      <c r="B15" s="2">
        <v>3</v>
      </c>
      <c r="C15" s="2">
        <v>0.49</v>
      </c>
      <c r="D15" s="2">
        <v>13.5</v>
      </c>
      <c r="E15" s="2">
        <v>29</v>
      </c>
      <c r="F15" s="2">
        <v>51</v>
      </c>
      <c r="G15" s="2">
        <v>49</v>
      </c>
      <c r="H15" s="2">
        <v>0.7</v>
      </c>
      <c r="I15" s="2">
        <v>3</v>
      </c>
      <c r="J15" s="2" t="s">
        <v>11</v>
      </c>
    </row>
    <row r="16" spans="1:10" x14ac:dyDescent="0.2">
      <c r="A16" s="2" t="s">
        <v>26</v>
      </c>
      <c r="B16" s="2">
        <v>2.8</v>
      </c>
      <c r="C16" s="2">
        <v>0.47</v>
      </c>
      <c r="D16" s="2">
        <v>14.8</v>
      </c>
      <c r="E16" s="2">
        <v>28</v>
      </c>
      <c r="F16" s="2">
        <v>51</v>
      </c>
      <c r="G16" s="2">
        <v>49</v>
      </c>
      <c r="H16" s="2">
        <v>0.6</v>
      </c>
      <c r="I16" s="2">
        <v>2</v>
      </c>
      <c r="J16" s="2" t="s">
        <v>11</v>
      </c>
    </row>
    <row r="17" spans="1:10" x14ac:dyDescent="0.2">
      <c r="A17" s="2" t="s">
        <v>27</v>
      </c>
      <c r="B17" s="2">
        <v>2.5</v>
      </c>
      <c r="C17" s="2">
        <v>0.35</v>
      </c>
      <c r="D17" s="2">
        <v>14.1</v>
      </c>
      <c r="E17" s="2">
        <v>30</v>
      </c>
      <c r="F17" s="2">
        <v>52</v>
      </c>
      <c r="G17" s="2">
        <v>48</v>
      </c>
      <c r="H17" s="2">
        <v>0.6</v>
      </c>
      <c r="I17" s="2">
        <v>3</v>
      </c>
      <c r="J17" s="2" t="s">
        <v>11</v>
      </c>
    </row>
    <row r="18" spans="1:10" x14ac:dyDescent="0.2">
      <c r="A18" s="2" t="s">
        <v>28</v>
      </c>
      <c r="B18" s="2">
        <v>2.2999999999999998</v>
      </c>
      <c r="C18" s="2">
        <v>0.33</v>
      </c>
      <c r="D18" s="2">
        <v>15.2</v>
      </c>
      <c r="E18" s="2">
        <v>31</v>
      </c>
      <c r="F18" s="2">
        <v>52</v>
      </c>
      <c r="G18" s="2">
        <v>48</v>
      </c>
      <c r="H18" s="2">
        <v>0.5</v>
      </c>
      <c r="I18" s="2">
        <v>1</v>
      </c>
      <c r="J18" s="2" t="s">
        <v>11</v>
      </c>
    </row>
    <row r="19" spans="1:10" x14ac:dyDescent="0.2">
      <c r="A19" s="2" t="s">
        <v>29</v>
      </c>
      <c r="B19" s="2">
        <v>2.1</v>
      </c>
      <c r="C19" s="2">
        <v>0.3</v>
      </c>
      <c r="D19" s="2">
        <v>13.3</v>
      </c>
      <c r="E19" s="2">
        <v>32</v>
      </c>
      <c r="F19" s="2">
        <v>53</v>
      </c>
      <c r="G19" s="2">
        <v>47</v>
      </c>
      <c r="H19" s="2">
        <v>0.5</v>
      </c>
      <c r="I19" s="2">
        <v>0</v>
      </c>
      <c r="J19" s="2" t="s">
        <v>11</v>
      </c>
    </row>
    <row r="20" spans="1:10" x14ac:dyDescent="0.2">
      <c r="A20" s="2" t="s">
        <v>30</v>
      </c>
      <c r="B20" s="2">
        <v>2</v>
      </c>
      <c r="C20" s="2">
        <v>0.28000000000000003</v>
      </c>
      <c r="D20" s="2">
        <v>16.5</v>
      </c>
      <c r="E20" s="2">
        <v>29</v>
      </c>
      <c r="F20" s="2">
        <v>51</v>
      </c>
      <c r="G20" s="2">
        <v>49</v>
      </c>
      <c r="H20" s="2">
        <v>0.5</v>
      </c>
      <c r="I20" s="2">
        <v>1</v>
      </c>
      <c r="J20" s="2" t="s">
        <v>11</v>
      </c>
    </row>
    <row r="21" spans="1:10" x14ac:dyDescent="0.2">
      <c r="A21" s="2" t="s">
        <v>31</v>
      </c>
      <c r="B21" s="2">
        <v>1.8</v>
      </c>
      <c r="C21" s="2">
        <v>0.25</v>
      </c>
      <c r="D21" s="2">
        <v>10</v>
      </c>
      <c r="E21" s="2">
        <v>31</v>
      </c>
      <c r="F21" s="2">
        <v>52</v>
      </c>
      <c r="G21" s="2">
        <v>48</v>
      </c>
      <c r="H21" s="2">
        <v>0.4</v>
      </c>
      <c r="I21" s="2">
        <v>2</v>
      </c>
      <c r="J21" s="2" t="s">
        <v>11</v>
      </c>
    </row>
    <row r="22" spans="1:10" x14ac:dyDescent="0.2">
      <c r="A22" s="2" t="s">
        <v>32</v>
      </c>
      <c r="B22" s="2">
        <v>1.7</v>
      </c>
      <c r="C22" s="2">
        <v>0.2</v>
      </c>
      <c r="D22" s="2">
        <v>17.5</v>
      </c>
      <c r="E22" s="2">
        <v>28</v>
      </c>
      <c r="F22" s="2">
        <v>51</v>
      </c>
      <c r="G22" s="2">
        <v>49</v>
      </c>
      <c r="H22" s="2">
        <v>0.4</v>
      </c>
      <c r="I22" s="2">
        <v>2</v>
      </c>
      <c r="J22" s="2" t="s">
        <v>11</v>
      </c>
    </row>
    <row r="23" spans="1:10" x14ac:dyDescent="0.2">
      <c r="A23" s="2" t="s">
        <v>33</v>
      </c>
      <c r="B23" s="2">
        <v>1.5</v>
      </c>
      <c r="C23" s="2">
        <v>0.22</v>
      </c>
      <c r="D23" s="2">
        <v>15.7</v>
      </c>
      <c r="E23" s="2">
        <v>27</v>
      </c>
      <c r="F23" s="2">
        <v>51</v>
      </c>
      <c r="G23" s="2">
        <v>49</v>
      </c>
      <c r="H23" s="2">
        <v>0.3</v>
      </c>
      <c r="I23" s="2">
        <v>3</v>
      </c>
      <c r="J23" s="2" t="s">
        <v>17</v>
      </c>
    </row>
    <row r="24" spans="1:10" x14ac:dyDescent="0.2">
      <c r="A24" s="2" t="s">
        <v>34</v>
      </c>
      <c r="B24" s="2">
        <v>1.3</v>
      </c>
      <c r="C24" s="2">
        <v>0.13</v>
      </c>
      <c r="D24" s="2">
        <v>18.2</v>
      </c>
      <c r="E24" s="2">
        <v>26</v>
      </c>
      <c r="F24" s="2">
        <v>52</v>
      </c>
      <c r="G24" s="2">
        <v>48</v>
      </c>
      <c r="H24" s="2">
        <v>0.3</v>
      </c>
      <c r="I24" s="2">
        <v>1</v>
      </c>
      <c r="J24" s="2" t="s">
        <v>11</v>
      </c>
    </row>
    <row r="25" spans="1:10" x14ac:dyDescent="0.2">
      <c r="A25" s="2" t="s">
        <v>35</v>
      </c>
      <c r="B25" s="2">
        <v>1.2</v>
      </c>
      <c r="C25" s="2">
        <v>0.08</v>
      </c>
      <c r="D25" s="2">
        <v>14</v>
      </c>
      <c r="E25" s="2">
        <v>27</v>
      </c>
      <c r="F25" s="2">
        <v>50</v>
      </c>
      <c r="G25" s="2">
        <v>50</v>
      </c>
      <c r="H25" s="2">
        <v>0.2</v>
      </c>
      <c r="I25" s="2">
        <v>2</v>
      </c>
      <c r="J25" s="2" t="s">
        <v>11</v>
      </c>
    </row>
    <row r="26" spans="1:10" x14ac:dyDescent="0.2">
      <c r="A26" s="2" t="s">
        <v>36</v>
      </c>
      <c r="B26" s="2">
        <v>1.1000000000000001</v>
      </c>
      <c r="C26" s="2">
        <v>0.15</v>
      </c>
      <c r="D26" s="2">
        <v>11.5</v>
      </c>
      <c r="E26" s="2">
        <v>29</v>
      </c>
      <c r="F26" s="2">
        <v>51</v>
      </c>
      <c r="G26" s="2">
        <v>49</v>
      </c>
      <c r="H26" s="2">
        <v>0.2</v>
      </c>
      <c r="I26" s="2">
        <v>0</v>
      </c>
      <c r="J26" s="2" t="s">
        <v>11</v>
      </c>
    </row>
    <row r="27" spans="1:10" x14ac:dyDescent="0.2">
      <c r="A27" s="2" t="s">
        <v>37</v>
      </c>
      <c r="B27" s="2">
        <v>1</v>
      </c>
      <c r="C27" s="2">
        <v>0.05</v>
      </c>
      <c r="D27" s="2">
        <v>13.6</v>
      </c>
      <c r="E27" s="2">
        <v>26</v>
      </c>
      <c r="F27" s="2">
        <v>51</v>
      </c>
      <c r="G27" s="2">
        <v>49</v>
      </c>
      <c r="H27" s="2">
        <v>0.1</v>
      </c>
      <c r="I27" s="2">
        <v>3</v>
      </c>
      <c r="J27" s="2" t="s">
        <v>11</v>
      </c>
    </row>
    <row r="28" spans="1:10" x14ac:dyDescent="0.2">
      <c r="A28" s="2" t="s">
        <v>38</v>
      </c>
      <c r="B28" s="2">
        <v>0.9</v>
      </c>
      <c r="C28" s="2">
        <v>0.08</v>
      </c>
      <c r="D28" s="2">
        <v>12.2</v>
      </c>
      <c r="E28" s="2">
        <v>29</v>
      </c>
      <c r="F28" s="2">
        <v>51</v>
      </c>
      <c r="G28" s="2">
        <v>49</v>
      </c>
      <c r="H28" s="2">
        <v>0.1</v>
      </c>
      <c r="I28" s="2">
        <v>2</v>
      </c>
      <c r="J28" s="2" t="s">
        <v>17</v>
      </c>
    </row>
    <row r="29" spans="1:10" x14ac:dyDescent="0.2">
      <c r="A29" s="2" t="s">
        <v>39</v>
      </c>
      <c r="B29" s="2">
        <v>0.8</v>
      </c>
      <c r="C29" s="2">
        <v>0.04</v>
      </c>
      <c r="D29" s="2">
        <v>15</v>
      </c>
      <c r="E29" s="2">
        <v>28</v>
      </c>
      <c r="F29" s="2">
        <v>52</v>
      </c>
      <c r="G29" s="2">
        <v>48</v>
      </c>
      <c r="H29" s="2">
        <v>0.1</v>
      </c>
      <c r="I29" s="2">
        <v>0</v>
      </c>
      <c r="J29" s="2" t="s">
        <v>17</v>
      </c>
    </row>
    <row r="30" spans="1:10" x14ac:dyDescent="0.2">
      <c r="A30" s="2" t="s">
        <v>40</v>
      </c>
      <c r="B30" s="2">
        <v>0.7</v>
      </c>
      <c r="C30" s="2">
        <v>0.01</v>
      </c>
      <c r="D30" s="2">
        <v>20</v>
      </c>
      <c r="E30" s="2">
        <v>25</v>
      </c>
      <c r="F30" s="2">
        <v>51</v>
      </c>
      <c r="G30" s="2">
        <v>49</v>
      </c>
      <c r="H30" s="2">
        <v>0.05</v>
      </c>
      <c r="I30" s="2">
        <v>2</v>
      </c>
      <c r="J30" s="2" t="s">
        <v>11</v>
      </c>
    </row>
    <row r="31" spans="1:10" x14ac:dyDescent="0.2">
      <c r="A31" s="2" t="s">
        <v>41</v>
      </c>
      <c r="B31" s="2">
        <v>0.6</v>
      </c>
      <c r="C31" s="2">
        <v>0.01</v>
      </c>
      <c r="D31" s="2">
        <v>22</v>
      </c>
      <c r="E31" s="2">
        <v>24</v>
      </c>
      <c r="F31" s="2">
        <v>50</v>
      </c>
      <c r="G31" s="2">
        <v>50</v>
      </c>
      <c r="H31" s="2">
        <v>0.05</v>
      </c>
      <c r="I31" s="2">
        <v>0</v>
      </c>
      <c r="J31" s="2" t="s">
        <v>17</v>
      </c>
    </row>
    <row r="34" spans="1:8" x14ac:dyDescent="0.2">
      <c r="A34" s="3" t="s">
        <v>42</v>
      </c>
      <c r="B34" s="2">
        <f t="shared" ref="B34:H34" si="0">AVERAGE(B2:B31)</f>
        <v>8.7500000000000018</v>
      </c>
      <c r="C34" s="2">
        <f t="shared" si="0"/>
        <v>0.73099999999999987</v>
      </c>
      <c r="D34" s="2">
        <f t="shared" si="0"/>
        <v>13.833333333333334</v>
      </c>
      <c r="E34" s="2">
        <f t="shared" si="0"/>
        <v>29.233333333333334</v>
      </c>
      <c r="F34" s="2">
        <f t="shared" si="0"/>
        <v>51.5</v>
      </c>
      <c r="G34" s="2">
        <f t="shared" si="0"/>
        <v>48.5</v>
      </c>
      <c r="H34" s="2">
        <f t="shared" si="0"/>
        <v>1.6499999999999997</v>
      </c>
    </row>
    <row r="35" spans="1:8" x14ac:dyDescent="0.2">
      <c r="A35" s="3" t="s">
        <v>44</v>
      </c>
      <c r="B35" s="2">
        <f t="shared" ref="B35:H35" si="1">MEDIAN(B2:B31)</f>
        <v>2.65</v>
      </c>
      <c r="C35" s="2">
        <f t="shared" si="1"/>
        <v>0.39</v>
      </c>
      <c r="D35" s="2">
        <f t="shared" si="1"/>
        <v>13.45</v>
      </c>
      <c r="E35" s="2">
        <f t="shared" si="1"/>
        <v>29</v>
      </c>
      <c r="F35" s="2">
        <f t="shared" si="1"/>
        <v>51</v>
      </c>
      <c r="G35" s="2">
        <f t="shared" si="1"/>
        <v>49</v>
      </c>
      <c r="H35" s="2">
        <f t="shared" si="1"/>
        <v>0.6</v>
      </c>
    </row>
    <row r="36" spans="1:8" x14ac:dyDescent="0.2">
      <c r="A36" s="3" t="s">
        <v>43</v>
      </c>
      <c r="B36" s="2">
        <f t="shared" ref="B36:H36" si="2">+STDEV(B2:B31)</f>
        <v>19.914433337969069</v>
      </c>
      <c r="C36" s="2">
        <f t="shared" si="2"/>
        <v>1.352831895665916</v>
      </c>
      <c r="D36" s="2">
        <f t="shared" si="2"/>
        <v>2.9450523481482178</v>
      </c>
      <c r="E36" s="2">
        <f t="shared" si="2"/>
        <v>2.2388934048232216</v>
      </c>
      <c r="F36" s="2">
        <f t="shared" si="2"/>
        <v>0.77681933283233173</v>
      </c>
      <c r="G36" s="2">
        <f t="shared" si="2"/>
        <v>0.77681933283233173</v>
      </c>
      <c r="H36" s="2">
        <f t="shared" si="2"/>
        <v>3.4511867024506824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&amp;C&amp;12&amp;A</oddHeader>
    <oddFooter>&amp;C&amp;12Page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BD45-D676-9E49-ACB4-69D31D272F2A}">
  <dimension ref="A1:DI43"/>
  <sheetViews>
    <sheetView workbookViewId="0">
      <selection activeCell="M22" sqref="M22"/>
    </sheetView>
  </sheetViews>
  <sheetFormatPr baseColWidth="10" defaultColWidth="12.6640625" defaultRowHeight="14" x14ac:dyDescent="0.2"/>
  <cols>
    <col min="1" max="1" width="25.33203125" bestFit="1" customWidth="1"/>
    <col min="2" max="2" width="14.83203125" bestFit="1" customWidth="1"/>
    <col min="3" max="3" width="17.6640625" bestFit="1" customWidth="1"/>
    <col min="4" max="4" width="20.1640625" bestFit="1" customWidth="1"/>
    <col min="5" max="7" width="12.1640625" bestFit="1" customWidth="1"/>
    <col min="8" max="8" width="17.33203125" bestFit="1" customWidth="1"/>
    <col min="9" max="9" width="5.1640625" bestFit="1" customWidth="1"/>
    <col min="10" max="10" width="7.5" bestFit="1" customWidth="1"/>
    <col min="13" max="13" width="20" bestFit="1" customWidth="1"/>
    <col min="14" max="14" width="22.83203125" bestFit="1" customWidth="1"/>
    <col min="15" max="15" width="25.33203125" bestFit="1" customWidth="1"/>
    <col min="16" max="16" width="16.33203125" bestFit="1" customWidth="1"/>
    <col min="17" max="17" width="15.33203125" bestFit="1" customWidth="1"/>
    <col min="18" max="18" width="12.83203125" bestFit="1" customWidth="1"/>
    <col min="19" max="19" width="22.5" bestFit="1" customWidth="1"/>
    <col min="20" max="20" width="5.1640625" bestFit="1" customWidth="1"/>
    <col min="21" max="21" width="7.5" bestFit="1" customWidth="1"/>
    <col min="23" max="23" width="12.5" bestFit="1" customWidth="1"/>
    <col min="24" max="25" width="12.6640625" bestFit="1" customWidth="1"/>
    <col min="26" max="26" width="18.1640625" bestFit="1" customWidth="1"/>
    <col min="27" max="27" width="13" bestFit="1" customWidth="1"/>
    <col min="28" max="28" width="12.1640625" bestFit="1" customWidth="1"/>
    <col min="29" max="30" width="12.6640625" bestFit="1" customWidth="1"/>
    <col min="31" max="32" width="6" customWidth="1"/>
    <col min="33" max="36" width="12.1640625" bestFit="1" customWidth="1"/>
    <col min="37" max="37" width="12.6640625" bestFit="1" customWidth="1"/>
    <col min="39" max="39" width="12.5" bestFit="1" customWidth="1"/>
    <col min="40" max="41" width="12.83203125" bestFit="1" customWidth="1"/>
    <col min="42" max="42" width="18.1640625" bestFit="1" customWidth="1"/>
    <col min="43" max="43" width="13" bestFit="1" customWidth="1"/>
    <col min="44" max="44" width="12.83203125" bestFit="1" customWidth="1"/>
    <col min="45" max="45" width="12.6640625" bestFit="1" customWidth="1"/>
    <col min="46" max="46" width="12.83203125" bestFit="1" customWidth="1"/>
    <col min="47" max="48" width="6" customWidth="1"/>
    <col min="49" max="52" width="12.1640625" bestFit="1" customWidth="1"/>
    <col min="53" max="53" width="14.1640625" bestFit="1" customWidth="1"/>
    <col min="55" max="55" width="12.5" bestFit="1" customWidth="1"/>
    <col min="56" max="57" width="12.83203125" bestFit="1" customWidth="1"/>
    <col min="58" max="58" width="18.1640625" bestFit="1" customWidth="1"/>
    <col min="59" max="59" width="13" bestFit="1" customWidth="1"/>
    <col min="60" max="60" width="12.83203125" bestFit="1" customWidth="1"/>
    <col min="61" max="61" width="12.6640625" bestFit="1" customWidth="1"/>
    <col min="62" max="62" width="12.83203125" bestFit="1" customWidth="1"/>
    <col min="64" max="67" width="12.1640625" bestFit="1" customWidth="1"/>
    <col min="68" max="68" width="14.1640625" bestFit="1" customWidth="1"/>
    <col min="69" max="69" width="12.5" bestFit="1" customWidth="1"/>
    <col min="70" max="71" width="12.83203125" bestFit="1" customWidth="1"/>
    <col min="72" max="72" width="18.1640625" bestFit="1" customWidth="1"/>
    <col min="73" max="73" width="13" bestFit="1" customWidth="1"/>
    <col min="74" max="74" width="12.83203125" bestFit="1" customWidth="1"/>
    <col min="75" max="75" width="12.6640625" bestFit="1" customWidth="1"/>
    <col min="76" max="76" width="12.83203125" bestFit="1" customWidth="1"/>
    <col min="77" max="77" width="9.6640625" customWidth="1"/>
    <col min="78" max="78" width="12" customWidth="1"/>
    <col min="79" max="82" width="12.1640625" bestFit="1" customWidth="1"/>
    <col min="83" max="83" width="14.1640625" bestFit="1" customWidth="1"/>
    <col min="85" max="85" width="12.5" bestFit="1" customWidth="1"/>
    <col min="86" max="87" width="12.83203125" bestFit="1" customWidth="1"/>
    <col min="88" max="88" width="18.1640625" bestFit="1" customWidth="1"/>
    <col min="89" max="89" width="13" bestFit="1" customWidth="1"/>
    <col min="90" max="90" width="12.83203125" bestFit="1" customWidth="1"/>
    <col min="91" max="91" width="12.6640625" bestFit="1" customWidth="1"/>
    <col min="92" max="92" width="12.83203125" bestFit="1" customWidth="1"/>
    <col min="94" max="97" width="12.1640625" bestFit="1" customWidth="1"/>
    <col min="98" max="98" width="14.1640625" bestFit="1" customWidth="1"/>
    <col min="100" max="100" width="12.5" bestFit="1" customWidth="1"/>
    <col min="101" max="102" width="12.83203125" bestFit="1" customWidth="1"/>
    <col min="103" max="103" width="18.1640625" bestFit="1" customWidth="1"/>
    <col min="104" max="104" width="13" bestFit="1" customWidth="1"/>
    <col min="105" max="105" width="12.83203125" bestFit="1" customWidth="1"/>
    <col min="106" max="106" width="12.6640625" bestFit="1" customWidth="1"/>
    <col min="107" max="107" width="12.83203125" bestFit="1" customWidth="1"/>
    <col min="108" max="108" width="10.5" bestFit="1" customWidth="1"/>
    <col min="109" max="112" width="12.1640625" bestFit="1" customWidth="1"/>
    <col min="113" max="113" width="14.1640625" bestFit="1" customWidth="1"/>
  </cols>
  <sheetData>
    <row r="1" spans="1:1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8</v>
      </c>
      <c r="U1" s="1" t="s">
        <v>9</v>
      </c>
      <c r="V1" s="5"/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57</v>
      </c>
      <c r="AC1" s="4" t="s">
        <v>58</v>
      </c>
      <c r="AD1" s="4" t="s">
        <v>59</v>
      </c>
      <c r="AE1" s="4"/>
      <c r="AF1" s="4"/>
      <c r="AG1" s="4" t="s">
        <v>60</v>
      </c>
      <c r="AH1" s="4" t="s">
        <v>61</v>
      </c>
      <c r="AI1" s="4" t="s">
        <v>62</v>
      </c>
      <c r="AJ1" s="4" t="s">
        <v>63</v>
      </c>
      <c r="AK1" s="4" t="s">
        <v>64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4" t="s">
        <v>59</v>
      </c>
      <c r="AU1" s="4"/>
      <c r="AV1" s="4"/>
      <c r="AW1" s="4" t="s">
        <v>60</v>
      </c>
      <c r="AX1" s="4" t="s">
        <v>61</v>
      </c>
      <c r="AY1" s="4" t="s">
        <v>62</v>
      </c>
      <c r="AZ1" s="4" t="s">
        <v>63</v>
      </c>
      <c r="BA1" s="4" t="s">
        <v>65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/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66</v>
      </c>
      <c r="BQ1" s="4" t="s">
        <v>52</v>
      </c>
      <c r="BR1" s="4" t="s">
        <v>53</v>
      </c>
      <c r="BS1" s="4" t="s">
        <v>54</v>
      </c>
      <c r="BT1" s="4" t="s">
        <v>55</v>
      </c>
      <c r="BU1" s="4" t="s">
        <v>56</v>
      </c>
      <c r="BV1" s="4" t="s">
        <v>57</v>
      </c>
      <c r="BW1" s="4" t="s">
        <v>58</v>
      </c>
      <c r="BX1" s="4" t="s">
        <v>59</v>
      </c>
      <c r="BY1" s="4"/>
      <c r="BZ1" s="4"/>
      <c r="CA1" s="4" t="s">
        <v>60</v>
      </c>
      <c r="CB1" s="4" t="s">
        <v>61</v>
      </c>
      <c r="CC1" s="4" t="s">
        <v>62</v>
      </c>
      <c r="CD1" s="4" t="s">
        <v>63</v>
      </c>
      <c r="CE1" s="4" t="s">
        <v>67</v>
      </c>
      <c r="CG1" s="4" t="s">
        <v>52</v>
      </c>
      <c r="CH1" s="4" t="s">
        <v>53</v>
      </c>
      <c r="CI1" s="4" t="s">
        <v>54</v>
      </c>
      <c r="CJ1" s="4" t="s">
        <v>55</v>
      </c>
      <c r="CK1" s="4" t="s">
        <v>56</v>
      </c>
      <c r="CL1" s="4" t="s">
        <v>57</v>
      </c>
      <c r="CM1" s="4" t="s">
        <v>58</v>
      </c>
      <c r="CN1" s="4" t="s">
        <v>59</v>
      </c>
      <c r="CO1" s="4"/>
      <c r="CP1" s="4" t="s">
        <v>60</v>
      </c>
      <c r="CQ1" s="4" t="s">
        <v>61</v>
      </c>
      <c r="CR1" s="4" t="s">
        <v>62</v>
      </c>
      <c r="CS1" s="4" t="s">
        <v>63</v>
      </c>
      <c r="CT1" s="4" t="s">
        <v>68</v>
      </c>
      <c r="CV1" s="4" t="s">
        <v>52</v>
      </c>
      <c r="CW1" s="4" t="s">
        <v>53</v>
      </c>
      <c r="CX1" s="4" t="s">
        <v>54</v>
      </c>
      <c r="CY1" s="4" t="s">
        <v>55</v>
      </c>
      <c r="CZ1" s="4" t="s">
        <v>56</v>
      </c>
      <c r="DA1" s="4" t="s">
        <v>57</v>
      </c>
      <c r="DB1" s="4" t="s">
        <v>58</v>
      </c>
      <c r="DC1" s="4" t="s">
        <v>59</v>
      </c>
      <c r="DD1" s="4"/>
      <c r="DE1" s="4" t="s">
        <v>60</v>
      </c>
      <c r="DF1" s="4" t="s">
        <v>61</v>
      </c>
      <c r="DG1" s="4" t="s">
        <v>62</v>
      </c>
      <c r="DH1" s="4" t="s">
        <v>63</v>
      </c>
      <c r="DI1" s="4" t="s">
        <v>69</v>
      </c>
    </row>
    <row r="2" spans="1:113" x14ac:dyDescent="0.2">
      <c r="A2" s="6" t="s">
        <v>10</v>
      </c>
      <c r="B2" s="6">
        <v>103.5</v>
      </c>
      <c r="C2" s="6">
        <v>7.18</v>
      </c>
      <c r="D2" s="6">
        <v>10.5</v>
      </c>
      <c r="E2" s="6">
        <v>32</v>
      </c>
      <c r="F2" s="6">
        <v>52</v>
      </c>
      <c r="G2" s="6">
        <v>48</v>
      </c>
      <c r="H2" s="6">
        <v>18</v>
      </c>
      <c r="I2" s="6">
        <v>2</v>
      </c>
      <c r="J2" s="6" t="s">
        <v>11</v>
      </c>
      <c r="K2" s="4"/>
      <c r="L2" s="4"/>
      <c r="M2" s="6">
        <f t="shared" ref="M2:M31" si="0">(B2-$B$37)/$B$38</f>
        <v>4.8391924498483236</v>
      </c>
      <c r="N2" s="6">
        <f t="shared" ref="N2:N31" si="1">(C2-$C$37)/$C$38</f>
        <v>4.8485309396458272</v>
      </c>
      <c r="O2" s="6">
        <f t="shared" ref="O2:O31" si="2">(D2-$D$37)/$D$38</f>
        <v>-1.151190918638779</v>
      </c>
      <c r="P2" s="6">
        <f t="shared" ref="P2:P31" si="3">(E2-$E$37)/$E$38</f>
        <v>1.2568546291503981</v>
      </c>
      <c r="Q2" s="6">
        <f t="shared" ref="Q2:Q31" si="4">(F2-$F$37)/$F$38</f>
        <v>0.65465367070797709</v>
      </c>
      <c r="R2" s="6">
        <f t="shared" ref="R2:R31" si="5">(G2-$G$37)/$G$38</f>
        <v>-0.65465367070797709</v>
      </c>
      <c r="S2" s="6">
        <f t="shared" ref="S2:S31" si="6">(H2-$H$37)/$H$38</f>
        <v>4.818489655889028</v>
      </c>
      <c r="T2" s="6">
        <v>2</v>
      </c>
      <c r="U2" s="6" t="s">
        <v>11</v>
      </c>
      <c r="V2" s="7"/>
      <c r="W2" s="4" t="s">
        <v>70</v>
      </c>
      <c r="X2" s="8">
        <f t="shared" ref="X2:AD2" si="7">+AVERAGE(M14,M20)</f>
        <v>-0.36517388935530903</v>
      </c>
      <c r="Y2" s="8">
        <f t="shared" si="7"/>
        <v>-0.38042435345957326</v>
      </c>
      <c r="Z2" s="8">
        <f t="shared" si="7"/>
        <v>-0.49501209501467458</v>
      </c>
      <c r="AA2" s="8">
        <f t="shared" si="7"/>
        <v>0.57542742057488083</v>
      </c>
      <c r="AB2" s="8">
        <f t="shared" si="7"/>
        <v>0.65465367070797709</v>
      </c>
      <c r="AC2" s="8">
        <f t="shared" si="7"/>
        <v>-0.65465367070797709</v>
      </c>
      <c r="AD2" s="8">
        <f t="shared" si="7"/>
        <v>-0.38312150169148224</v>
      </c>
      <c r="AE2" s="8"/>
      <c r="AF2" s="8"/>
      <c r="AG2" s="4">
        <f>ABS(M2-$X$2)+ABS(N2-$Y$2)+ABS(O2-$Z$2)+ABS(P2-$AA$2)+ABS(Q2-$AB$2)+ABS(R2-$AC$2)+ABS(S2-$AD$2)</f>
        <v>16.972538822089163</v>
      </c>
      <c r="AH2" s="4">
        <f>ABS(M2-$X$6)+ABS(N2-$Y$6)+ABS(O2-$Z$6)+ABS(P2-$AA$6)+ABS(Q2-$AB$6)+ABS(R2-$AC$6)+ABS(S2-$AD$6)</f>
        <v>18.644444694524928</v>
      </c>
      <c r="AI2" s="4">
        <f>ABS(M2-$X$11)+ABS(N2-$Y$11)+ABS(O2-$Z$11)+ABS(P2-$AA$11)+ABS(Q2-$AB$11)+ABS(R2-$AC$11)+ABS(S2-$AD$11)</f>
        <v>16.974754781005593</v>
      </c>
      <c r="AJ2" s="4">
        <f>ABS(M2-$X$17)+ABS(N2-$Y$17)+ABS(O2-$Z$17)+ABS(P2-$AA$17)+ABS(Q2-$AB$17)+ABS(R2-$AC$17)+ABS(S2-$AD$17)</f>
        <v>17.538186612768296</v>
      </c>
      <c r="AK2" s="4">
        <f>IF(MIN(AG2:AJ2)=AG2,0,IF(MIN(AG2:AJ2)=AH2,1,IF(MIN(AG2:AJ2)=AI2,2,3)))</f>
        <v>0</v>
      </c>
      <c r="AM2" s="4" t="s">
        <v>70</v>
      </c>
      <c r="AN2" s="8">
        <f t="shared" ref="AN2:AT2" si="8">+AVERAGE(M2,M3,M7,M9,M12,M13,M14,M16,M18)</f>
        <v>0.50420668328234941</v>
      </c>
      <c r="AO2" s="8">
        <f t="shared" si="8"/>
        <v>0.4545210599854061</v>
      </c>
      <c r="AP2" s="8">
        <f t="shared" si="8"/>
        <v>-0.35686918477802126</v>
      </c>
      <c r="AQ2" s="8">
        <f t="shared" si="8"/>
        <v>0.70161764438516172</v>
      </c>
      <c r="AR2" s="8">
        <f t="shared" si="8"/>
        <v>1.091089451179962</v>
      </c>
      <c r="AS2" s="8">
        <f t="shared" si="8"/>
        <v>-1.091089451179962</v>
      </c>
      <c r="AT2" s="8">
        <f t="shared" si="8"/>
        <v>0.49281868379972749</v>
      </c>
      <c r="AU2" s="8"/>
      <c r="AV2" s="8"/>
      <c r="AW2" s="4">
        <f>ABS(M2-$AN$2)+ABS(N2-$AO$2)+ABS(O2-$AP$2)+ABS(P2-$AQ$2)+ABS(Q2-$AR$2)+ABS(R2-$AS$2)+ABS(S2-$AT$2)</f>
        <v>15.277096897885659</v>
      </c>
      <c r="AX2" s="4">
        <f>ABS(M2-$AN$6)+ABS(N2-$AO$6)+ABS(O2-$AP$6)+ABS(P2-$AQ$6)+ABS(Q2-$AR$6)+ABS(R2-$AS$6)+ABS(S2-$AT$6)</f>
        <v>22.486721094600391</v>
      </c>
      <c r="AY2" s="4">
        <f>ABS(M2-$AN$11)+ABS(N2-$AO$11)+ABS(O2-$AP$11)+ABS(P2-$AQ$11)+ABS(Q2-$AR$11)+ABS(R2-$AS$11)+ABS(S2-$AT$11)</f>
        <v>15.95452367107443</v>
      </c>
      <c r="AZ2" s="4">
        <f>ABS(M2-$AN$17)+ABS(N2-$AO$17)+ABS(O2-$AP$17)+ABS(P2-$AQ$17)+ABS(Q2-$AR$17)+ABS(R2-$AS$17)+ABS(S2-$AT$17)</f>
        <v>19.032060017708805</v>
      </c>
      <c r="BA2" s="4">
        <f>IF(MIN(AW2:AZ2)=AW2,0,IF(MIN(AW2:AZ2)=AX2,1,IF(MIN(AW2:AZ2)=AY2,2,3)))</f>
        <v>0</v>
      </c>
      <c r="BC2" s="4" t="s">
        <v>70</v>
      </c>
      <c r="BD2" s="8">
        <f t="shared" ref="BD2:BJ2" si="9">+AVERAGE(M2,M3,M7,M9,M12,M13,M14,M16)</f>
        <v>0.61479450253350065</v>
      </c>
      <c r="BE2" s="8">
        <f t="shared" si="9"/>
        <v>0.56781717974376056</v>
      </c>
      <c r="BF2" s="8">
        <f t="shared" si="9"/>
        <v>-0.58998534580237405</v>
      </c>
      <c r="BG2" s="8">
        <f t="shared" si="9"/>
        <v>0.97292662557726584</v>
      </c>
      <c r="BH2" s="8">
        <f t="shared" si="9"/>
        <v>1.14564392373896</v>
      </c>
      <c r="BI2" s="8">
        <f t="shared" si="9"/>
        <v>-1.14564392373896</v>
      </c>
      <c r="BJ2" s="8">
        <f t="shared" si="9"/>
        <v>0.60415313728272235</v>
      </c>
      <c r="BK2" s="8"/>
      <c r="BL2" s="4">
        <f>ABS(M2-$BD$2)+ABS(N2-$BE$2)+ABS(O2-$BF$2)+ABS(P2-$BG$2)+ABS(Q2-$BH$2)+ABS(R2-$BI$2)+ABS(S2-$BJ$2)</f>
        <v>14.5465623082947</v>
      </c>
      <c r="BM2" s="4">
        <f>ABS(M2-$BD$6)+ABS(N2-$BE$6)+ABS(O2-$BF$6)+ABS(P2-$BG$6)+ABS(Q2-$BH$6)+ABS(R2-$BI$6)+ABS(S2-$BJ$6)</f>
        <v>22.607118904952511</v>
      </c>
      <c r="BN2" s="4">
        <f>ABS(M2-$BD$11)+ABS(N2-$BE$11)+ABS(O2-$BF$11)+ABS(P2-$BG$11)+ABS(Q2-$BH$11)+ABS(R2-$BI$11)+ABS(S2-$BJ$11)</f>
        <v>13.97881560139944</v>
      </c>
      <c r="BO2" s="4">
        <f>ABS(M2-$BD$17)+ABS(N2-$BE$17)+ABS(O2-$BF$17)+ABS(P2-$BG$17)+ABS(Q2-$BH$17)+ABS(R2-$BI$17)+ABS(S2-$BJ$17)</f>
        <v>19.061000147204872</v>
      </c>
      <c r="BP2" s="4">
        <f>IF(MIN(BL2:BO2)=BL2,0,IF(MIN(BL2:BO2)=BM2,1,IF(MIN(BL2:BO2)=BN2,2,3)))</f>
        <v>2</v>
      </c>
      <c r="BQ2" s="4" t="s">
        <v>70</v>
      </c>
      <c r="BR2" s="8">
        <f t="shared" ref="BR2:BX2" si="10">AVERAGE(M3,M7,M9,M14,M16)</f>
        <v>0.14555882302973849</v>
      </c>
      <c r="BS2" s="8">
        <f t="shared" si="10"/>
        <v>5.6387008911992179E-2</v>
      </c>
      <c r="BT2" s="8">
        <f t="shared" si="10"/>
        <v>-0.82655507958264329</v>
      </c>
      <c r="BU2" s="8">
        <f t="shared" si="10"/>
        <v>1.0751407068635934</v>
      </c>
      <c r="BV2" s="8">
        <f t="shared" si="10"/>
        <v>1.4402380755575497</v>
      </c>
      <c r="BW2" s="8">
        <f t="shared" si="10"/>
        <v>-1.4402380755575497</v>
      </c>
      <c r="BX2" s="8">
        <f t="shared" si="10"/>
        <v>0.13261898135474398</v>
      </c>
      <c r="BY2" s="8"/>
      <c r="BZ2" s="8"/>
      <c r="CA2" s="4">
        <f>ABS(M2-$BR$2)+ABS(N2-$BS$2)+ABS(O2-$BT$2)+ABS(P2-$BU$2)+ABS(Q2-$BV$2)+ABS(R2-$BW$2)+ABS(S2-$BX$2)</f>
        <v>16.249166803128791</v>
      </c>
      <c r="CB2" s="4">
        <f>ABS(M2-$BR$6)+ABS(N2-$BS$6)+ABS(O2-$BT$6)+ABS(P2-$BU$6)+ABS(Q2-$BV$6)+ABS(R2-$BW$6)+ABS(S2-$BX$6)</f>
        <v>22.607118904952511</v>
      </c>
      <c r="CC2" s="4">
        <f>ABS(M2-$BR$11)+ABS(N2-$BS$11)+ABS(O2-$BT$11)+ABS(P2-$BU$11)+ABS(Q2-$BV$11)+ABS(R2-$BW$11)+ABS(S2-$BX$11)</f>
        <v>12.27637001302827</v>
      </c>
      <c r="CD2" s="4">
        <f>ABS(M2-$BR$17)+ABS(N2-$BS$17)+ABS(O2-$BT$17)+ABS(P2-$BU$17)+ABS(Q2-$BV$17)+ABS(R2-$BW$17)+ABS(S2-$BX$17)</f>
        <v>19.061000147204872</v>
      </c>
      <c r="CE2" s="4">
        <f>IF(MIN(CA2:CD2)=CA2,0,IF(MIN(CA2:CD2)=CB2,1,IF(MIN(CA2:CD2)=CC2,2,3)))</f>
        <v>2</v>
      </c>
      <c r="CG2" s="4" t="s">
        <v>70</v>
      </c>
      <c r="CH2" s="8">
        <f t="shared" ref="CH2:CN2" si="11">+AVERAGE(M7,M9,M12,M13,M14,M16)</f>
        <v>-0.28771276131024348</v>
      </c>
      <c r="CI2" s="8">
        <f t="shared" si="11"/>
        <v>-0.28143382670296485</v>
      </c>
      <c r="CJ2" s="8">
        <f t="shared" si="11"/>
        <v>-0.44320850367592973</v>
      </c>
      <c r="CK2" s="8">
        <f t="shared" si="11"/>
        <v>0.95399809200572383</v>
      </c>
      <c r="CL2" s="8">
        <f t="shared" si="11"/>
        <v>1.0910894511799618</v>
      </c>
      <c r="CM2" s="8">
        <f t="shared" si="11"/>
        <v>-1.0910894511799618</v>
      </c>
      <c r="CN2" s="8">
        <f t="shared" si="11"/>
        <v>-0.28488521920648674</v>
      </c>
      <c r="CO2" s="8"/>
      <c r="CP2" s="4">
        <f>ABS(M2-$CH$2)+ABS(N2-$CI$2)+ABS(O2-$CJ$2)+ABS(P2-$CK$2)+ABS(Q2-$CL$2)+ABS(R2-$CM$2)+ABS(S2-$CN$2)</f>
        <v>17.243955365654365</v>
      </c>
      <c r="CQ2" s="4">
        <f>ABS(M2-$CH$6)+ABS(N2-$CI$6)+ABS(O2-$CJ$6)+ABS(P2-$CK$6)+ABS(Q2-$CL$6)+ABS(R2-$CM$6)+ABS(S2-$CN$6)</f>
        <v>22.607118904952511</v>
      </c>
      <c r="CR2" s="4">
        <f>ABS(M2-$CH$11)+ABS(N2-$CI$11)+ABS(O2-$CJ$11)+ABS(P2-$CK$11)+ABS(Q2-$CL$11)+ABS(R2-$CM$11)+ABS(R2-$CN$11)</f>
        <v>9.6613872891031658</v>
      </c>
      <c r="CS2" s="4">
        <f>ABS(M2-$CH$17)+ABS(N2-$CI$17)+ABS(O2-$CJ$17)+ABS(P2-$CK$17)+ABS(Q2-$CL$17)+ABS(R2-$CM$17)+ABS(S2-$CN$17)</f>
        <v>19.061000147204872</v>
      </c>
      <c r="CT2" s="4">
        <f>IF(MIN(CP2:CS2)=CP2,0,IF(MIN(CP2:CS2)=CQ2,1,IF(MIN(CP2:CS2)=CR2,2,3)))</f>
        <v>2</v>
      </c>
      <c r="CV2" s="4" t="s">
        <v>70</v>
      </c>
      <c r="CW2" s="8">
        <f t="shared" ref="CW2:DC2" si="12">+AVERAGE(M4,M7,M9,M12,M13,M14,M16)</f>
        <v>-0.14701805935083875</v>
      </c>
      <c r="CX2" s="8">
        <f t="shared" si="12"/>
        <v>-8.0230658394777249E-2</v>
      </c>
      <c r="CY2" s="8">
        <f t="shared" si="12"/>
        <v>-0.38153756160599511</v>
      </c>
      <c r="CZ2" s="8">
        <f t="shared" si="12"/>
        <v>0.86746765282153115</v>
      </c>
      <c r="DA2" s="8">
        <f t="shared" si="12"/>
        <v>1.0287414825411068</v>
      </c>
      <c r="DB2" s="8">
        <f t="shared" si="12"/>
        <v>-1.0287414825411068</v>
      </c>
      <c r="DC2" s="8">
        <f t="shared" si="12"/>
        <v>-0.13682910774695786</v>
      </c>
      <c r="DD2" s="8"/>
      <c r="DE2" s="4">
        <f>ABS(M2-$CW$2)+ABS(N2-$CX$2)+ABS(O2-$CY$2)+ABS(P2-$CZ$2)+ABS(Q2-$DA$2)+ABS(R2-$DB$2)+ABS(S2-$DC$2)</f>
        <v>16.777506827903661</v>
      </c>
      <c r="DF2" s="4">
        <f>ABS(M2-$CW$6)+ABS(N2-$CX$6)+ABS(O2-$CY$6)+ABS(P2-$CZ$6)+ABS(Q2-$DA$6)+ABS(R2-$DB$6)+ABS(S2-$DC$6)</f>
        <v>22.607118904952511</v>
      </c>
      <c r="DG2" s="4">
        <f>ABS(M2-$CW$11)+ABS(N2-$CX$11)+ABS(O2-$CY$11)+ABS(P2-$CZ$11)+ABS(Q2-$DA$11)+ABS(R2-$DB$11)+ABS(S2-$DC$11)</f>
        <v>6.4543831362156912</v>
      </c>
      <c r="DH2" s="4">
        <f>ABS(M2-$CW$17)+ABS(N2-$CX$17)+ABS(O2-$CY$17)+ABS(P2-$CZ$17)+ABS(Q2-$DA$17)+ABS(R2-$DB$17)+ABS(S2-$DC$17)</f>
        <v>19.061000147204872</v>
      </c>
      <c r="DI2" s="4">
        <f>IF(MIN(DE2:DH2)=DE2,0,IF(MIN(DE2:DH2)=DF2,1,IF(MIN(DE2:DH2)=DG2,2,3)))</f>
        <v>2</v>
      </c>
    </row>
    <row r="3" spans="1:113" x14ac:dyDescent="0.2">
      <c r="A3" s="9" t="s">
        <v>12</v>
      </c>
      <c r="B3" s="9">
        <v>44.1</v>
      </c>
      <c r="C3" s="9">
        <v>2.57</v>
      </c>
      <c r="D3" s="9">
        <v>11.2</v>
      </c>
      <c r="E3" s="9">
        <v>31</v>
      </c>
      <c r="F3" s="9">
        <v>53</v>
      </c>
      <c r="G3" s="9">
        <v>47</v>
      </c>
      <c r="H3" s="9">
        <v>7.5</v>
      </c>
      <c r="I3" s="9">
        <v>3</v>
      </c>
      <c r="J3" s="9" t="s">
        <v>11</v>
      </c>
      <c r="K3" s="4"/>
      <c r="L3" s="4"/>
      <c r="M3" s="9">
        <f t="shared" si="0"/>
        <v>1.8054401382811427</v>
      </c>
      <c r="N3" s="9">
        <f t="shared" si="1"/>
        <v>1.3826094585220463</v>
      </c>
      <c r="O3" s="9">
        <f t="shared" si="2"/>
        <v>-0.90944082572463558</v>
      </c>
      <c r="P3" s="9">
        <f t="shared" si="3"/>
        <v>0.80256982343338656</v>
      </c>
      <c r="Q3" s="9">
        <f t="shared" si="4"/>
        <v>1.9639610121239313</v>
      </c>
      <c r="R3" s="9">
        <f t="shared" si="5"/>
        <v>-1.9639610121239313</v>
      </c>
      <c r="S3" s="9">
        <f t="shared" si="6"/>
        <v>1.7240467576116705</v>
      </c>
      <c r="T3" s="9">
        <v>3</v>
      </c>
      <c r="U3" s="9" t="s">
        <v>11</v>
      </c>
      <c r="V3" s="10"/>
      <c r="AG3" s="4">
        <f t="shared" ref="AG3:AG22" si="13">ABS(M3-$X$2)+ABS(N3-$Y$2)+ABS(O3-$Z$2)+ABS(P3-$AA$2)+ABS(Q3-$AB$2)+ABS(R3-$AC$2)+ABS(S3-$AD$2)</f>
        <v>9.3010019153215993</v>
      </c>
      <c r="AH3" s="4">
        <f t="shared" ref="AH3:AH22" si="14">ABS(M3-$X$6)+ABS(N3-$Y$6)+ABS(O3-$Z$6)+ABS(P3-$AA$6)+ABS(Q3-$AB$6)+ABS(R3-$AC$6)+ABS(S3-$AD$6)</f>
        <v>10.972907787757363</v>
      </c>
      <c r="AI3" s="4">
        <f t="shared" ref="AI3:AI22" si="15">ABS(M3-$X$11)+ABS(N3-$Y$11)+ABS(O3-$Z$11)+ABS(P3-$AA$11)+ABS(Q3-$AB$11)+ABS(R3-$AC$11)+ABS(S3-$AD$11)</f>
        <v>9.303217874238026</v>
      </c>
      <c r="AJ3" s="4">
        <f t="shared" ref="AJ3:AJ22" si="16">ABS(M3-$X$17)+ABS(N3-$Y$17)+ABS(O3-$Z$17)+ABS(P3-$AA$17)+ABS(Q3-$AB$17)+ABS(R3-$AC$17)+ABS(S3-$AD$17)</f>
        <v>9.8666497060007305</v>
      </c>
      <c r="AK3" s="4">
        <f t="shared" ref="AK3:AK22" si="17">IF(MIN(AG3:AJ3)=AG3,0,IF(MIN(AG3:AJ3)=AH3,1,IF(MIN(AG3:AJ3)=AI3,2,3)))</f>
        <v>0</v>
      </c>
      <c r="AW3" s="4">
        <f t="shared" ref="AW3:AW22" si="18">ABS(M3-$AN$2)+ABS(N3-$AO$2)+ABS(O3-$AP$2)+ABS(P3-$AQ$2)+ABS(Q3-$AR$2)+ABS(R3-$AS$2)+ABS(S3-$AT$2)</f>
        <v>5.859816869230154</v>
      </c>
      <c r="AX3" s="4">
        <f t="shared" ref="AX3:AX22" si="19">ABS(M3-$AN$6)+ABS(N3-$AO$6)+ABS(O3-$AP$6)+ABS(P3-$AQ$6)+ABS(Q3-$AR$6)+ABS(R3-$AS$6)+ABS(S3-$AT$6)</f>
        <v>14.815184187832825</v>
      </c>
      <c r="AY3" s="4">
        <f t="shared" ref="AY3:AY22" si="20">ABS(M3-$AN$11)+ABS(N3-$AO$11)+ABS(O3-$AP$11)+ABS(P3-$AQ$11)+ABS(Q3-$AR$11)+ABS(R3-$AS$11)+ABS(S3-$AT$11)</f>
        <v>8.2829867643068606</v>
      </c>
      <c r="AZ3" s="4">
        <f t="shared" ref="AZ3:AZ22" si="21">ABS(M3-$AN$17)+ABS(N3-$AO$17)+ABS(O3-$AP$17)+ABS(P3-$AQ$17)+ABS(Q3-$AR$17)+ABS(R3-$AS$17)+ABS(S3-$AT$17)</f>
        <v>11.360523110941237</v>
      </c>
      <c r="BA3" s="4">
        <f t="shared" ref="BA3:BA22" si="22">IF(MIN(AW3:AZ3)=AW3,0,IF(MIN(AW3:AZ3)=AX3,1,IF(MIN(AW3:AZ3)=AY3,2,3)))</f>
        <v>0</v>
      </c>
      <c r="BL3" s="4">
        <f t="shared" ref="BL3:BL22" si="23">ABS(M3-$BD$2)+ABS(N3-$BE$2)+ABS(O3-$BF$2)+ABS(P3-$BG$2)+ABS(Q3-$BH$2)+ABS(R3-$BI$2)+ABS(S3-$BJ$2)</f>
        <v>5.2517779936909594</v>
      </c>
      <c r="BM3" s="4">
        <f t="shared" ref="BM3:BM22" si="24">ABS(M3-$BD$6)+ABS(N3-$BE$6)+ABS(O3-$BF$6)+ABS(P3-$BG$6)+ABS(Q3-$BH$6)+ABS(R3-$BI$6)+ABS(S3-$BJ$6)</f>
        <v>14.935581998184942</v>
      </c>
      <c r="BN3" s="4">
        <f t="shared" ref="BN3:BN22" si="25">ABS(M3-$BD$11)+ABS(N3-$BE$11)+ABS(O3-$BF$11)+ABS(P3-$BG$11)+ABS(Q3-$BH$11)+ABS(R3-$BI$11)+ABS(S3-$BJ$11)</f>
        <v>6.307278694631874</v>
      </c>
      <c r="BO3" s="4">
        <f t="shared" ref="BO3:BO22" si="26">ABS(M3-$BD$17)+ABS(N3-$BE$17)+ABS(O3-$BF$17)+ABS(P3-$BG$17)+ABS(Q3-$BH$17)+ABS(R3-$BI$17)+ABS(S3-$BJ$17)</f>
        <v>11.389463240437305</v>
      </c>
      <c r="BP3" s="4">
        <f t="shared" ref="BP3:BP22" si="27">IF(MIN(BL3:BO3)=BL3,0,IF(MIN(BL3:BO3)=BM3,1,IF(MIN(BL3:BO3)=BN3,2,3)))</f>
        <v>0</v>
      </c>
      <c r="CA3" s="4">
        <f t="shared" ref="CA3:CA22" si="28">ABS(M3-$BR$2)+ABS(N3-$BS$2)+ABS(O3-$BT$2)+ABS(P3-$BU$2)+ABS(Q3-$BV$2)+ABS(R3-$BW$2)+ABS(S3-$BX$2)</f>
        <v>5.9804340438233474</v>
      </c>
      <c r="CB3" s="4">
        <f t="shared" ref="CB3:CB22" si="29">ABS(M3-$BR$6)+ABS(N3-$BS$6)+ABS(O3-$BT$6)+ABS(P3-$BU$6)+ABS(Q3-$BV$6)+ABS(R3-$BW$6)+ABS(S3-$BX$6)</f>
        <v>14.935581998184942</v>
      </c>
      <c r="CC3" s="4">
        <f t="shared" ref="CC3:CC22" si="30">ABS(M3-$BR$11)+ABS(N3-$BS$11)+ABS(O3-$BT$11)+ABS(P3-$BU$11)+ABS(Q3-$BV$11)+ABS(R3-$BW$11)+ABS(S3-$BX$11)</f>
        <v>4.6048331062607035</v>
      </c>
      <c r="CD3" s="4">
        <f t="shared" ref="CD3:CD22" si="31">ABS(M3-$BR$17)+ABS(N3-$BS$17)+ABS(O3-$BT$17)+ABS(P3-$BU$17)+ABS(Q3-$BV$17)+ABS(R3-$BW$17)+ABS(S3-$BX$17)</f>
        <v>11.389463240437305</v>
      </c>
      <c r="CE3" s="4">
        <f t="shared" ref="CE3:CE22" si="32">IF(MIN(CA3:CD3)=CA3,0,IF(MIN(CA3:CD3)=CB3,1,IF(MIN(CA3:CD3)=CC3,2,3)))</f>
        <v>2</v>
      </c>
      <c r="CP3" s="4">
        <f t="shared" ref="CP3:CP22" si="33">ABS(M3-$CH$2)+ABS(N3-$CI$2)+ABS(O3-$CJ$2)+ABS(P3-$CK$2)+ABS(Q3-$CL$2)+ABS(R3-$CM$2)+ABS(S3-$CN$2)</f>
        <v>8.1295318741435363</v>
      </c>
      <c r="CQ3" s="4">
        <f t="shared" ref="CQ3:CQ22" si="34">ABS(M3-$CH$6)+ABS(N3-$CI$6)+ABS(O3-$CJ$6)+ABS(P3-$CK$6)+ABS(Q3-$CL$6)+ABS(R3-$CM$6)+ABS(S3-$CN$6)</f>
        <v>14.935581998184942</v>
      </c>
      <c r="CR3" s="4">
        <f t="shared" ref="CR3:CR22" si="35">ABS(M3-$CH$11)+ABS(N3-$CI$11)+ABS(O3-$CJ$11)+ABS(P3-$CK$11)+ABS(Q3-$CL$11)+ABS(R3-$CM$11)+ABS(R3-$CN$11)</f>
        <v>8.0716992999727815</v>
      </c>
      <c r="CS3" s="4">
        <f t="shared" ref="CS3:CS22" si="36">ABS(M3-$CH$17)+ABS(N3-$CI$17)+ABS(O3-$CJ$17)+ABS(P3-$CK$17)+ABS(Q3-$CL$17)+ABS(R3-$CM$17)+ABS(S3-$CN$17)</f>
        <v>11.389463240437305</v>
      </c>
      <c r="CT3" s="4">
        <f t="shared" ref="CT3:CT22" si="37">IF(MIN(CP3:CS3)=CP3,0,IF(MIN(CP3:CS3)=CQ3,1,IF(MIN(CP3:CS3)=CR3,2,3)))</f>
        <v>2</v>
      </c>
      <c r="DE3" s="4">
        <f t="shared" ref="DE3:DE22" si="38">ABS(M3-$CW$2)+ABS(N3-$CX$2)+ABS(O3-$CY$2)+ABS(P3-$CZ$2)+ABS(Q3-$DA$2)+ABS(R3-$DB$2)+ABS(S3-$DC$2)</f>
        <v>7.7394143325798677</v>
      </c>
      <c r="DF3" s="4">
        <f t="shared" ref="DF3:DF22" si="39">ABS(M3-$CW$6)+ABS(N3-$CX$6)+ABS(O3-$CY$6)+ABS(P3-$CZ$6)+ABS(Q3-$DA$6)+ABS(R3-$DB$6)+ABS(S3-$DC$6)</f>
        <v>14.935581998184942</v>
      </c>
      <c r="DG3" s="4">
        <f t="shared" ref="DG3:DG22" si="40">ABS(M3-$CW$11)+ABS(N3-$CX$11)+ABS(O3-$CY$11)+ABS(P3-$CZ$11)+ABS(Q3-$DA$11)+ABS(R3-$DB$11)+ABS(S3-$DC$11)</f>
        <v>6.4543831362156912</v>
      </c>
      <c r="DH3" s="4">
        <f t="shared" ref="DH3:DH22" si="41">ABS(M3-$CW$17)+ABS(N3-$CX$17)+ABS(O3-$CY$17)+ABS(P3-$CZ$17)+ABS(Q3-$DA$17)+ABS(R3-$DB$17)+ABS(S3-$DC$17)</f>
        <v>11.389463240437305</v>
      </c>
      <c r="DI3" s="4">
        <f t="shared" ref="DI3:DI22" si="42">IF(MIN(DE3:DH3)=DE3,0,IF(MIN(DE3:DH3)=DF3,1,IF(MIN(DE3:DH3)=DG3,2,3)))</f>
        <v>2</v>
      </c>
    </row>
    <row r="4" spans="1:113" x14ac:dyDescent="0.2">
      <c r="A4" s="6" t="s">
        <v>13</v>
      </c>
      <c r="B4" s="6">
        <v>22.4</v>
      </c>
      <c r="C4" s="6">
        <v>2.23</v>
      </c>
      <c r="D4" s="6">
        <v>13.8</v>
      </c>
      <c r="E4" s="6">
        <v>30</v>
      </c>
      <c r="F4" s="6">
        <v>52</v>
      </c>
      <c r="G4" s="6">
        <v>48</v>
      </c>
      <c r="H4" s="6">
        <v>4.2</v>
      </c>
      <c r="I4" s="6">
        <v>2</v>
      </c>
      <c r="J4" s="6" t="s">
        <v>11</v>
      </c>
      <c r="K4" s="4"/>
      <c r="L4" s="4"/>
      <c r="M4" s="6">
        <f t="shared" si="0"/>
        <v>0.69715015240558953</v>
      </c>
      <c r="N4" s="6">
        <f t="shared" si="1"/>
        <v>1.1269883514543488</v>
      </c>
      <c r="O4" s="6">
        <f t="shared" si="2"/>
        <v>-1.1511909186387139E-2</v>
      </c>
      <c r="P4" s="6">
        <f t="shared" si="3"/>
        <v>0.34828501771637504</v>
      </c>
      <c r="Q4" s="6">
        <f t="shared" si="4"/>
        <v>0.65465367070797709</v>
      </c>
      <c r="R4" s="6">
        <f t="shared" si="5"/>
        <v>-0.65465367070797709</v>
      </c>
      <c r="S4" s="6">
        <f t="shared" si="6"/>
        <v>0.75150756101021554</v>
      </c>
      <c r="T4" s="6">
        <v>2</v>
      </c>
      <c r="U4" s="6" t="s">
        <v>11</v>
      </c>
      <c r="V4" s="7"/>
      <c r="AG4" s="4">
        <f t="shared" si="13"/>
        <v>4.4150083980633115</v>
      </c>
      <c r="AH4" s="4">
        <f t="shared" si="14"/>
        <v>4.6656290931254869</v>
      </c>
      <c r="AI4" s="4">
        <f t="shared" si="15"/>
        <v>2.9959391796061521</v>
      </c>
      <c r="AJ4" s="4">
        <f t="shared" si="16"/>
        <v>4.2961331992976755</v>
      </c>
      <c r="AK4" s="4">
        <f t="shared" si="17"/>
        <v>2</v>
      </c>
      <c r="AW4" s="4">
        <f t="shared" si="18"/>
        <v>2.6956611010070612</v>
      </c>
      <c r="AX4" s="4">
        <f t="shared" si="19"/>
        <v>8.507905493200953</v>
      </c>
      <c r="AY4" s="4">
        <f t="shared" si="20"/>
        <v>2.4592082555032735</v>
      </c>
      <c r="AZ4" s="4">
        <f t="shared" si="21"/>
        <v>6.7570069758947575</v>
      </c>
      <c r="BA4" s="4">
        <f t="shared" si="22"/>
        <v>2</v>
      </c>
      <c r="BL4" s="4">
        <f t="shared" si="23"/>
        <v>2.9739767958490138</v>
      </c>
      <c r="BM4" s="4">
        <f t="shared" si="24"/>
        <v>8.6283033035530678</v>
      </c>
      <c r="BN4" s="4">
        <f t="shared" si="25"/>
        <v>0</v>
      </c>
      <c r="BO4" s="4">
        <f t="shared" si="26"/>
        <v>6.3392850289589777</v>
      </c>
      <c r="BP4" s="4">
        <f t="shared" si="27"/>
        <v>2</v>
      </c>
      <c r="CA4" s="4">
        <f t="shared" si="28"/>
        <v>5.3541489208162991</v>
      </c>
      <c r="CB4" s="4">
        <f t="shared" si="29"/>
        <v>8.6283033035530678</v>
      </c>
      <c r="CC4" s="4">
        <f t="shared" si="30"/>
        <v>1.7024455883711707</v>
      </c>
      <c r="CD4" s="4">
        <f t="shared" si="31"/>
        <v>6.3392850289589777</v>
      </c>
      <c r="CE4" s="4">
        <f t="shared" si="32"/>
        <v>2</v>
      </c>
      <c r="CP4" s="4">
        <f t="shared" si="33"/>
        <v>5.3399591018127097</v>
      </c>
      <c r="CQ4" s="4">
        <f t="shared" si="34"/>
        <v>8.6283033035530678</v>
      </c>
      <c r="CR4" s="4">
        <f t="shared" si="35"/>
        <v>8.1681926637286306</v>
      </c>
      <c r="CS4" s="4">
        <f t="shared" si="36"/>
        <v>6.3392850289589777</v>
      </c>
      <c r="CT4" s="4">
        <f t="shared" si="37"/>
        <v>0</v>
      </c>
      <c r="DE4" s="4">
        <f t="shared" si="38"/>
        <v>4.5771078015537512</v>
      </c>
      <c r="DF4" s="4">
        <f t="shared" si="39"/>
        <v>8.6283033035530678</v>
      </c>
      <c r="DG4" s="4">
        <f t="shared" si="40"/>
        <v>10.143047148015658</v>
      </c>
      <c r="DH4" s="4">
        <f t="shared" si="41"/>
        <v>6.3392850289589777</v>
      </c>
      <c r="DI4" s="4">
        <f t="shared" si="42"/>
        <v>0</v>
      </c>
    </row>
    <row r="5" spans="1:113" x14ac:dyDescent="0.2">
      <c r="A5" s="9" t="s">
        <v>14</v>
      </c>
      <c r="B5" s="9">
        <v>16.8</v>
      </c>
      <c r="C5" s="9">
        <v>1.23</v>
      </c>
      <c r="D5" s="9">
        <v>12.4</v>
      </c>
      <c r="E5" s="9">
        <v>29</v>
      </c>
      <c r="F5" s="9">
        <v>51</v>
      </c>
      <c r="G5" s="9">
        <v>49</v>
      </c>
      <c r="H5" s="9">
        <v>3.1</v>
      </c>
      <c r="I5" s="9">
        <v>3</v>
      </c>
      <c r="J5" s="9" t="s">
        <v>11</v>
      </c>
      <c r="K5" s="4"/>
      <c r="L5" s="4"/>
      <c r="M5" s="9">
        <f t="shared" si="0"/>
        <v>0.41113983346996308</v>
      </c>
      <c r="N5" s="9">
        <f t="shared" si="1"/>
        <v>0.37516156596112082</v>
      </c>
      <c r="O5" s="9">
        <f t="shared" si="2"/>
        <v>-0.49501209501467458</v>
      </c>
      <c r="P5" s="9">
        <f t="shared" si="3"/>
        <v>-0.10599978800063645</v>
      </c>
      <c r="Q5" s="9">
        <f t="shared" si="4"/>
        <v>-0.65465367070797709</v>
      </c>
      <c r="R5" s="9">
        <f t="shared" si="5"/>
        <v>0.65465367070797709</v>
      </c>
      <c r="S5" s="9">
        <f t="shared" si="6"/>
        <v>0.42732782880973041</v>
      </c>
      <c r="T5" s="9">
        <v>3</v>
      </c>
      <c r="U5" s="9" t="s">
        <v>11</v>
      </c>
      <c r="V5" s="10"/>
      <c r="AG5" s="4">
        <f t="shared" si="13"/>
        <v>5.6423908641546046</v>
      </c>
      <c r="AH5" s="4">
        <f t="shared" si="14"/>
        <v>4.4016923400342201</v>
      </c>
      <c r="AI5" s="4">
        <f t="shared" si="15"/>
        <v>2.0112343001880735</v>
      </c>
      <c r="AJ5" s="4">
        <f t="shared" si="16"/>
        <v>2.2265695548507933</v>
      </c>
      <c r="AK5" s="4">
        <f t="shared" si="17"/>
        <v>2</v>
      </c>
      <c r="AW5" s="4">
        <f t="shared" si="18"/>
        <v>4.6751637852249974</v>
      </c>
      <c r="AX5" s="4">
        <f t="shared" si="19"/>
        <v>4.5564893538509796</v>
      </c>
      <c r="AY5" s="4">
        <f t="shared" si="20"/>
        <v>2.4592082555032735</v>
      </c>
      <c r="AZ5" s="4">
        <f t="shared" si="21"/>
        <v>2.1414470020328848</v>
      </c>
      <c r="BA5" s="4">
        <f t="shared" si="22"/>
        <v>3</v>
      </c>
      <c r="BL5" s="4">
        <f t="shared" si="23"/>
        <v>5.3476304445786447</v>
      </c>
      <c r="BM5" s="4">
        <f t="shared" si="24"/>
        <v>4.6768871642030962</v>
      </c>
      <c r="BN5" s="4">
        <f t="shared" si="25"/>
        <v>4.918416511006547</v>
      </c>
      <c r="BO5" s="4">
        <f t="shared" si="26"/>
        <v>1.6025824402392359</v>
      </c>
      <c r="BP5" s="4">
        <f t="shared" si="27"/>
        <v>3</v>
      </c>
      <c r="CA5" s="4">
        <f t="shared" si="28"/>
        <v>6.5815313869075904</v>
      </c>
      <c r="CB5" s="4">
        <f t="shared" si="29"/>
        <v>4.6768871642030962</v>
      </c>
      <c r="CC5" s="4">
        <f t="shared" si="30"/>
        <v>6.3445762789044098</v>
      </c>
      <c r="CD5" s="4">
        <f t="shared" si="31"/>
        <v>1.6025824402392359</v>
      </c>
      <c r="CE5" s="4">
        <f t="shared" si="32"/>
        <v>3</v>
      </c>
      <c r="CP5" s="4">
        <f t="shared" si="33"/>
        <v>6.6709487505814922</v>
      </c>
      <c r="CQ5" s="4">
        <f t="shared" si="34"/>
        <v>4.6768871642030962</v>
      </c>
      <c r="CR5" s="4">
        <f t="shared" si="35"/>
        <v>10.486121729462164</v>
      </c>
      <c r="CS5" s="4">
        <f t="shared" si="36"/>
        <v>1.6025824402392359</v>
      </c>
      <c r="CT5" s="4">
        <f t="shared" si="37"/>
        <v>3</v>
      </c>
      <c r="DE5" s="4">
        <f t="shared" si="38"/>
        <v>6.0314393344624033</v>
      </c>
      <c r="DF5" s="4">
        <f t="shared" si="39"/>
        <v>4.6768871642030962</v>
      </c>
      <c r="DG5" s="4">
        <f t="shared" si="40"/>
        <v>14.094463287365629</v>
      </c>
      <c r="DH5" s="4">
        <f t="shared" si="41"/>
        <v>1.6025824402392359</v>
      </c>
      <c r="DI5" s="4">
        <f t="shared" si="42"/>
        <v>3</v>
      </c>
    </row>
    <row r="6" spans="1:113" x14ac:dyDescent="0.2">
      <c r="A6" s="11" t="s">
        <v>15</v>
      </c>
      <c r="B6" s="11">
        <v>10.5</v>
      </c>
      <c r="C6" s="11">
        <v>1.03</v>
      </c>
      <c r="D6" s="11">
        <v>10.9</v>
      </c>
      <c r="E6" s="11">
        <v>30</v>
      </c>
      <c r="F6" s="11">
        <v>51</v>
      </c>
      <c r="G6" s="11">
        <v>49</v>
      </c>
      <c r="H6" s="11">
        <v>2.8</v>
      </c>
      <c r="I6" s="11">
        <v>1</v>
      </c>
      <c r="J6" s="11" t="s">
        <v>11</v>
      </c>
      <c r="K6" s="4"/>
      <c r="L6" s="4"/>
      <c r="M6" s="11">
        <f t="shared" si="0"/>
        <v>8.937822466738321E-2</v>
      </c>
      <c r="N6" s="11">
        <f t="shared" si="1"/>
        <v>0.22479620886247528</v>
      </c>
      <c r="O6" s="11">
        <f t="shared" si="2"/>
        <v>-1.0130480084021254</v>
      </c>
      <c r="P6" s="11">
        <f t="shared" si="3"/>
        <v>0.34828501771637504</v>
      </c>
      <c r="Q6" s="11">
        <f t="shared" si="4"/>
        <v>-0.65465367070797709</v>
      </c>
      <c r="R6" s="11">
        <f t="shared" si="5"/>
        <v>0.65465367070797709</v>
      </c>
      <c r="S6" s="11">
        <f t="shared" si="6"/>
        <v>0.33891517457323439</v>
      </c>
      <c r="T6" s="11">
        <v>1</v>
      </c>
      <c r="U6" s="11" t="s">
        <v>11</v>
      </c>
      <c r="V6" s="12"/>
      <c r="W6" s="4" t="s">
        <v>71</v>
      </c>
      <c r="X6" s="13">
        <f t="shared" ref="X6:AD6" si="43">+AVERAGE(M6,M7,M13,M15,M18)</f>
        <v>-0.21910433361318543</v>
      </c>
      <c r="Y6" s="13">
        <f t="shared" si="43"/>
        <v>-0.21126332672359691</v>
      </c>
      <c r="Z6" s="13">
        <f t="shared" si="43"/>
        <v>0.25095962026325419</v>
      </c>
      <c r="AA6" s="13">
        <f t="shared" si="43"/>
        <v>0.16657109542957049</v>
      </c>
      <c r="AB6" s="13">
        <f t="shared" si="43"/>
        <v>0.13093073414159542</v>
      </c>
      <c r="AC6" s="13">
        <f t="shared" si="43"/>
        <v>-0.13093073414159542</v>
      </c>
      <c r="AD6" s="13">
        <f t="shared" si="43"/>
        <v>-0.16798404304934217</v>
      </c>
      <c r="AE6" s="13"/>
      <c r="AF6" s="13"/>
      <c r="AG6" s="4">
        <f t="shared" si="13"/>
        <v>5.1456023516873222</v>
      </c>
      <c r="AH6" s="4">
        <f t="shared" si="14"/>
        <v>4.2683316721405467</v>
      </c>
      <c r="AI6" s="4">
        <f t="shared" si="15"/>
        <v>3.4194718562214428</v>
      </c>
      <c r="AJ6" s="4">
        <f t="shared" si="16"/>
        <v>2.7813558132853471</v>
      </c>
      <c r="AK6" s="4">
        <f t="shared" si="17"/>
        <v>3</v>
      </c>
      <c r="AM6" s="4" t="s">
        <v>71</v>
      </c>
      <c r="AN6" s="13">
        <f t="shared" ref="AN6:AT6" si="44">+AVERAGE(M10,M11,M15,M17,M19,M21,M22)</f>
        <v>-0.35641847142870814</v>
      </c>
      <c r="AO6" s="13">
        <f t="shared" si="44"/>
        <v>-0.37988733432707811</v>
      </c>
      <c r="AP6" s="13">
        <f t="shared" si="44"/>
        <v>0.64466691443771695</v>
      </c>
      <c r="AQ6" s="13">
        <f t="shared" si="44"/>
        <v>-0.81987591127022597</v>
      </c>
      <c r="AR6" s="13">
        <f t="shared" si="44"/>
        <v>-0.84169757662454192</v>
      </c>
      <c r="AS6" s="13">
        <f t="shared" si="44"/>
        <v>0.84169757662454192</v>
      </c>
      <c r="AT6" s="13">
        <f t="shared" si="44"/>
        <v>-0.37891137529926816</v>
      </c>
      <c r="AU6" s="13"/>
      <c r="AV6" s="13"/>
      <c r="AW6" s="4">
        <f t="shared" si="18"/>
        <v>5.2994545130331598</v>
      </c>
      <c r="AX6" s="4">
        <f t="shared" si="19"/>
        <v>4.9682704528177206</v>
      </c>
      <c r="AY6" s="4">
        <f t="shared" si="20"/>
        <v>3.5377837890284458</v>
      </c>
      <c r="AZ6" s="4">
        <f t="shared" si="21"/>
        <v>1.5136093759261326</v>
      </c>
      <c r="BA6" s="4">
        <f t="shared" si="22"/>
        <v>3</v>
      </c>
      <c r="BC6" s="4" t="s">
        <v>71</v>
      </c>
      <c r="BD6" s="13">
        <f t="shared" ref="BD6:BJ6" si="45">+AVERAGE(M11,M15,M17,M18,M19,M21,M22)</f>
        <v>-0.36882198015805928</v>
      </c>
      <c r="BE6" s="13">
        <f t="shared" si="45"/>
        <v>-0.41855271186672977</v>
      </c>
      <c r="BF6" s="13">
        <f t="shared" si="45"/>
        <v>0.87654965662067086</v>
      </c>
      <c r="BG6" s="13">
        <f t="shared" si="45"/>
        <v>-1.0145693994346596</v>
      </c>
      <c r="BH6" s="13">
        <f t="shared" si="45"/>
        <v>-0.65465367070797698</v>
      </c>
      <c r="BI6" s="13">
        <f t="shared" si="45"/>
        <v>0.65465367070797698</v>
      </c>
      <c r="BJ6" s="13">
        <f t="shared" si="45"/>
        <v>-0.39575188086812446</v>
      </c>
      <c r="BK6" s="13"/>
      <c r="BL6" s="4">
        <f t="shared" si="23"/>
        <v>5.7819746708114064</v>
      </c>
      <c r="BM6" s="4">
        <f t="shared" si="24"/>
        <v>5.0886682631698372</v>
      </c>
      <c r="BN6" s="4">
        <f t="shared" si="25"/>
        <v>5.5427072388147076</v>
      </c>
      <c r="BO6" s="4">
        <f t="shared" si="26"/>
        <v>1.5425495054221998</v>
      </c>
      <c r="BP6" s="4">
        <f t="shared" si="27"/>
        <v>3</v>
      </c>
      <c r="BQ6" s="4" t="s">
        <v>71</v>
      </c>
      <c r="BR6" s="13">
        <f t="shared" ref="BR6:BX6" si="46">+AVERAGE(M11,M15,M17,M18,M19,M21,M22)</f>
        <v>-0.36882198015805928</v>
      </c>
      <c r="BS6" s="13">
        <f t="shared" si="46"/>
        <v>-0.41855271186672977</v>
      </c>
      <c r="BT6" s="13">
        <f t="shared" si="46"/>
        <v>0.87654965662067086</v>
      </c>
      <c r="BU6" s="13">
        <f t="shared" si="46"/>
        <v>-1.0145693994346596</v>
      </c>
      <c r="BV6" s="13">
        <f t="shared" si="46"/>
        <v>-0.65465367070797698</v>
      </c>
      <c r="BW6" s="13">
        <f t="shared" si="46"/>
        <v>0.65465367070797698</v>
      </c>
      <c r="BX6" s="13">
        <f t="shared" si="46"/>
        <v>-0.39575188086812446</v>
      </c>
      <c r="BY6" s="13"/>
      <c r="BZ6" s="13"/>
      <c r="CA6" s="4">
        <f t="shared" si="28"/>
        <v>5.5340181020290826</v>
      </c>
      <c r="CB6" s="4">
        <f t="shared" si="29"/>
        <v>5.0886682631698372</v>
      </c>
      <c r="CC6" s="4">
        <f t="shared" si="30"/>
        <v>6.9688670067125704</v>
      </c>
      <c r="CD6" s="4">
        <f t="shared" si="31"/>
        <v>1.5425495054221998</v>
      </c>
      <c r="CE6" s="4">
        <f t="shared" si="32"/>
        <v>3</v>
      </c>
      <c r="CG6" s="4" t="s">
        <v>71</v>
      </c>
      <c r="CH6" s="13">
        <f t="shared" ref="CH6:CN6" si="47">+AVERAGE(M11,M15,M17,M18,M19,M21,M22)</f>
        <v>-0.36882198015805928</v>
      </c>
      <c r="CI6" s="13">
        <f t="shared" si="47"/>
        <v>-0.41855271186672977</v>
      </c>
      <c r="CJ6" s="13">
        <f t="shared" si="47"/>
        <v>0.87654965662067086</v>
      </c>
      <c r="CK6" s="13">
        <f t="shared" si="47"/>
        <v>-1.0145693994346596</v>
      </c>
      <c r="CL6" s="13">
        <f t="shared" si="47"/>
        <v>-0.65465367070797698</v>
      </c>
      <c r="CM6" s="13">
        <f t="shared" si="47"/>
        <v>0.65465367070797698</v>
      </c>
      <c r="CN6" s="13">
        <f t="shared" si="47"/>
        <v>-0.39575188086812446</v>
      </c>
      <c r="CO6" s="13"/>
      <c r="CP6" s="4">
        <f t="shared" si="33"/>
        <v>6.1741602381142098</v>
      </c>
      <c r="CQ6" s="4">
        <f t="shared" si="34"/>
        <v>5.0886682631698372</v>
      </c>
      <c r="CR6" s="4">
        <f t="shared" si="35"/>
        <v>10.630594890696644</v>
      </c>
      <c r="CS6" s="4">
        <f t="shared" si="36"/>
        <v>1.5425495054221998</v>
      </c>
      <c r="CT6" s="4">
        <f t="shared" si="37"/>
        <v>3</v>
      </c>
      <c r="CV6" s="4" t="s">
        <v>71</v>
      </c>
      <c r="CW6" s="13">
        <f t="shared" ref="CW6:DC6" si="48">AVERAGE(M11,M15,M17,M18,M19,M21,M22)</f>
        <v>-0.36882198015805928</v>
      </c>
      <c r="CX6" s="13">
        <f t="shared" si="48"/>
        <v>-0.41855271186672977</v>
      </c>
      <c r="CY6" s="13">
        <f t="shared" si="48"/>
        <v>0.87654965662067086</v>
      </c>
      <c r="CZ6" s="13">
        <f t="shared" si="48"/>
        <v>-1.0145693994346596</v>
      </c>
      <c r="DA6" s="13">
        <f t="shared" si="48"/>
        <v>-0.65465367070797698</v>
      </c>
      <c r="DB6" s="13">
        <f t="shared" si="48"/>
        <v>0.65465367070797698</v>
      </c>
      <c r="DC6" s="13">
        <f t="shared" si="48"/>
        <v>-0.39575188086812446</v>
      </c>
      <c r="DD6" s="13"/>
      <c r="DE6" s="4">
        <f t="shared" si="38"/>
        <v>5.53465082199512</v>
      </c>
      <c r="DF6" s="4">
        <f t="shared" si="39"/>
        <v>5.0886682631698372</v>
      </c>
      <c r="DG6" s="4">
        <f t="shared" si="40"/>
        <v>13.682682188398887</v>
      </c>
      <c r="DH6" s="4">
        <f t="shared" si="41"/>
        <v>1.5425495054221998</v>
      </c>
      <c r="DI6" s="4">
        <f t="shared" si="42"/>
        <v>3</v>
      </c>
    </row>
    <row r="7" spans="1:113" x14ac:dyDescent="0.2">
      <c r="A7" s="11" t="s">
        <v>18</v>
      </c>
      <c r="B7" s="11">
        <v>6.2</v>
      </c>
      <c r="C7" s="11">
        <v>0.48</v>
      </c>
      <c r="D7" s="11">
        <v>12</v>
      </c>
      <c r="E7" s="11">
        <v>32</v>
      </c>
      <c r="F7" s="11">
        <v>52</v>
      </c>
      <c r="G7" s="11">
        <v>48</v>
      </c>
      <c r="H7" s="11">
        <v>1.3</v>
      </c>
      <c r="I7" s="11">
        <v>1</v>
      </c>
      <c r="J7" s="11" t="s">
        <v>11</v>
      </c>
      <c r="K7" s="4"/>
      <c r="L7" s="4"/>
      <c r="M7" s="11">
        <f t="shared" si="0"/>
        <v>-0.13023684165818716</v>
      </c>
      <c r="N7" s="11">
        <f t="shared" si="1"/>
        <v>-0.18870852315880013</v>
      </c>
      <c r="O7" s="11">
        <f t="shared" si="2"/>
        <v>-0.63315500525132828</v>
      </c>
      <c r="P7" s="11">
        <f t="shared" si="3"/>
        <v>1.2568546291503981</v>
      </c>
      <c r="Q7" s="11">
        <f t="shared" si="4"/>
        <v>0.65465367070797709</v>
      </c>
      <c r="R7" s="11">
        <f t="shared" si="5"/>
        <v>-0.65465367070797709</v>
      </c>
      <c r="S7" s="11">
        <f t="shared" si="6"/>
        <v>-0.10314809660924514</v>
      </c>
      <c r="T7" s="11">
        <v>1</v>
      </c>
      <c r="U7" s="11" t="s">
        <v>11</v>
      </c>
      <c r="V7" s="12"/>
      <c r="AG7" s="4">
        <f t="shared" si="13"/>
        <v>1.5261964018923031</v>
      </c>
      <c r="AH7" s="4">
        <f t="shared" si="14"/>
        <v>3.1981022743280652</v>
      </c>
      <c r="AI7" s="4">
        <f t="shared" si="15"/>
        <v>5.0233315340339928</v>
      </c>
      <c r="AJ7" s="4">
        <f t="shared" si="16"/>
        <v>3.759003328763606</v>
      </c>
      <c r="AK7" s="4">
        <f t="shared" si="17"/>
        <v>0</v>
      </c>
      <c r="AW7" s="4">
        <f t="shared" si="18"/>
        <v>3.5780342546762292</v>
      </c>
      <c r="AX7" s="4">
        <f t="shared" si="19"/>
        <v>7.0403786744035308</v>
      </c>
      <c r="AY7" s="4">
        <f t="shared" si="20"/>
        <v>5.1416434668409972</v>
      </c>
      <c r="AZ7" s="4">
        <f t="shared" si="21"/>
        <v>4.1765106077862795</v>
      </c>
      <c r="BA7" s="4">
        <f t="shared" si="22"/>
        <v>0</v>
      </c>
      <c r="BL7" s="4">
        <f t="shared" si="23"/>
        <v>3.5179364500702688</v>
      </c>
      <c r="BM7" s="4">
        <f t="shared" si="24"/>
        <v>7.1607764847556457</v>
      </c>
      <c r="BN7" s="4">
        <f t="shared" si="25"/>
        <v>4.5279522337953502</v>
      </c>
      <c r="BO7" s="4">
        <f t="shared" si="26"/>
        <v>4.1665665506710727</v>
      </c>
      <c r="BP7" s="4">
        <f t="shared" si="27"/>
        <v>0</v>
      </c>
      <c r="CA7" s="4">
        <f t="shared" si="28"/>
        <v>2.7029410810399721</v>
      </c>
      <c r="CB7" s="4">
        <f t="shared" si="29"/>
        <v>7.1607764847556457</v>
      </c>
      <c r="CC7" s="4">
        <f t="shared" si="30"/>
        <v>5.2726847931176959</v>
      </c>
      <c r="CD7" s="4">
        <f t="shared" si="31"/>
        <v>4.1665665506710727</v>
      </c>
      <c r="CE7" s="4">
        <f t="shared" si="32"/>
        <v>0</v>
      </c>
      <c r="CP7" s="4">
        <f t="shared" si="33"/>
        <v>1.7976129454575052</v>
      </c>
      <c r="CQ7" s="4">
        <f t="shared" si="34"/>
        <v>7.1607764847556457</v>
      </c>
      <c r="CR7" s="4">
        <f t="shared" si="35"/>
        <v>9.6896334363406158</v>
      </c>
      <c r="CS7" s="4">
        <f t="shared" si="36"/>
        <v>4.1665665506710727</v>
      </c>
      <c r="CT7" s="4">
        <f t="shared" si="37"/>
        <v>0</v>
      </c>
      <c r="DE7" s="4">
        <f t="shared" si="38"/>
        <v>1.5481201372348468</v>
      </c>
      <c r="DF7" s="4">
        <f t="shared" si="39"/>
        <v>7.1607764847556457</v>
      </c>
      <c r="DG7" s="4">
        <f t="shared" si="40"/>
        <v>12.064858772530091</v>
      </c>
      <c r="DH7" s="4">
        <f t="shared" si="41"/>
        <v>4.1665665506710727</v>
      </c>
      <c r="DI7" s="4">
        <f t="shared" si="42"/>
        <v>0</v>
      </c>
    </row>
    <row r="8" spans="1:113" x14ac:dyDescent="0.2">
      <c r="A8" s="9" t="s">
        <v>21</v>
      </c>
      <c r="B8" s="9">
        <v>4</v>
      </c>
      <c r="C8" s="9">
        <v>0.52</v>
      </c>
      <c r="D8" s="9">
        <v>11.6</v>
      </c>
      <c r="E8" s="9">
        <v>29</v>
      </c>
      <c r="F8" s="9">
        <v>51</v>
      </c>
      <c r="G8" s="9">
        <v>49</v>
      </c>
      <c r="H8" s="9">
        <v>0.9</v>
      </c>
      <c r="I8" s="9">
        <v>3</v>
      </c>
      <c r="J8" s="9" t="s">
        <v>11</v>
      </c>
      <c r="K8" s="4"/>
      <c r="L8" s="4"/>
      <c r="M8" s="9">
        <f t="shared" si="0"/>
        <v>-0.24259803838289759</v>
      </c>
      <c r="N8" s="9">
        <f t="shared" si="1"/>
        <v>-0.15863545173907098</v>
      </c>
      <c r="O8" s="9">
        <f t="shared" si="2"/>
        <v>-0.77129791548798188</v>
      </c>
      <c r="P8" s="9">
        <f t="shared" si="3"/>
        <v>-0.10599978800063645</v>
      </c>
      <c r="Q8" s="9">
        <f t="shared" si="4"/>
        <v>-0.65465367070797709</v>
      </c>
      <c r="R8" s="9">
        <f t="shared" si="5"/>
        <v>0.65465367070797709</v>
      </c>
      <c r="S8" s="9">
        <f t="shared" si="6"/>
        <v>-0.2210316355912397</v>
      </c>
      <c r="T8" s="9">
        <v>3</v>
      </c>
      <c r="U8" s="9" t="s">
        <v>11</v>
      </c>
      <c r="V8" s="10"/>
      <c r="AG8" s="4">
        <f t="shared" si="13"/>
        <v>4.0827823306738891</v>
      </c>
      <c r="AH8" s="4">
        <f t="shared" si="14"/>
        <v>2.9951664011767236</v>
      </c>
      <c r="AI8" s="4">
        <f t="shared" si="15"/>
        <v>4.1123628928358418</v>
      </c>
      <c r="AJ8" s="4">
        <f t="shared" si="16"/>
        <v>2.7344634861362009</v>
      </c>
      <c r="AK8" s="4">
        <f t="shared" si="17"/>
        <v>3</v>
      </c>
      <c r="AW8" s="4">
        <f t="shared" si="18"/>
        <v>6.7873439596523282</v>
      </c>
      <c r="AX8" s="4">
        <f t="shared" si="19"/>
        <v>2.9968808203702646</v>
      </c>
      <c r="AY8" s="4">
        <f t="shared" si="20"/>
        <v>4.5713884299306029</v>
      </c>
      <c r="AZ8" s="4">
        <f t="shared" si="21"/>
        <v>0.45778025652132359</v>
      </c>
      <c r="BA8" s="4">
        <f t="shared" si="22"/>
        <v>3</v>
      </c>
      <c r="BL8" s="4">
        <f t="shared" si="23"/>
        <v>7.2698641174305756</v>
      </c>
      <c r="BM8" s="4">
        <f t="shared" si="24"/>
        <v>3.1172786307223816</v>
      </c>
      <c r="BN8" s="4">
        <f t="shared" si="25"/>
        <v>7.0305966854338768</v>
      </c>
      <c r="BO8" s="4">
        <f t="shared" si="26"/>
        <v>0.69131165647489856</v>
      </c>
      <c r="BP8" s="4">
        <f t="shared" si="27"/>
        <v>3</v>
      </c>
      <c r="CA8" s="4">
        <f t="shared" si="28"/>
        <v>6.3830110904996271</v>
      </c>
      <c r="CB8" s="4">
        <f t="shared" si="29"/>
        <v>3.1172786307223816</v>
      </c>
      <c r="CC8" s="4">
        <f t="shared" si="30"/>
        <v>8.4567564533317388</v>
      </c>
      <c r="CD8" s="4">
        <f t="shared" si="31"/>
        <v>0.69131165647489856</v>
      </c>
      <c r="CE8" s="4">
        <f t="shared" si="32"/>
        <v>3</v>
      </c>
      <c r="CP8" s="4">
        <f t="shared" si="33"/>
        <v>5.1113402171007767</v>
      </c>
      <c r="CQ8" s="4">
        <f t="shared" si="34"/>
        <v>3.1172786307223816</v>
      </c>
      <c r="CR8" s="4">
        <f t="shared" si="35"/>
        <v>11.558537527151339</v>
      </c>
      <c r="CS8" s="4">
        <f t="shared" si="36"/>
        <v>0.69131165647489856</v>
      </c>
      <c r="CT8" s="4">
        <f t="shared" si="37"/>
        <v>3</v>
      </c>
      <c r="DE8" s="4">
        <f t="shared" si="38"/>
        <v>4.988205401422956</v>
      </c>
      <c r="DF8" s="4">
        <f t="shared" si="39"/>
        <v>3.1172786307223816</v>
      </c>
      <c r="DG8" s="4">
        <f t="shared" si="40"/>
        <v>15.654071820846346</v>
      </c>
      <c r="DH8" s="4">
        <f t="shared" si="41"/>
        <v>0.69131165647489856</v>
      </c>
      <c r="DI8" s="4">
        <f t="shared" si="42"/>
        <v>3</v>
      </c>
    </row>
    <row r="9" spans="1:113" x14ac:dyDescent="0.2">
      <c r="A9" s="6" t="s">
        <v>22</v>
      </c>
      <c r="B9" s="6">
        <v>3.8</v>
      </c>
      <c r="C9" s="6">
        <v>0.43</v>
      </c>
      <c r="D9" s="6">
        <v>10.7</v>
      </c>
      <c r="E9" s="6">
        <v>32</v>
      </c>
      <c r="F9" s="6">
        <v>53</v>
      </c>
      <c r="G9" s="6">
        <v>47</v>
      </c>
      <c r="H9" s="6">
        <v>0.8</v>
      </c>
      <c r="I9" s="6">
        <v>2</v>
      </c>
      <c r="J9" s="6" t="s">
        <v>11</v>
      </c>
      <c r="K9" s="4"/>
      <c r="L9" s="4"/>
      <c r="M9" s="6">
        <f t="shared" si="0"/>
        <v>-0.25281269263059858</v>
      </c>
      <c r="N9" s="6">
        <f t="shared" si="1"/>
        <v>-0.22629986243346153</v>
      </c>
      <c r="O9" s="6">
        <f t="shared" si="2"/>
        <v>-1.0821194635204525</v>
      </c>
      <c r="P9" s="6">
        <f t="shared" si="3"/>
        <v>1.2568546291503981</v>
      </c>
      <c r="Q9" s="6">
        <f t="shared" si="4"/>
        <v>1.9639610121239313</v>
      </c>
      <c r="R9" s="6">
        <f t="shared" si="5"/>
        <v>-1.9639610121239313</v>
      </c>
      <c r="S9" s="6">
        <f t="shared" si="6"/>
        <v>-0.25050252033673831</v>
      </c>
      <c r="T9" s="6">
        <v>2</v>
      </c>
      <c r="U9" s="6" t="s">
        <v>11</v>
      </c>
      <c r="V9" s="7"/>
      <c r="AG9" s="4">
        <f t="shared" si="13"/>
        <v>4.2862539290187698</v>
      </c>
      <c r="AH9" s="4">
        <f t="shared" si="14"/>
        <v>6.2206865454838791</v>
      </c>
      <c r="AI9" s="4">
        <f t="shared" si="15"/>
        <v>8.3984322891095928</v>
      </c>
      <c r="AJ9" s="4">
        <f t="shared" si="16"/>
        <v>7.1341040838392047</v>
      </c>
      <c r="AK9" s="4">
        <f t="shared" si="17"/>
        <v>0</v>
      </c>
      <c r="AW9" s="4">
        <f t="shared" si="18"/>
        <v>5.2073918878638876</v>
      </c>
      <c r="AX9" s="4">
        <f t="shared" si="19"/>
        <v>9.8004362015299957</v>
      </c>
      <c r="AY9" s="4">
        <f t="shared" si="20"/>
        <v>8.5167442219165963</v>
      </c>
      <c r="AZ9" s="4">
        <f t="shared" si="21"/>
        <v>6.9889884529293571</v>
      </c>
      <c r="BA9" s="4">
        <f t="shared" si="22"/>
        <v>0</v>
      </c>
      <c r="BL9" s="4">
        <f t="shared" si="23"/>
        <v>4.9290761930219347</v>
      </c>
      <c r="BM9" s="4">
        <f t="shared" si="24"/>
        <v>9.9208340118821123</v>
      </c>
      <c r="BN9" s="4">
        <f t="shared" si="25"/>
        <v>7.9030529888709502</v>
      </c>
      <c r="BO9" s="4">
        <f t="shared" si="26"/>
        <v>7.5278530147230063</v>
      </c>
      <c r="BP9" s="4">
        <f t="shared" si="27"/>
        <v>0</v>
      </c>
      <c r="CA9" s="4">
        <f t="shared" si="28"/>
        <v>2.5489040680546502</v>
      </c>
      <c r="CB9" s="4">
        <f t="shared" si="29"/>
        <v>9.9208340118821123</v>
      </c>
      <c r="CC9" s="4">
        <f t="shared" si="30"/>
        <v>8.6477855481932959</v>
      </c>
      <c r="CD9" s="4">
        <f t="shared" si="31"/>
        <v>7.5278530147230063</v>
      </c>
      <c r="CE9" s="4">
        <f t="shared" si="32"/>
        <v>0</v>
      </c>
      <c r="CP9" s="4">
        <f t="shared" si="33"/>
        <v>2.8119273506960329</v>
      </c>
      <c r="CQ9" s="4">
        <f t="shared" si="34"/>
        <v>9.9208340118821123</v>
      </c>
      <c r="CR9" s="4">
        <f t="shared" si="35"/>
        <v>12.365824895352858</v>
      </c>
      <c r="CS9" s="4">
        <f t="shared" si="36"/>
        <v>7.5278530147230063</v>
      </c>
      <c r="CT9" s="4">
        <f t="shared" si="37"/>
        <v>0</v>
      </c>
      <c r="DE9" s="4">
        <f t="shared" si="38"/>
        <v>3.3259451873171981</v>
      </c>
      <c r="DF9" s="4">
        <f t="shared" si="39"/>
        <v>9.9208340118821123</v>
      </c>
      <c r="DG9" s="4">
        <f t="shared" si="40"/>
        <v>12.027023110913023</v>
      </c>
      <c r="DH9" s="4">
        <f t="shared" si="41"/>
        <v>7.5278530147230063</v>
      </c>
      <c r="DI9" s="4">
        <f t="shared" si="42"/>
        <v>0</v>
      </c>
    </row>
    <row r="10" spans="1:113" x14ac:dyDescent="0.2">
      <c r="A10" s="9" t="s">
        <v>25</v>
      </c>
      <c r="B10" s="9">
        <v>3</v>
      </c>
      <c r="C10" s="9">
        <v>0.49</v>
      </c>
      <c r="D10" s="9">
        <v>13.5</v>
      </c>
      <c r="E10" s="9">
        <v>29</v>
      </c>
      <c r="F10" s="9">
        <v>51</v>
      </c>
      <c r="G10" s="9">
        <v>49</v>
      </c>
      <c r="H10" s="9">
        <v>0.7</v>
      </c>
      <c r="I10" s="9">
        <v>3</v>
      </c>
      <c r="J10" s="9" t="s">
        <v>11</v>
      </c>
      <c r="K10" s="4"/>
      <c r="L10" s="4"/>
      <c r="M10" s="9">
        <f t="shared" si="0"/>
        <v>-0.29367130962140237</v>
      </c>
      <c r="N10" s="9">
        <f t="shared" si="1"/>
        <v>-0.18119025530386784</v>
      </c>
      <c r="O10" s="9">
        <f t="shared" si="2"/>
        <v>-0.11511909186387753</v>
      </c>
      <c r="P10" s="9">
        <f t="shared" si="3"/>
        <v>-0.10599978800063645</v>
      </c>
      <c r="Q10" s="9">
        <f t="shared" si="4"/>
        <v>-0.65465367070797709</v>
      </c>
      <c r="R10" s="9">
        <f t="shared" si="5"/>
        <v>0.65465367070797709</v>
      </c>
      <c r="S10" s="9">
        <f t="shared" si="6"/>
        <v>-0.279973405082237</v>
      </c>
      <c r="T10" s="9">
        <v>3</v>
      </c>
      <c r="U10" s="9" t="s">
        <v>11</v>
      </c>
      <c r="V10" s="10"/>
      <c r="AG10" s="4">
        <f t="shared" si="13"/>
        <v>4.0538196690570798</v>
      </c>
      <c r="AH10" s="4">
        <f t="shared" si="14"/>
        <v>2.4264478147173243</v>
      </c>
      <c r="AI10" s="4">
        <f t="shared" si="15"/>
        <v>3.5887539135060358</v>
      </c>
      <c r="AJ10" s="4">
        <f t="shared" si="16"/>
        <v>2.7404023293802338</v>
      </c>
      <c r="AK10" s="4">
        <f t="shared" si="17"/>
        <v>1</v>
      </c>
      <c r="AW10" s="4">
        <f t="shared" si="18"/>
        <v>6.7472351661508103</v>
      </c>
      <c r="AX10" s="4">
        <f t="shared" si="19"/>
        <v>2.2081321524518609</v>
      </c>
      <c r="AY10" s="4">
        <f t="shared" si="20"/>
        <v>4.3240652710741045</v>
      </c>
      <c r="AZ10" s="4">
        <f t="shared" si="21"/>
        <v>1.2465289244397268</v>
      </c>
      <c r="BA10" s="4">
        <f t="shared" si="22"/>
        <v>3</v>
      </c>
      <c r="BL10" s="4">
        <f t="shared" si="23"/>
        <v>7.6959876459777634</v>
      </c>
      <c r="BM10" s="4">
        <f t="shared" si="24"/>
        <v>2.3285299628039779</v>
      </c>
      <c r="BN10" s="4">
        <f t="shared" si="25"/>
        <v>6.50698770610407</v>
      </c>
      <c r="BO10" s="4">
        <f t="shared" si="26"/>
        <v>1.2175887949436599</v>
      </c>
      <c r="BP10" s="4">
        <f t="shared" si="27"/>
        <v>3</v>
      </c>
      <c r="CA10" s="4">
        <f t="shared" si="28"/>
        <v>7.1717597584180313</v>
      </c>
      <c r="CB10" s="4">
        <f t="shared" si="29"/>
        <v>2.3285299628039779</v>
      </c>
      <c r="CC10" s="4">
        <f t="shared" si="30"/>
        <v>8.0022189291202608</v>
      </c>
      <c r="CD10" s="4">
        <f t="shared" si="31"/>
        <v>1.2175887949436599</v>
      </c>
      <c r="CE10" s="4">
        <f t="shared" si="32"/>
        <v>3</v>
      </c>
      <c r="CP10" s="4">
        <f t="shared" si="33"/>
        <v>4.9906874694287957</v>
      </c>
      <c r="CQ10" s="4">
        <f t="shared" si="34"/>
        <v>2.3285299628039779</v>
      </c>
      <c r="CR10" s="4">
        <f t="shared" si="35"/>
        <v>12.127177696969316</v>
      </c>
      <c r="CS10" s="4">
        <f t="shared" si="36"/>
        <v>1.2175887949436599</v>
      </c>
      <c r="CT10" s="4">
        <f t="shared" si="37"/>
        <v>3</v>
      </c>
      <c r="DE10" s="4">
        <f t="shared" si="38"/>
        <v>4.9974333615773867</v>
      </c>
      <c r="DF10" s="4">
        <f t="shared" si="39"/>
        <v>2.3285299628039779</v>
      </c>
      <c r="DG10" s="4">
        <f t="shared" si="40"/>
        <v>16.442820488764749</v>
      </c>
      <c r="DH10" s="4">
        <f t="shared" si="41"/>
        <v>1.2175887949436599</v>
      </c>
      <c r="DI10" s="4">
        <f t="shared" si="42"/>
        <v>3</v>
      </c>
    </row>
    <row r="11" spans="1:113" x14ac:dyDescent="0.2">
      <c r="A11" s="6" t="s">
        <v>26</v>
      </c>
      <c r="B11" s="6">
        <v>2.8</v>
      </c>
      <c r="C11" s="6">
        <v>0.47</v>
      </c>
      <c r="D11" s="6">
        <v>14.8</v>
      </c>
      <c r="E11" s="6">
        <v>28</v>
      </c>
      <c r="F11" s="6">
        <v>51</v>
      </c>
      <c r="G11" s="6">
        <v>49</v>
      </c>
      <c r="H11" s="6">
        <v>0.6</v>
      </c>
      <c r="I11" s="6">
        <v>2</v>
      </c>
      <c r="J11" s="6" t="s">
        <v>11</v>
      </c>
      <c r="K11" s="4"/>
      <c r="L11" s="4"/>
      <c r="M11" s="6">
        <f t="shared" si="0"/>
        <v>-0.30388596386910333</v>
      </c>
      <c r="N11" s="6">
        <f t="shared" si="1"/>
        <v>-0.19622679101373242</v>
      </c>
      <c r="O11" s="6">
        <f t="shared" si="2"/>
        <v>0.3338453664052467</v>
      </c>
      <c r="P11" s="6">
        <f t="shared" si="3"/>
        <v>-0.56028459371764794</v>
      </c>
      <c r="Q11" s="6">
        <f t="shared" si="4"/>
        <v>-0.65465367070797709</v>
      </c>
      <c r="R11" s="6">
        <f t="shared" si="5"/>
        <v>0.65465367070797709</v>
      </c>
      <c r="S11" s="6">
        <f t="shared" si="6"/>
        <v>-0.30944428982773564</v>
      </c>
      <c r="T11" s="6">
        <v>2</v>
      </c>
      <c r="U11" s="6" t="s">
        <v>11</v>
      </c>
      <c r="V11" s="7"/>
      <c r="W11" s="4" t="s">
        <v>72</v>
      </c>
      <c r="X11" s="14">
        <f t="shared" ref="X11:AD11" si="49">+AVERAGE(M2,M4,M9,M11,M16,M17,M19,M22)</f>
        <v>0.43348438963680885</v>
      </c>
      <c r="Y11" s="14">
        <f t="shared" si="49"/>
        <v>0.47007969762964097</v>
      </c>
      <c r="Z11" s="14">
        <f t="shared" si="49"/>
        <v>2.7340784317671424E-2</v>
      </c>
      <c r="AA11" s="14">
        <f t="shared" si="49"/>
        <v>-4.9214187286009986E-2</v>
      </c>
      <c r="AB11" s="14">
        <f t="shared" si="49"/>
        <v>0</v>
      </c>
      <c r="AC11" s="14">
        <f t="shared" si="49"/>
        <v>0</v>
      </c>
      <c r="AD11" s="14">
        <f t="shared" si="49"/>
        <v>0.42180203791994941</v>
      </c>
      <c r="AE11" s="14"/>
      <c r="AF11" s="14"/>
      <c r="AG11" s="4">
        <f t="shared" si="13"/>
        <v>4.9023468583401515</v>
      </c>
      <c r="AH11" s="4">
        <f t="shared" si="14"/>
        <v>2.622188657732532</v>
      </c>
      <c r="AI11" s="4">
        <f t="shared" si="15"/>
        <v>4.2618054998321373</v>
      </c>
      <c r="AJ11" s="4">
        <f t="shared" si="16"/>
        <v>3.6983736680694337</v>
      </c>
      <c r="AK11" s="4">
        <f t="shared" si="17"/>
        <v>1</v>
      </c>
      <c r="AM11" s="4" t="s">
        <v>72</v>
      </c>
      <c r="AN11" s="14">
        <f t="shared" ref="AN11:AT11" si="50">+AVERAGE(M4,M5)</f>
        <v>0.5541449929377763</v>
      </c>
      <c r="AO11" s="14">
        <f t="shared" si="50"/>
        <v>0.75107495870773477</v>
      </c>
      <c r="AP11" s="14">
        <f t="shared" si="50"/>
        <v>-0.25326200210053085</v>
      </c>
      <c r="AQ11" s="14">
        <f t="shared" si="50"/>
        <v>0.1211426148578693</v>
      </c>
      <c r="AR11" s="14">
        <f t="shared" si="50"/>
        <v>0</v>
      </c>
      <c r="AS11" s="14">
        <f t="shared" si="50"/>
        <v>0</v>
      </c>
      <c r="AT11" s="14">
        <f t="shared" si="50"/>
        <v>0.58941769490997298</v>
      </c>
      <c r="AU11" s="14"/>
      <c r="AV11" s="14"/>
      <c r="AW11" s="4">
        <f t="shared" si="18"/>
        <v>7.7052065048400094</v>
      </c>
      <c r="AX11" s="4">
        <f t="shared" si="19"/>
        <v>1.250160813762661</v>
      </c>
      <c r="AY11" s="4">
        <f t="shared" si="20"/>
        <v>5.2820366097633036</v>
      </c>
      <c r="AZ11" s="4">
        <f t="shared" si="21"/>
        <v>2.2045002631289266</v>
      </c>
      <c r="BA11" s="4">
        <f t="shared" si="22"/>
        <v>1</v>
      </c>
      <c r="BC11" s="4" t="s">
        <v>72</v>
      </c>
      <c r="BD11" s="14">
        <f t="shared" ref="BD11:BJ11" si="51">+AVERAGE(M4)</f>
        <v>0.69715015240558953</v>
      </c>
      <c r="BE11" s="14">
        <f t="shared" si="51"/>
        <v>1.1269883514543488</v>
      </c>
      <c r="BF11" s="14">
        <f t="shared" si="51"/>
        <v>-1.1511909186387139E-2</v>
      </c>
      <c r="BG11" s="14">
        <f t="shared" si="51"/>
        <v>0.34828501771637504</v>
      </c>
      <c r="BH11" s="14">
        <f t="shared" si="51"/>
        <v>0.65465367070797709</v>
      </c>
      <c r="BI11" s="14">
        <f t="shared" si="51"/>
        <v>-0.65465367070797709</v>
      </c>
      <c r="BJ11" s="14">
        <f t="shared" si="51"/>
        <v>0.75150756101021554</v>
      </c>
      <c r="BK11" s="14"/>
      <c r="BL11" s="4">
        <f t="shared" si="23"/>
        <v>8.6539589846669625</v>
      </c>
      <c r="BM11" s="4">
        <f t="shared" si="24"/>
        <v>1.370558624114778</v>
      </c>
      <c r="BN11" s="4">
        <f t="shared" si="25"/>
        <v>7.2577446794382903</v>
      </c>
      <c r="BO11" s="4">
        <f t="shared" si="26"/>
        <v>2.1755601336328598</v>
      </c>
      <c r="BP11" s="4">
        <f t="shared" si="27"/>
        <v>1</v>
      </c>
      <c r="BQ11" s="4" t="s">
        <v>72</v>
      </c>
      <c r="BR11" s="14">
        <f t="shared" ref="BR11:BX11" si="52">+AVERAGE(M2,M4,M12,M13)</f>
        <v>1.2219280143812254</v>
      </c>
      <c r="BS11" s="14">
        <f t="shared" si="52"/>
        <v>1.3468976862111182</v>
      </c>
      <c r="BT11" s="14">
        <f t="shared" si="52"/>
        <v>-0.14965481942304093</v>
      </c>
      <c r="BU11" s="14">
        <f t="shared" si="52"/>
        <v>0.68899862200413364</v>
      </c>
      <c r="BV11" s="14">
        <f t="shared" si="52"/>
        <v>0.65465367070797709</v>
      </c>
      <c r="BW11" s="14">
        <f t="shared" si="52"/>
        <v>-0.65465367070797709</v>
      </c>
      <c r="BX11" s="14">
        <f t="shared" si="52"/>
        <v>1.2304094381245685</v>
      </c>
      <c r="BY11" s="14"/>
      <c r="BZ11" s="14"/>
      <c r="CA11" s="4">
        <f t="shared" si="28"/>
        <v>8.1297310971072303</v>
      </c>
      <c r="CB11" s="4">
        <f t="shared" si="29"/>
        <v>1.370558624114778</v>
      </c>
      <c r="CC11" s="4">
        <f t="shared" si="30"/>
        <v>8.9601902678094607</v>
      </c>
      <c r="CD11" s="4">
        <f t="shared" si="31"/>
        <v>2.1755601336328598</v>
      </c>
      <c r="CE11" s="4">
        <f t="shared" si="32"/>
        <v>1</v>
      </c>
      <c r="CG11" s="4" t="s">
        <v>72</v>
      </c>
      <c r="CH11" s="14">
        <f t="shared" ref="CH11:CN11" si="53">+AVERAGE(M2,M3,M4)</f>
        <v>2.4472609135116854</v>
      </c>
      <c r="CI11" s="14">
        <f t="shared" si="53"/>
        <v>2.4527095832074077</v>
      </c>
      <c r="CJ11" s="14">
        <f t="shared" si="53"/>
        <v>-0.69071455118326719</v>
      </c>
      <c r="CK11" s="14">
        <f t="shared" si="53"/>
        <v>0.80256982343338656</v>
      </c>
      <c r="CL11" s="14">
        <f t="shared" si="53"/>
        <v>1.0910894511799618</v>
      </c>
      <c r="CM11" s="14">
        <f t="shared" si="53"/>
        <v>-1.0910894511799618</v>
      </c>
      <c r="CN11" s="14">
        <f t="shared" si="53"/>
        <v>2.431347991503638</v>
      </c>
      <c r="CO11" s="14"/>
      <c r="CP11" s="4">
        <f t="shared" si="33"/>
        <v>5.9087621084497677</v>
      </c>
      <c r="CQ11" s="4">
        <f t="shared" si="34"/>
        <v>1.370558624114778</v>
      </c>
      <c r="CR11" s="4">
        <f t="shared" si="35"/>
        <v>13.055678150913016</v>
      </c>
      <c r="CS11" s="4">
        <f t="shared" si="36"/>
        <v>2.1755601336328598</v>
      </c>
      <c r="CT11" s="4">
        <f t="shared" si="37"/>
        <v>1</v>
      </c>
      <c r="CV11" s="4" t="s">
        <v>72</v>
      </c>
      <c r="CW11" s="14">
        <f t="shared" ref="CW11:DC11" si="54">+AVERAGE(M2,M3)</f>
        <v>3.3223162940647333</v>
      </c>
      <c r="CX11" s="14">
        <f t="shared" si="54"/>
        <v>3.1155701990839368</v>
      </c>
      <c r="CY11" s="14">
        <f t="shared" si="54"/>
        <v>-1.0303158721817072</v>
      </c>
      <c r="CZ11" s="14">
        <f t="shared" si="54"/>
        <v>1.0297122262918923</v>
      </c>
      <c r="DA11" s="14">
        <f t="shared" si="54"/>
        <v>1.3093073414159542</v>
      </c>
      <c r="DB11" s="14">
        <f t="shared" si="54"/>
        <v>-1.3093073414159542</v>
      </c>
      <c r="DC11" s="14">
        <f t="shared" si="54"/>
        <v>3.2712682067503493</v>
      </c>
      <c r="DD11" s="14"/>
      <c r="DE11" s="4">
        <f t="shared" si="38"/>
        <v>5.9554047002665857</v>
      </c>
      <c r="DF11" s="4">
        <f t="shared" si="39"/>
        <v>1.370558624114778</v>
      </c>
      <c r="DG11" s="4">
        <f t="shared" si="40"/>
        <v>17.400791827453947</v>
      </c>
      <c r="DH11" s="4">
        <f t="shared" si="41"/>
        <v>2.1755601336328598</v>
      </c>
      <c r="DI11" s="4">
        <f t="shared" si="42"/>
        <v>1</v>
      </c>
    </row>
    <row r="12" spans="1:113" x14ac:dyDescent="0.2">
      <c r="A12" s="9" t="s">
        <v>27</v>
      </c>
      <c r="B12" s="9">
        <v>2.5</v>
      </c>
      <c r="C12" s="9">
        <v>0.35</v>
      </c>
      <c r="D12" s="9">
        <v>14.1</v>
      </c>
      <c r="E12" s="9">
        <v>30</v>
      </c>
      <c r="F12" s="9">
        <v>52</v>
      </c>
      <c r="G12" s="9">
        <v>48</v>
      </c>
      <c r="H12" s="9">
        <v>0.6</v>
      </c>
      <c r="I12" s="9">
        <v>3</v>
      </c>
      <c r="J12" s="9" t="s">
        <v>11</v>
      </c>
      <c r="K12" s="4"/>
      <c r="L12" s="4"/>
      <c r="M12" s="9">
        <f t="shared" si="0"/>
        <v>-0.31920794524065471</v>
      </c>
      <c r="N12" s="9">
        <f t="shared" si="1"/>
        <v>-0.2864460052729198</v>
      </c>
      <c r="O12" s="9">
        <f t="shared" si="2"/>
        <v>9.2095273491102636E-2</v>
      </c>
      <c r="P12" s="9">
        <f t="shared" si="3"/>
        <v>0.34828501771637504</v>
      </c>
      <c r="Q12" s="9">
        <f t="shared" si="4"/>
        <v>0.65465367070797709</v>
      </c>
      <c r="R12" s="9">
        <f t="shared" si="5"/>
        <v>-0.65465367070797709</v>
      </c>
      <c r="S12" s="9">
        <f t="shared" si="6"/>
        <v>-0.30944428982773564</v>
      </c>
      <c r="T12" s="9">
        <v>3</v>
      </c>
      <c r="U12" s="9" t="s">
        <v>11</v>
      </c>
      <c r="V12" s="10"/>
      <c r="AG12" s="4">
        <f t="shared" si="13"/>
        <v>1.0278712755293373</v>
      </c>
      <c r="AH12" s="4">
        <f t="shared" si="14"/>
        <v>1.7047706791469051</v>
      </c>
      <c r="AI12" s="4">
        <f t="shared" si="15"/>
        <v>4.0120254011194803</v>
      </c>
      <c r="AJ12" s="4">
        <f t="shared" si="16"/>
        <v>3.5621647707860289</v>
      </c>
      <c r="AK12" s="4">
        <f t="shared" si="17"/>
        <v>0</v>
      </c>
      <c r="AW12" s="4">
        <f t="shared" si="18"/>
        <v>4.0418133132906737</v>
      </c>
      <c r="AX12" s="4">
        <f t="shared" si="19"/>
        <v>4.9135540053119984</v>
      </c>
      <c r="AY12" s="4">
        <f t="shared" si="20"/>
        <v>4.6915429067628871</v>
      </c>
      <c r="AZ12" s="4">
        <f t="shared" si="21"/>
        <v>4.3840495115327549</v>
      </c>
      <c r="BA12" s="4">
        <f t="shared" si="22"/>
        <v>0</v>
      </c>
      <c r="BL12" s="4">
        <f t="shared" si="23"/>
        <v>4.9905657931176277</v>
      </c>
      <c r="BM12" s="4">
        <f t="shared" si="24"/>
        <v>5.033951815664115</v>
      </c>
      <c r="BN12" s="4">
        <f t="shared" si="25"/>
        <v>3.5943514878889538</v>
      </c>
      <c r="BO12" s="4">
        <f t="shared" si="26"/>
        <v>4.4762519968945575</v>
      </c>
      <c r="BP12" s="4">
        <f t="shared" si="27"/>
        <v>2</v>
      </c>
      <c r="CA12" s="4">
        <f t="shared" si="28"/>
        <v>4.4663379055578938</v>
      </c>
      <c r="CB12" s="4">
        <f t="shared" si="29"/>
        <v>5.033951815664115</v>
      </c>
      <c r="CC12" s="4">
        <f t="shared" si="30"/>
        <v>5.2967970762601251</v>
      </c>
      <c r="CD12" s="4">
        <f t="shared" si="31"/>
        <v>4.4762519968945575</v>
      </c>
      <c r="CE12" s="4">
        <f t="shared" si="32"/>
        <v>0</v>
      </c>
      <c r="CP12" s="4">
        <f t="shared" si="33"/>
        <v>2.0749548455219657</v>
      </c>
      <c r="CQ12" s="4">
        <f t="shared" si="34"/>
        <v>5.033951815664115</v>
      </c>
      <c r="CR12" s="4">
        <f t="shared" si="35"/>
        <v>10.701592300779634</v>
      </c>
      <c r="CS12" s="4">
        <f t="shared" si="36"/>
        <v>4.4762519968945575</v>
      </c>
      <c r="CT12" s="4">
        <f t="shared" si="37"/>
        <v>0</v>
      </c>
      <c r="DE12" s="4">
        <f t="shared" si="38"/>
        <v>2.2920115087172497</v>
      </c>
      <c r="DF12" s="4">
        <f t="shared" si="39"/>
        <v>5.033951815664115</v>
      </c>
      <c r="DG12" s="4">
        <f t="shared" si="40"/>
        <v>13.737398635904613</v>
      </c>
      <c r="DH12" s="4">
        <f t="shared" si="41"/>
        <v>4.4762519968945575</v>
      </c>
      <c r="DI12" s="4">
        <f t="shared" si="42"/>
        <v>0</v>
      </c>
    </row>
    <row r="13" spans="1:113" x14ac:dyDescent="0.2">
      <c r="A13" s="11" t="s">
        <v>28</v>
      </c>
      <c r="B13" s="11">
        <v>2.2999999999999998</v>
      </c>
      <c r="C13" s="11">
        <v>0.33</v>
      </c>
      <c r="D13" s="11">
        <v>15.2</v>
      </c>
      <c r="E13" s="11">
        <v>31</v>
      </c>
      <c r="F13" s="11">
        <v>52</v>
      </c>
      <c r="G13" s="11">
        <v>48</v>
      </c>
      <c r="H13" s="11">
        <v>0.5</v>
      </c>
      <c r="I13" s="11">
        <v>1</v>
      </c>
      <c r="J13" s="11" t="s">
        <v>11</v>
      </c>
      <c r="K13" s="4"/>
      <c r="L13" s="4"/>
      <c r="M13" s="11">
        <f t="shared" si="0"/>
        <v>-0.32942259948835567</v>
      </c>
      <c r="N13" s="11">
        <f t="shared" si="1"/>
        <v>-0.30148254098278432</v>
      </c>
      <c r="O13" s="11">
        <f t="shared" si="2"/>
        <v>0.47198827664189968</v>
      </c>
      <c r="P13" s="11">
        <f t="shared" si="3"/>
        <v>0.80256982343338656</v>
      </c>
      <c r="Q13" s="11">
        <f t="shared" si="4"/>
        <v>0.65465367070797709</v>
      </c>
      <c r="R13" s="11">
        <f t="shared" si="5"/>
        <v>-0.65465367070797709</v>
      </c>
      <c r="S13" s="11">
        <f t="shared" si="6"/>
        <v>-0.33891517457323428</v>
      </c>
      <c r="T13" s="11">
        <v>1</v>
      </c>
      <c r="U13" s="11" t="s">
        <v>11</v>
      </c>
      <c r="V13" s="12"/>
      <c r="AG13" s="4">
        <f t="shared" si="13"/>
        <v>1.3530422039770702</v>
      </c>
      <c r="AH13" s="4">
        <f t="shared" si="14"/>
        <v>2.2759418691734745</v>
      </c>
      <c r="AI13" s="4">
        <f t="shared" si="15"/>
        <v>4.9009252846903522</v>
      </c>
      <c r="AJ13" s="4">
        <f t="shared" si="16"/>
        <v>4.4510646543569008</v>
      </c>
      <c r="AK13" s="4">
        <f t="shared" si="17"/>
        <v>0</v>
      </c>
      <c r="AW13" s="4">
        <f t="shared" si="18"/>
        <v>4.2240479435239733</v>
      </c>
      <c r="AX13" s="4">
        <f t="shared" si="19"/>
        <v>4.9332237331751472</v>
      </c>
      <c r="AY13" s="4">
        <f t="shared" si="20"/>
        <v>5.5804427903337599</v>
      </c>
      <c r="AZ13" s="4">
        <f t="shared" si="21"/>
        <v>5.2729493951036277</v>
      </c>
      <c r="BA13" s="4">
        <f t="shared" si="22"/>
        <v>0</v>
      </c>
      <c r="BL13" s="4">
        <f t="shared" si="23"/>
        <v>4.9708960652544762</v>
      </c>
      <c r="BM13" s="4">
        <f t="shared" si="24"/>
        <v>5.0536215435272647</v>
      </c>
      <c r="BN13" s="4">
        <f t="shared" si="25"/>
        <v>4.4832513714598266</v>
      </c>
      <c r="BO13" s="4">
        <f t="shared" si="26"/>
        <v>5.3651518804654312</v>
      </c>
      <c r="BP13" s="4">
        <f t="shared" si="27"/>
        <v>2</v>
      </c>
      <c r="CA13" s="4">
        <f t="shared" si="28"/>
        <v>4.4466681776947441</v>
      </c>
      <c r="CB13" s="4">
        <f t="shared" si="29"/>
        <v>5.0536215435272647</v>
      </c>
      <c r="CC13" s="4">
        <f t="shared" si="30"/>
        <v>5.5042697512554799</v>
      </c>
      <c r="CD13" s="4">
        <f t="shared" si="31"/>
        <v>5.3651518804654312</v>
      </c>
      <c r="CE13" s="4">
        <f t="shared" si="32"/>
        <v>0</v>
      </c>
      <c r="CP13" s="4">
        <f t="shared" si="33"/>
        <v>2.0552851176588152</v>
      </c>
      <c r="CQ13" s="4">
        <f t="shared" si="34"/>
        <v>5.0536215435272647</v>
      </c>
      <c r="CR13" s="4">
        <f t="shared" si="35"/>
        <v>10.652451688170984</v>
      </c>
      <c r="CS13" s="4">
        <f t="shared" si="36"/>
        <v>5.3651518804654312</v>
      </c>
      <c r="CT13" s="4">
        <f t="shared" si="37"/>
        <v>0</v>
      </c>
      <c r="DE13" s="4">
        <f t="shared" si="38"/>
        <v>2.2723417808540991</v>
      </c>
      <c r="DF13" s="4">
        <f t="shared" si="39"/>
        <v>5.0536215435272647</v>
      </c>
      <c r="DG13" s="4">
        <f t="shared" si="40"/>
        <v>13.717728908041462</v>
      </c>
      <c r="DH13" s="4">
        <f t="shared" si="41"/>
        <v>5.3651518804654312</v>
      </c>
      <c r="DI13" s="4">
        <f t="shared" si="42"/>
        <v>0</v>
      </c>
    </row>
    <row r="14" spans="1:113" x14ac:dyDescent="0.2">
      <c r="A14" s="15" t="s">
        <v>29</v>
      </c>
      <c r="B14" s="15">
        <v>2.1</v>
      </c>
      <c r="C14" s="15">
        <v>0.3</v>
      </c>
      <c r="D14" s="15">
        <v>13.3</v>
      </c>
      <c r="E14" s="15">
        <v>32</v>
      </c>
      <c r="F14" s="15">
        <v>53</v>
      </c>
      <c r="G14" s="15">
        <v>47</v>
      </c>
      <c r="H14" s="15">
        <v>0.5</v>
      </c>
      <c r="I14" s="15">
        <v>0</v>
      </c>
      <c r="J14" s="15" t="s">
        <v>11</v>
      </c>
      <c r="K14" s="4"/>
      <c r="L14" s="4"/>
      <c r="M14" s="15">
        <f t="shared" si="0"/>
        <v>-0.33963725373605663</v>
      </c>
      <c r="N14" s="15">
        <f t="shared" si="1"/>
        <v>-0.32403734454758115</v>
      </c>
      <c r="O14" s="15">
        <f t="shared" si="2"/>
        <v>-0.18419054698220405</v>
      </c>
      <c r="P14" s="15">
        <f t="shared" si="3"/>
        <v>1.2568546291503981</v>
      </c>
      <c r="Q14" s="15">
        <f t="shared" si="4"/>
        <v>1.9639610121239313</v>
      </c>
      <c r="R14" s="15">
        <f t="shared" si="5"/>
        <v>-1.9639610121239313</v>
      </c>
      <c r="S14" s="15">
        <f t="shared" si="6"/>
        <v>-0.33891517457323428</v>
      </c>
      <c r="T14" s="15">
        <v>0</v>
      </c>
      <c r="U14" s="15" t="s">
        <v>11</v>
      </c>
      <c r="V14" s="16"/>
      <c r="AG14" s="4">
        <f t="shared" si="13"/>
        <v>3.7369934110893888</v>
      </c>
      <c r="AH14" s="4">
        <f t="shared" si="14"/>
        <v>5.5957323264017047</v>
      </c>
      <c r="AI14" s="4">
        <f t="shared" si="15"/>
        <v>7.7734780700274175</v>
      </c>
      <c r="AJ14" s="4">
        <f t="shared" si="16"/>
        <v>6.9005547770942153</v>
      </c>
      <c r="AK14" s="4">
        <f t="shared" si="17"/>
        <v>0</v>
      </c>
      <c r="AW14" s="4">
        <f t="shared" si="18"/>
        <v>4.9277949443733471</v>
      </c>
      <c r="AX14" s="4">
        <f t="shared" si="19"/>
        <v>8.6295325875356745</v>
      </c>
      <c r="AY14" s="4">
        <f t="shared" si="20"/>
        <v>8.0299329130710735</v>
      </c>
      <c r="AZ14" s="4">
        <f t="shared" si="21"/>
        <v>7.7224395178409422</v>
      </c>
      <c r="BA14" s="4">
        <f t="shared" si="22"/>
        <v>0</v>
      </c>
      <c r="BL14" s="4">
        <f t="shared" si="23"/>
        <v>5.1157115715801007</v>
      </c>
      <c r="BM14" s="4">
        <f t="shared" si="24"/>
        <v>8.7499303978877894</v>
      </c>
      <c r="BN14" s="4">
        <f t="shared" si="25"/>
        <v>7.2780987697887749</v>
      </c>
      <c r="BO14" s="4">
        <f t="shared" si="26"/>
        <v>7.8146420032027448</v>
      </c>
      <c r="BP14" s="4">
        <f t="shared" si="27"/>
        <v>0</v>
      </c>
      <c r="CA14" s="4">
        <f t="shared" si="28"/>
        <v>3.2086789141733538</v>
      </c>
      <c r="CB14" s="4">
        <f t="shared" si="29"/>
        <v>8.7499303978877894</v>
      </c>
      <c r="CC14" s="4">
        <f t="shared" si="30"/>
        <v>8.0228313291111206</v>
      </c>
      <c r="CD14" s="4">
        <f t="shared" si="31"/>
        <v>7.8146420032027448</v>
      </c>
      <c r="CE14" s="4">
        <f t="shared" si="32"/>
        <v>0</v>
      </c>
      <c r="CP14" s="4">
        <f t="shared" si="33"/>
        <v>2.4561755813635155</v>
      </c>
      <c r="CQ14" s="4">
        <f t="shared" si="34"/>
        <v>8.7499303978877894</v>
      </c>
      <c r="CR14" s="4">
        <f t="shared" si="35"/>
        <v>12.665506030436315</v>
      </c>
      <c r="CS14" s="4">
        <f t="shared" si="36"/>
        <v>7.8146420032027448</v>
      </c>
      <c r="CT14" s="4">
        <f t="shared" si="37"/>
        <v>0</v>
      </c>
      <c r="DE14" s="4">
        <f t="shared" si="38"/>
        <v>3.0956849974826053</v>
      </c>
      <c r="DF14" s="4">
        <f t="shared" si="39"/>
        <v>8.7499303978877894</v>
      </c>
      <c r="DG14" s="4">
        <f t="shared" si="40"/>
        <v>13.094319542229856</v>
      </c>
      <c r="DH14" s="4">
        <f t="shared" si="41"/>
        <v>7.8146420032027448</v>
      </c>
      <c r="DI14" s="4">
        <f t="shared" si="42"/>
        <v>0</v>
      </c>
    </row>
    <row r="15" spans="1:113" x14ac:dyDescent="0.2">
      <c r="A15" s="11" t="s">
        <v>30</v>
      </c>
      <c r="B15" s="11">
        <v>2</v>
      </c>
      <c r="C15" s="11">
        <v>0.28000000000000003</v>
      </c>
      <c r="D15" s="11">
        <v>16.5</v>
      </c>
      <c r="E15" s="11">
        <v>29</v>
      </c>
      <c r="F15" s="11">
        <v>51</v>
      </c>
      <c r="G15" s="11">
        <v>49</v>
      </c>
      <c r="H15" s="11">
        <v>0.5</v>
      </c>
      <c r="I15" s="11">
        <v>1</v>
      </c>
      <c r="J15" s="11" t="s">
        <v>11</v>
      </c>
      <c r="K15" s="4"/>
      <c r="L15" s="4"/>
      <c r="M15" s="11">
        <f t="shared" si="0"/>
        <v>-0.34474458085990706</v>
      </c>
      <c r="N15" s="11">
        <f t="shared" si="1"/>
        <v>-0.33907388025744567</v>
      </c>
      <c r="O15" s="11">
        <f t="shared" si="2"/>
        <v>0.92095273491102392</v>
      </c>
      <c r="P15" s="11">
        <f t="shared" si="3"/>
        <v>-0.10599978800063645</v>
      </c>
      <c r="Q15" s="11">
        <f t="shared" si="4"/>
        <v>-0.65465367070797709</v>
      </c>
      <c r="R15" s="11">
        <f t="shared" si="5"/>
        <v>0.65465367070797709</v>
      </c>
      <c r="S15" s="11">
        <f t="shared" si="6"/>
        <v>-0.33891517457323428</v>
      </c>
      <c r="T15" s="11">
        <v>1</v>
      </c>
      <c r="U15" s="11" t="s">
        <v>11</v>
      </c>
      <c r="V15" s="12"/>
      <c r="AG15" s="4">
        <f t="shared" si="13"/>
        <v>4.8219928301489023</v>
      </c>
      <c r="AH15" s="4">
        <f t="shared" si="14"/>
        <v>2.9381147400815846</v>
      </c>
      <c r="AI15" s="4">
        <f t="shared" si="15"/>
        <v>4.607804653600919</v>
      </c>
      <c r="AJ15" s="4">
        <f t="shared" si="16"/>
        <v>4.0443728218382144</v>
      </c>
      <c r="AK15" s="4">
        <f t="shared" si="17"/>
        <v>1</v>
      </c>
      <c r="AW15" s="4">
        <f t="shared" si="18"/>
        <v>8.0512056586087919</v>
      </c>
      <c r="AX15" s="4">
        <f t="shared" si="19"/>
        <v>1.4567333009404937</v>
      </c>
      <c r="AY15" s="4">
        <f t="shared" si="20"/>
        <v>5.6280357635320861</v>
      </c>
      <c r="AZ15" s="4">
        <f t="shared" si="21"/>
        <v>2.5504994168977078</v>
      </c>
      <c r="BA15" s="4">
        <f t="shared" si="22"/>
        <v>1</v>
      </c>
      <c r="BL15" s="4">
        <f t="shared" si="23"/>
        <v>8.9999581384357441</v>
      </c>
      <c r="BM15" s="4">
        <f t="shared" si="24"/>
        <v>1.1133656269267029</v>
      </c>
      <c r="BN15" s="4">
        <f t="shared" si="25"/>
        <v>7.603743833207071</v>
      </c>
      <c r="BO15" s="4">
        <f t="shared" si="26"/>
        <v>2.521559287401641</v>
      </c>
      <c r="BP15" s="4">
        <f t="shared" si="27"/>
        <v>1</v>
      </c>
      <c r="CA15" s="4">
        <f t="shared" si="28"/>
        <v>8.475730250876012</v>
      </c>
      <c r="CB15" s="4">
        <f t="shared" si="29"/>
        <v>1.1133656269267029</v>
      </c>
      <c r="CC15" s="4">
        <f t="shared" si="30"/>
        <v>9.3061894215782424</v>
      </c>
      <c r="CD15" s="4">
        <f t="shared" si="31"/>
        <v>2.521559287401641</v>
      </c>
      <c r="CE15" s="4">
        <f t="shared" si="32"/>
        <v>1</v>
      </c>
      <c r="CP15" s="4">
        <f t="shared" si="33"/>
        <v>6.0843471908400835</v>
      </c>
      <c r="CQ15" s="4">
        <f t="shared" si="34"/>
        <v>1.1133656269267029</v>
      </c>
      <c r="CR15" s="4">
        <f t="shared" si="35"/>
        <v>13.372206419936299</v>
      </c>
      <c r="CS15" s="4">
        <f t="shared" si="36"/>
        <v>2.521559287401641</v>
      </c>
      <c r="CT15" s="4">
        <f t="shared" si="37"/>
        <v>1</v>
      </c>
      <c r="DE15" s="4">
        <f t="shared" si="38"/>
        <v>6.3014038540353674</v>
      </c>
      <c r="DF15" s="4">
        <f t="shared" si="39"/>
        <v>1.1133656269267029</v>
      </c>
      <c r="DG15" s="4">
        <f t="shared" si="40"/>
        <v>17.74679098122273</v>
      </c>
      <c r="DH15" s="4">
        <f t="shared" si="41"/>
        <v>2.521559287401641</v>
      </c>
      <c r="DI15" s="4">
        <f t="shared" si="42"/>
        <v>1</v>
      </c>
    </row>
    <row r="16" spans="1:113" x14ac:dyDescent="0.2">
      <c r="A16" s="6" t="s">
        <v>31</v>
      </c>
      <c r="B16" s="6">
        <v>1.8</v>
      </c>
      <c r="C16" s="6">
        <v>0.25</v>
      </c>
      <c r="D16" s="6">
        <v>10</v>
      </c>
      <c r="E16" s="6">
        <v>31</v>
      </c>
      <c r="F16" s="6">
        <v>52</v>
      </c>
      <c r="G16" s="6">
        <v>48</v>
      </c>
      <c r="H16" s="6">
        <v>0.4</v>
      </c>
      <c r="I16" s="6">
        <v>2</v>
      </c>
      <c r="J16" s="6" t="s">
        <v>11</v>
      </c>
      <c r="K16" s="4"/>
      <c r="L16" s="4"/>
      <c r="M16" s="6">
        <f t="shared" si="0"/>
        <v>-0.35495923510760802</v>
      </c>
      <c r="N16" s="6">
        <f t="shared" si="1"/>
        <v>-0.36162868382224256</v>
      </c>
      <c r="O16" s="6">
        <f t="shared" si="2"/>
        <v>-1.3238695564345959</v>
      </c>
      <c r="P16" s="6">
        <f t="shared" si="3"/>
        <v>0.80256982343338656</v>
      </c>
      <c r="Q16" s="6">
        <f t="shared" si="4"/>
        <v>0.65465367070797709</v>
      </c>
      <c r="R16" s="6">
        <f t="shared" si="5"/>
        <v>-0.65465367070797709</v>
      </c>
      <c r="S16" s="6">
        <f t="shared" si="6"/>
        <v>-0.36838605931873286</v>
      </c>
      <c r="T16" s="6">
        <v>2</v>
      </c>
      <c r="U16" s="6" t="s">
        <v>11</v>
      </c>
      <c r="V16" s="7"/>
      <c r="AG16" s="4">
        <f t="shared" si="13"/>
        <v>1.0997456305362081</v>
      </c>
      <c r="AH16" s="4">
        <f t="shared" si="14"/>
        <v>3.7448960526968884</v>
      </c>
      <c r="AI16" s="4">
        <f t="shared" si="15"/>
        <v>5.9226417963226003</v>
      </c>
      <c r="AJ16" s="4">
        <f t="shared" si="16"/>
        <v>4.6583135910522131</v>
      </c>
      <c r="AK16" s="4">
        <f t="shared" si="17"/>
        <v>0</v>
      </c>
      <c r="AW16" s="4">
        <f t="shared" si="18"/>
        <v>4.4773445169648358</v>
      </c>
      <c r="AX16" s="4">
        <f t="shared" si="19"/>
        <v>6.6139279030474345</v>
      </c>
      <c r="AY16" s="4">
        <f t="shared" si="20"/>
        <v>6.0409537291296047</v>
      </c>
      <c r="AZ16" s="4">
        <f t="shared" si="21"/>
        <v>4.5131979601423655</v>
      </c>
      <c r="BA16" s="4">
        <f t="shared" si="22"/>
        <v>0</v>
      </c>
      <c r="BL16" s="4">
        <f t="shared" si="23"/>
        <v>4.757960316646634</v>
      </c>
      <c r="BM16" s="4">
        <f t="shared" si="24"/>
        <v>6.7343257133995511</v>
      </c>
      <c r="BN16" s="4">
        <f t="shared" si="25"/>
        <v>5.4272624960839577</v>
      </c>
      <c r="BO16" s="4">
        <f t="shared" si="26"/>
        <v>5.0520625219360156</v>
      </c>
      <c r="BP16" s="4">
        <f t="shared" si="27"/>
        <v>0</v>
      </c>
      <c r="CA16" s="4">
        <f t="shared" si="28"/>
        <v>3.7605929615263625</v>
      </c>
      <c r="CB16" s="4">
        <f t="shared" si="29"/>
        <v>6.7343257133995511</v>
      </c>
      <c r="CC16" s="4">
        <f t="shared" si="30"/>
        <v>6.1719950554063043</v>
      </c>
      <c r="CD16" s="4">
        <f t="shared" si="31"/>
        <v>5.0520625219360156</v>
      </c>
      <c r="CE16" s="4">
        <f t="shared" si="32"/>
        <v>0</v>
      </c>
      <c r="CP16" s="4">
        <f t="shared" si="33"/>
        <v>2.1359030533038617</v>
      </c>
      <c r="CQ16" s="4">
        <f t="shared" si="34"/>
        <v>6.7343257133995511</v>
      </c>
      <c r="CR16" s="4">
        <f t="shared" si="35"/>
        <v>10.208586644055858</v>
      </c>
      <c r="CS16" s="4">
        <f t="shared" si="36"/>
        <v>5.0520625219360156</v>
      </c>
      <c r="CT16" s="4">
        <f t="shared" si="37"/>
        <v>0</v>
      </c>
      <c r="DE16" s="4">
        <f t="shared" si="38"/>
        <v>2.4763016006390144</v>
      </c>
      <c r="DF16" s="4">
        <f t="shared" si="39"/>
        <v>6.7343257133995511</v>
      </c>
      <c r="DG16" s="4">
        <f t="shared" si="40"/>
        <v>12.624132106674951</v>
      </c>
      <c r="DH16" s="4">
        <f t="shared" si="41"/>
        <v>5.0520625219360156</v>
      </c>
      <c r="DI16" s="4">
        <f t="shared" si="42"/>
        <v>0</v>
      </c>
    </row>
    <row r="17" spans="1:113" x14ac:dyDescent="0.2">
      <c r="A17" s="6" t="s">
        <v>32</v>
      </c>
      <c r="B17" s="6">
        <v>1.7</v>
      </c>
      <c r="C17" s="6">
        <v>0.2</v>
      </c>
      <c r="D17" s="6">
        <v>17.5</v>
      </c>
      <c r="E17" s="6">
        <v>28</v>
      </c>
      <c r="F17" s="6">
        <v>51</v>
      </c>
      <c r="G17" s="6">
        <v>49</v>
      </c>
      <c r="H17" s="6">
        <v>0.4</v>
      </c>
      <c r="I17" s="6">
        <v>2</v>
      </c>
      <c r="J17" s="6" t="s">
        <v>11</v>
      </c>
      <c r="M17" s="6">
        <f t="shared" si="0"/>
        <v>-0.3600665622314585</v>
      </c>
      <c r="N17" s="6">
        <f t="shared" si="1"/>
        <v>-0.39922002309690396</v>
      </c>
      <c r="O17" s="6">
        <f t="shared" si="2"/>
        <v>1.2663100105026577</v>
      </c>
      <c r="P17" s="6">
        <f t="shared" si="3"/>
        <v>-0.56028459371764794</v>
      </c>
      <c r="Q17" s="6">
        <f t="shared" si="4"/>
        <v>-0.65465367070797709</v>
      </c>
      <c r="R17" s="6">
        <f t="shared" si="5"/>
        <v>0.65465367070797709</v>
      </c>
      <c r="S17" s="6">
        <f t="shared" si="6"/>
        <v>-0.36838605931873286</v>
      </c>
      <c r="T17" s="6">
        <v>2</v>
      </c>
      <c r="U17" s="6" t="s">
        <v>11</v>
      </c>
      <c r="V17" s="7"/>
      <c r="W17" s="4" t="s">
        <v>73</v>
      </c>
      <c r="X17" s="10">
        <f t="shared" ref="X17:AD17" si="55">+AVERAGE(M3,M5,M8,M10,M12,M21)</f>
        <v>0.16088080440128988</v>
      </c>
      <c r="Y17" s="10">
        <f t="shared" si="55"/>
        <v>0.10325087854107007</v>
      </c>
      <c r="Z17" s="10">
        <f t="shared" si="55"/>
        <v>-0.37989300315079683</v>
      </c>
      <c r="AA17" s="10">
        <f t="shared" si="55"/>
        <v>-0.10599978800063643</v>
      </c>
      <c r="AB17" s="10">
        <f t="shared" si="55"/>
        <v>0</v>
      </c>
      <c r="AC17" s="10">
        <f t="shared" si="55"/>
        <v>0</v>
      </c>
      <c r="AD17" s="10">
        <f t="shared" si="55"/>
        <v>0.1473544237274933</v>
      </c>
      <c r="AE17" s="10"/>
      <c r="AF17" s="10"/>
      <c r="AG17" s="4">
        <f t="shared" si="13"/>
        <v>5.5542872417756994</v>
      </c>
      <c r="AH17" s="4">
        <f t="shared" si="14"/>
        <v>3.842695830346738</v>
      </c>
      <c r="AI17" s="4">
        <f t="shared" si="15"/>
        <v>5.5123857438660728</v>
      </c>
      <c r="AJ17" s="4">
        <f t="shared" si="16"/>
        <v>4.9489539121033683</v>
      </c>
      <c r="AK17" s="4">
        <f t="shared" si="17"/>
        <v>1</v>
      </c>
      <c r="AM17" s="4" t="s">
        <v>73</v>
      </c>
      <c r="AN17" s="10">
        <f t="shared" ref="AN17:AT17" si="56">+AVERAGE(M6,M8,M20)</f>
        <v>-0.18131011289669194</v>
      </c>
      <c r="AO17" s="10">
        <f t="shared" si="56"/>
        <v>-0.12355020174938701</v>
      </c>
      <c r="AP17" s="10">
        <f t="shared" si="56"/>
        <v>-0.86339318897908413</v>
      </c>
      <c r="AQ17" s="10">
        <f t="shared" si="56"/>
        <v>4.5428480571700715E-2</v>
      </c>
      <c r="AR17" s="10">
        <f t="shared" si="56"/>
        <v>-0.65465367070797709</v>
      </c>
      <c r="AS17" s="10">
        <f t="shared" si="56"/>
        <v>0.65465367070797709</v>
      </c>
      <c r="AT17" s="10">
        <f t="shared" si="56"/>
        <v>-0.10314809660924518</v>
      </c>
      <c r="AU17" s="10"/>
      <c r="AV17" s="10"/>
      <c r="AW17" s="4">
        <f t="shared" si="18"/>
        <v>8.955786748873944</v>
      </c>
      <c r="AX17" s="4">
        <f t="shared" si="19"/>
        <v>1.2888283210037601</v>
      </c>
      <c r="AY17" s="4">
        <f t="shared" si="20"/>
        <v>6.5326168537972382</v>
      </c>
      <c r="AZ17" s="4">
        <f t="shared" si="21"/>
        <v>3.4550805071628616</v>
      </c>
      <c r="BA17" s="4">
        <f t="shared" si="22"/>
        <v>1</v>
      </c>
      <c r="BC17" s="4" t="s">
        <v>73</v>
      </c>
      <c r="BD17" s="10">
        <f t="shared" ref="BD17:BJ17" si="57">+AVERAGE(M5,M6,M8,M10,M20)</f>
        <v>-8.5292362968303018E-2</v>
      </c>
      <c r="BE17" s="10">
        <f t="shared" si="57"/>
        <v>-3.5335858918181605E-2</v>
      </c>
      <c r="BF17" s="10">
        <f t="shared" si="57"/>
        <v>-0.64006215076316086</v>
      </c>
      <c r="BG17" s="10">
        <f t="shared" si="57"/>
        <v>-1.5142826857234148E-2</v>
      </c>
      <c r="BH17" s="10">
        <f t="shared" si="57"/>
        <v>-0.65465367070797709</v>
      </c>
      <c r="BI17" s="10">
        <f t="shared" si="57"/>
        <v>0.65465367070797709</v>
      </c>
      <c r="BJ17" s="10">
        <f t="shared" si="57"/>
        <v>-3.2417973220048427E-2</v>
      </c>
      <c r="BK17" s="10"/>
      <c r="BL17" s="4">
        <f t="shared" si="23"/>
        <v>9.9045392287008962</v>
      </c>
      <c r="BM17" s="4">
        <f t="shared" si="24"/>
        <v>0.89949908784481691</v>
      </c>
      <c r="BN17" s="4">
        <f t="shared" si="25"/>
        <v>8.5083249234722249</v>
      </c>
      <c r="BO17" s="4">
        <f t="shared" si="26"/>
        <v>3.4261403776667949</v>
      </c>
      <c r="BP17" s="4">
        <f t="shared" si="27"/>
        <v>1</v>
      </c>
      <c r="BQ17" s="4" t="s">
        <v>73</v>
      </c>
      <c r="BR17" s="10">
        <f t="shared" ref="BR17:BX17" si="58">+AVERAGE(M5,M6,M8,M10,M20)</f>
        <v>-8.5292362968303018E-2</v>
      </c>
      <c r="BS17" s="10">
        <f t="shared" si="58"/>
        <v>-3.5335858918181605E-2</v>
      </c>
      <c r="BT17" s="10">
        <f t="shared" si="58"/>
        <v>-0.64006215076316086</v>
      </c>
      <c r="BU17" s="10">
        <f t="shared" si="58"/>
        <v>-1.5142826857234148E-2</v>
      </c>
      <c r="BV17" s="10">
        <f t="shared" si="58"/>
        <v>-0.65465367070797709</v>
      </c>
      <c r="BW17" s="10">
        <f t="shared" si="58"/>
        <v>0.65465367070797709</v>
      </c>
      <c r="BX17" s="10">
        <f t="shared" si="58"/>
        <v>-3.2417973220048427E-2</v>
      </c>
      <c r="BY17" s="10"/>
      <c r="BZ17" s="10"/>
      <c r="CA17" s="4">
        <f t="shared" si="28"/>
        <v>9.380311341141164</v>
      </c>
      <c r="CB17" s="4">
        <f t="shared" si="29"/>
        <v>0.89949908784481691</v>
      </c>
      <c r="CC17" s="4">
        <f t="shared" si="30"/>
        <v>10.210770511843394</v>
      </c>
      <c r="CD17" s="4">
        <f t="shared" si="31"/>
        <v>3.4261403776667949</v>
      </c>
      <c r="CE17" s="4">
        <f t="shared" si="32"/>
        <v>1</v>
      </c>
      <c r="CG17" s="4" t="s">
        <v>73</v>
      </c>
      <c r="CH17" s="10">
        <f t="shared" ref="CH17:CN17" si="59">+AVERAGE(M5,M6,M8,M10,M20)</f>
        <v>-8.5292362968303018E-2</v>
      </c>
      <c r="CI17" s="10">
        <f t="shared" si="59"/>
        <v>-3.5335858918181605E-2</v>
      </c>
      <c r="CJ17" s="10">
        <f t="shared" si="59"/>
        <v>-0.64006215076316086</v>
      </c>
      <c r="CK17" s="10">
        <f t="shared" si="59"/>
        <v>-1.5142826857234148E-2</v>
      </c>
      <c r="CL17" s="10">
        <f t="shared" si="59"/>
        <v>-0.65465367070797709</v>
      </c>
      <c r="CM17" s="10">
        <f t="shared" si="59"/>
        <v>0.65465367070797709</v>
      </c>
      <c r="CN17" s="10">
        <f t="shared" si="59"/>
        <v>-3.2417973220048427E-2</v>
      </c>
      <c r="CO17" s="10"/>
      <c r="CP17" s="4">
        <f t="shared" si="33"/>
        <v>6.9889282811052373</v>
      </c>
      <c r="CQ17" s="4">
        <f t="shared" si="34"/>
        <v>0.89949908784481691</v>
      </c>
      <c r="CR17" s="4">
        <f t="shared" si="35"/>
        <v>14.247316625455953</v>
      </c>
      <c r="CS17" s="4">
        <f t="shared" si="36"/>
        <v>3.4261403776667949</v>
      </c>
      <c r="CT17" s="4">
        <f t="shared" si="37"/>
        <v>1</v>
      </c>
      <c r="CV17" s="4" t="s">
        <v>73</v>
      </c>
      <c r="CW17" s="10">
        <f t="shared" ref="CW17:DC17" si="60">AVERAGE(M5,M6,M8,M10,M20)</f>
        <v>-8.5292362968303018E-2</v>
      </c>
      <c r="CX17" s="10">
        <f t="shared" si="60"/>
        <v>-3.5335858918181605E-2</v>
      </c>
      <c r="CY17" s="10">
        <f t="shared" si="60"/>
        <v>-0.64006215076316086</v>
      </c>
      <c r="CZ17" s="10">
        <f t="shared" si="60"/>
        <v>-1.5142826857234148E-2</v>
      </c>
      <c r="DA17" s="10">
        <f t="shared" si="60"/>
        <v>-0.65465367070797709</v>
      </c>
      <c r="DB17" s="10">
        <f t="shared" si="60"/>
        <v>0.65465367070797709</v>
      </c>
      <c r="DC17" s="10">
        <f t="shared" si="60"/>
        <v>-3.2417973220048427E-2</v>
      </c>
      <c r="DD17" s="10"/>
      <c r="DE17" s="4">
        <f t="shared" si="38"/>
        <v>7.2059849443005204</v>
      </c>
      <c r="DF17" s="4">
        <f t="shared" si="39"/>
        <v>0.89949908784481691</v>
      </c>
      <c r="DG17" s="4">
        <f t="shared" si="40"/>
        <v>18.651372071487884</v>
      </c>
      <c r="DH17" s="4">
        <f t="shared" si="41"/>
        <v>3.4261403776667949</v>
      </c>
      <c r="DI17" s="4">
        <f t="shared" si="42"/>
        <v>1</v>
      </c>
    </row>
    <row r="18" spans="1:113" x14ac:dyDescent="0.2">
      <c r="A18" s="11" t="s">
        <v>34</v>
      </c>
      <c r="B18" s="11">
        <v>1.3</v>
      </c>
      <c r="C18" s="11">
        <v>0.13</v>
      </c>
      <c r="D18" s="11">
        <v>18.2</v>
      </c>
      <c r="E18" s="11">
        <v>26</v>
      </c>
      <c r="F18" s="11">
        <v>52</v>
      </c>
      <c r="G18" s="11">
        <v>48</v>
      </c>
      <c r="H18" s="11">
        <v>0.3</v>
      </c>
      <c r="I18" s="11">
        <v>1</v>
      </c>
      <c r="J18" s="11" t="s">
        <v>11</v>
      </c>
      <c r="M18" s="11">
        <f t="shared" si="0"/>
        <v>-0.38049587072686042</v>
      </c>
      <c r="N18" s="11">
        <f t="shared" si="1"/>
        <v>-0.45184789808142989</v>
      </c>
      <c r="O18" s="11">
        <f t="shared" si="2"/>
        <v>1.5080601034168011</v>
      </c>
      <c r="P18" s="11">
        <f t="shared" si="3"/>
        <v>-1.4688542051516709</v>
      </c>
      <c r="Q18" s="11">
        <f t="shared" si="4"/>
        <v>0.65465367070797709</v>
      </c>
      <c r="R18" s="11">
        <f t="shared" si="5"/>
        <v>-0.65465367070797709</v>
      </c>
      <c r="S18" s="11">
        <f t="shared" si="6"/>
        <v>-0.39785694406423155</v>
      </c>
      <c r="T18" s="11">
        <v>1</v>
      </c>
      <c r="U18" s="11" t="s">
        <v>11</v>
      </c>
      <c r="V18" s="12"/>
      <c r="AG18" s="4">
        <f t="shared" si="13"/>
        <v>4.1488347925241849</v>
      </c>
      <c r="AH18" s="4">
        <f t="shared" si="14"/>
        <v>4.5718206663539496</v>
      </c>
      <c r="AI18" s="4">
        <f t="shared" si="15"/>
        <v>6.7652335164396655</v>
      </c>
      <c r="AJ18" s="4">
        <f t="shared" si="16"/>
        <v>6.201801684676961</v>
      </c>
      <c r="AK18" s="4">
        <f t="shared" si="17"/>
        <v>0</v>
      </c>
      <c r="AW18" s="4">
        <f t="shared" si="18"/>
        <v>7.5900198386156292</v>
      </c>
      <c r="AX18" s="4">
        <f t="shared" si="19"/>
        <v>4.6200575093430354</v>
      </c>
      <c r="AY18" s="4">
        <f t="shared" si="20"/>
        <v>7.7854646263708318</v>
      </c>
      <c r="AZ18" s="4">
        <f t="shared" si="21"/>
        <v>7.3265429625683609</v>
      </c>
      <c r="BA18" s="4">
        <f t="shared" si="22"/>
        <v>1</v>
      </c>
      <c r="BL18" s="4">
        <f t="shared" si="23"/>
        <v>8.5387723184425823</v>
      </c>
      <c r="BM18" s="4">
        <f t="shared" si="24"/>
        <v>3.7514840753246586</v>
      </c>
      <c r="BN18" s="4">
        <f t="shared" si="25"/>
        <v>7.1425580132139093</v>
      </c>
      <c r="BO18" s="4">
        <f t="shared" si="26"/>
        <v>7.2976028330722951</v>
      </c>
      <c r="BP18" s="4">
        <f t="shared" si="27"/>
        <v>1</v>
      </c>
      <c r="CA18" s="4">
        <f t="shared" si="28"/>
        <v>8.0145444308828502</v>
      </c>
      <c r="CB18" s="4">
        <f t="shared" si="29"/>
        <v>3.7514840753246586</v>
      </c>
      <c r="CC18" s="4">
        <f t="shared" si="30"/>
        <v>8.8450036015850806</v>
      </c>
      <c r="CD18" s="4">
        <f t="shared" si="31"/>
        <v>7.2976028330722951</v>
      </c>
      <c r="CE18" s="4">
        <f t="shared" si="32"/>
        <v>1</v>
      </c>
      <c r="CP18" s="4">
        <f t="shared" si="33"/>
        <v>5.6231613708469217</v>
      </c>
      <c r="CQ18" s="4">
        <f t="shared" si="34"/>
        <v>3.7514840753246586</v>
      </c>
      <c r="CR18" s="4">
        <f t="shared" si="35"/>
        <v>14.161386171868095</v>
      </c>
      <c r="CS18" s="4">
        <f t="shared" si="36"/>
        <v>7.2976028330722951</v>
      </c>
      <c r="CT18" s="4">
        <f t="shared" si="37"/>
        <v>1</v>
      </c>
      <c r="DE18" s="4">
        <f t="shared" si="38"/>
        <v>5.8402180340422056</v>
      </c>
      <c r="DF18" s="4">
        <f t="shared" si="39"/>
        <v>3.7514840753246586</v>
      </c>
      <c r="DG18" s="4">
        <f t="shared" si="40"/>
        <v>17.285605161229569</v>
      </c>
      <c r="DH18" s="4">
        <f t="shared" si="41"/>
        <v>7.2976028330722951</v>
      </c>
      <c r="DI18" s="4">
        <f t="shared" si="42"/>
        <v>1</v>
      </c>
    </row>
    <row r="19" spans="1:113" x14ac:dyDescent="0.2">
      <c r="A19" s="6" t="s">
        <v>35</v>
      </c>
      <c r="B19" s="6">
        <v>1.2</v>
      </c>
      <c r="C19" s="6">
        <v>0.08</v>
      </c>
      <c r="D19" s="6">
        <v>14</v>
      </c>
      <c r="E19" s="6">
        <v>27</v>
      </c>
      <c r="F19" s="6">
        <v>50</v>
      </c>
      <c r="G19" s="6">
        <v>50</v>
      </c>
      <c r="H19" s="6">
        <v>0.2</v>
      </c>
      <c r="I19" s="6">
        <v>2</v>
      </c>
      <c r="J19" s="6" t="s">
        <v>11</v>
      </c>
      <c r="M19" s="6">
        <f t="shared" si="0"/>
        <v>-0.38560319785071084</v>
      </c>
      <c r="N19" s="6">
        <f t="shared" si="1"/>
        <v>-0.48943923735609135</v>
      </c>
      <c r="O19" s="6">
        <f t="shared" si="2"/>
        <v>5.7559545931939377E-2</v>
      </c>
      <c r="P19" s="6">
        <f t="shared" si="3"/>
        <v>-1.0145693994346594</v>
      </c>
      <c r="Q19" s="6">
        <f t="shared" si="4"/>
        <v>-1.9639610121239313</v>
      </c>
      <c r="R19" s="6">
        <f t="shared" si="5"/>
        <v>1.9639610121239313</v>
      </c>
      <c r="S19" s="6">
        <f t="shared" si="6"/>
        <v>-0.42732782880973019</v>
      </c>
      <c r="T19" s="6">
        <v>2</v>
      </c>
      <c r="U19" s="6" t="s">
        <v>11</v>
      </c>
      <c r="V19" s="7"/>
      <c r="AG19" s="4">
        <f t="shared" si="13"/>
        <v>7.5534483461301383</v>
      </c>
      <c r="AH19" s="4">
        <f t="shared" si="14"/>
        <v>6.2683426223570056</v>
      </c>
      <c r="AI19" s="4">
        <f t="shared" si="15"/>
        <v>7.5512323872137115</v>
      </c>
      <c r="AJ19" s="4">
        <f t="shared" si="16"/>
        <v>6.987800555451007</v>
      </c>
      <c r="AK19" s="4">
        <f t="shared" si="17"/>
        <v>1</v>
      </c>
      <c r="AW19" s="4">
        <f t="shared" si="18"/>
        <v>10.994633392221585</v>
      </c>
      <c r="AX19" s="4">
        <f t="shared" si="19"/>
        <v>3.2134808106304673</v>
      </c>
      <c r="AY19" s="4">
        <f t="shared" si="20"/>
        <v>8.5714634971448778</v>
      </c>
      <c r="AZ19" s="4">
        <f t="shared" si="21"/>
        <v>5.4939271505105003</v>
      </c>
      <c r="BA19" s="4">
        <f t="shared" si="22"/>
        <v>1</v>
      </c>
      <c r="BL19" s="4">
        <f t="shared" si="23"/>
        <v>11.943385872048538</v>
      </c>
      <c r="BM19" s="4">
        <f t="shared" si="24"/>
        <v>3.556848484644259</v>
      </c>
      <c r="BN19" s="4">
        <f t="shared" si="25"/>
        <v>10.547171566819864</v>
      </c>
      <c r="BO19" s="4">
        <f t="shared" si="26"/>
        <v>5.4649870210144327</v>
      </c>
      <c r="BP19" s="4">
        <f t="shared" si="27"/>
        <v>1</v>
      </c>
      <c r="CA19" s="4">
        <f t="shared" si="28"/>
        <v>11.419157984488804</v>
      </c>
      <c r="CB19" s="4">
        <f t="shared" si="29"/>
        <v>3.556848484644259</v>
      </c>
      <c r="CC19" s="4">
        <f t="shared" si="30"/>
        <v>12.249617155191036</v>
      </c>
      <c r="CD19" s="4">
        <f t="shared" si="31"/>
        <v>5.4649870210144327</v>
      </c>
      <c r="CE19" s="4">
        <f t="shared" si="32"/>
        <v>1</v>
      </c>
      <c r="CP19" s="4">
        <f t="shared" si="33"/>
        <v>9.027774924452876</v>
      </c>
      <c r="CQ19" s="4">
        <f t="shared" si="34"/>
        <v>3.556848484644259</v>
      </c>
      <c r="CR19" s="4">
        <f t="shared" si="35"/>
        <v>14.917914157896639</v>
      </c>
      <c r="CS19" s="4">
        <f t="shared" si="36"/>
        <v>5.4649870210144327</v>
      </c>
      <c r="CT19" s="4">
        <f t="shared" si="37"/>
        <v>1</v>
      </c>
      <c r="DE19" s="4">
        <f t="shared" si="38"/>
        <v>9.244831587648159</v>
      </c>
      <c r="DF19" s="4">
        <f t="shared" si="39"/>
        <v>3.556848484644259</v>
      </c>
      <c r="DG19" s="4">
        <f t="shared" si="40"/>
        <v>20.69021871483552</v>
      </c>
      <c r="DH19" s="4">
        <f t="shared" si="41"/>
        <v>5.4649870210144327</v>
      </c>
      <c r="DI19" s="4">
        <f t="shared" si="42"/>
        <v>1</v>
      </c>
    </row>
    <row r="20" spans="1:113" x14ac:dyDescent="0.2">
      <c r="A20" s="15" t="s">
        <v>36</v>
      </c>
      <c r="B20" s="15">
        <v>1.1000000000000001</v>
      </c>
      <c r="C20" s="15">
        <v>0.15</v>
      </c>
      <c r="D20" s="15">
        <v>11.5</v>
      </c>
      <c r="E20" s="15">
        <v>29</v>
      </c>
      <c r="F20" s="15">
        <v>51</v>
      </c>
      <c r="G20" s="15">
        <v>49</v>
      </c>
      <c r="H20" s="15">
        <v>0.2</v>
      </c>
      <c r="I20" s="15">
        <v>0</v>
      </c>
      <c r="J20" s="15" t="s">
        <v>11</v>
      </c>
      <c r="M20" s="15">
        <f t="shared" si="0"/>
        <v>-0.39071052497456138</v>
      </c>
      <c r="N20" s="15">
        <f t="shared" si="1"/>
        <v>-0.43681136237156531</v>
      </c>
      <c r="O20" s="15">
        <f t="shared" si="2"/>
        <v>-0.80583364304714511</v>
      </c>
      <c r="P20" s="15">
        <f t="shared" si="3"/>
        <v>-0.10599978800063645</v>
      </c>
      <c r="Q20" s="15">
        <f t="shared" si="4"/>
        <v>-0.65465367070797709</v>
      </c>
      <c r="R20" s="15">
        <f t="shared" si="5"/>
        <v>0.65465367070797709</v>
      </c>
      <c r="S20" s="15">
        <f t="shared" si="6"/>
        <v>-0.42732782880973019</v>
      </c>
      <c r="T20" s="15">
        <v>0</v>
      </c>
      <c r="U20" s="15" t="s">
        <v>11</v>
      </c>
      <c r="V20" s="16"/>
      <c r="AG20" s="4">
        <f t="shared" si="13"/>
        <v>3.7369934110893888</v>
      </c>
      <c r="AH20" s="4">
        <f t="shared" si="14"/>
        <v>3.5570309692094839</v>
      </c>
      <c r="AI20" s="4">
        <f t="shared" si="15"/>
        <v>4.779483210837653</v>
      </c>
      <c r="AJ20" s="4">
        <f t="shared" si="16"/>
        <v>3.4015838041380126</v>
      </c>
      <c r="AK20" s="4">
        <f t="shared" si="17"/>
        <v>3</v>
      </c>
      <c r="AW20" s="4">
        <f t="shared" si="18"/>
        <v>7.4544642776541403</v>
      </c>
      <c r="AX20" s="4">
        <f t="shared" si="19"/>
        <v>2.6780970276883842</v>
      </c>
      <c r="AY20" s="4">
        <f t="shared" si="20"/>
        <v>5.2385087479324151</v>
      </c>
      <c r="AZ20" s="4">
        <f t="shared" si="21"/>
        <v>1.0558291194048088</v>
      </c>
      <c r="BA20" s="4">
        <f t="shared" si="22"/>
        <v>3</v>
      </c>
      <c r="BL20" s="4">
        <f t="shared" si="23"/>
        <v>7.9369844354323877</v>
      </c>
      <c r="BM20" s="4">
        <f t="shared" si="24"/>
        <v>2.6626760543647827</v>
      </c>
      <c r="BN20" s="4">
        <f t="shared" si="25"/>
        <v>7.6977170034356872</v>
      </c>
      <c r="BO20" s="4">
        <f t="shared" si="26"/>
        <v>1.3584319744767104</v>
      </c>
      <c r="BP20" s="4">
        <f t="shared" si="27"/>
        <v>3</v>
      </c>
      <c r="CA20" s="4">
        <f t="shared" si="28"/>
        <v>6.981059953383113</v>
      </c>
      <c r="CB20" s="4">
        <f t="shared" si="29"/>
        <v>2.6626760543647827</v>
      </c>
      <c r="CC20" s="4">
        <f t="shared" si="30"/>
        <v>9.1238767713335527</v>
      </c>
      <c r="CD20" s="4">
        <f t="shared" si="31"/>
        <v>1.3584319744767104</v>
      </c>
      <c r="CE20" s="4">
        <f t="shared" si="32"/>
        <v>3</v>
      </c>
      <c r="CP20" s="4">
        <f t="shared" si="33"/>
        <v>5.3149271720896154</v>
      </c>
      <c r="CQ20" s="4">
        <f t="shared" si="34"/>
        <v>2.6626760543647827</v>
      </c>
      <c r="CR20" s="4">
        <f t="shared" si="35"/>
        <v>12.019361651934661</v>
      </c>
      <c r="CS20" s="4">
        <f t="shared" si="36"/>
        <v>1.3584319744767104</v>
      </c>
      <c r="CT20" s="4">
        <f t="shared" si="37"/>
        <v>3</v>
      </c>
      <c r="CU20" s="17"/>
      <c r="DE20" s="4">
        <f t="shared" si="38"/>
        <v>5.6553257194247681</v>
      </c>
      <c r="DF20" s="4">
        <f t="shared" si="39"/>
        <v>2.6626760543647827</v>
      </c>
      <c r="DG20" s="4">
        <f t="shared" si="40"/>
        <v>16.252120683729832</v>
      </c>
      <c r="DH20" s="4">
        <f t="shared" si="41"/>
        <v>1.3584319744767104</v>
      </c>
      <c r="DI20" s="4">
        <f t="shared" si="42"/>
        <v>3</v>
      </c>
    </row>
    <row r="21" spans="1:113" x14ac:dyDescent="0.2">
      <c r="A21" s="9" t="s">
        <v>37</v>
      </c>
      <c r="B21" s="9">
        <v>1</v>
      </c>
      <c r="C21" s="9">
        <v>0.05</v>
      </c>
      <c r="D21" s="9">
        <v>13.6</v>
      </c>
      <c r="E21" s="9">
        <v>26</v>
      </c>
      <c r="F21" s="9">
        <v>51</v>
      </c>
      <c r="G21" s="9">
        <v>49</v>
      </c>
      <c r="H21" s="9">
        <v>0.1</v>
      </c>
      <c r="I21" s="9">
        <v>3</v>
      </c>
      <c r="J21" s="9" t="s">
        <v>11</v>
      </c>
      <c r="M21" s="9">
        <f t="shared" si="0"/>
        <v>-0.3958178520984118</v>
      </c>
      <c r="N21" s="9">
        <f t="shared" si="1"/>
        <v>-0.51199404092088807</v>
      </c>
      <c r="O21" s="9">
        <f t="shared" si="2"/>
        <v>-8.0583364304714272E-2</v>
      </c>
      <c r="P21" s="9">
        <f t="shared" si="3"/>
        <v>-1.4688542051516709</v>
      </c>
      <c r="Q21" s="9">
        <f t="shared" si="4"/>
        <v>-0.65465367070797709</v>
      </c>
      <c r="R21" s="9">
        <f t="shared" si="5"/>
        <v>0.65465367070797709</v>
      </c>
      <c r="S21" s="9">
        <f t="shared" si="6"/>
        <v>-0.45679871355522877</v>
      </c>
      <c r="T21" s="9">
        <v>3</v>
      </c>
      <c r="U21" s="9" t="s">
        <v>11</v>
      </c>
      <c r="V21" s="10"/>
      <c r="AG21" s="4">
        <f t="shared" si="13"/>
        <v>5.3132159013365836</v>
      </c>
      <c r="AH21" s="4">
        <f t="shared" si="14"/>
        <v>4.3043959980367594</v>
      </c>
      <c r="AI21" s="4">
        <f t="shared" si="15"/>
        <v>5.526848239664929</v>
      </c>
      <c r="AJ21" s="4">
        <f t="shared" si="16"/>
        <v>4.7475681106574532</v>
      </c>
      <c r="AK21" s="4">
        <f t="shared" si="17"/>
        <v>1</v>
      </c>
      <c r="AW21" s="4">
        <f t="shared" si="18"/>
        <v>8.754400947428028</v>
      </c>
      <c r="AX21" s="4">
        <f t="shared" si="19"/>
        <v>1.9977098099764801</v>
      </c>
      <c r="AY21" s="4">
        <f t="shared" si="20"/>
        <v>6.3312310523513231</v>
      </c>
      <c r="AZ21" s="4">
        <f t="shared" si="21"/>
        <v>3.2536947057169461</v>
      </c>
      <c r="BA21" s="4">
        <f t="shared" si="22"/>
        <v>1</v>
      </c>
      <c r="BL21" s="4">
        <f t="shared" si="23"/>
        <v>9.703153427254982</v>
      </c>
      <c r="BM21" s="4">
        <f t="shared" si="24"/>
        <v>1.5929018603240115</v>
      </c>
      <c r="BN21" s="4">
        <f t="shared" si="25"/>
        <v>8.4450820322629632</v>
      </c>
      <c r="BO21" s="4">
        <f t="shared" si="26"/>
        <v>3.2247545762208794</v>
      </c>
      <c r="BP21" s="4">
        <f t="shared" si="27"/>
        <v>1</v>
      </c>
      <c r="CA21" s="4">
        <f t="shared" si="28"/>
        <v>9.1789255396952498</v>
      </c>
      <c r="CB21" s="4">
        <f t="shared" si="29"/>
        <v>1.5929018603240115</v>
      </c>
      <c r="CC21" s="4">
        <f t="shared" si="30"/>
        <v>10.00938471039748</v>
      </c>
      <c r="CD21" s="4">
        <f t="shared" si="31"/>
        <v>3.2247545762208794</v>
      </c>
      <c r="CE21" s="4">
        <f t="shared" si="32"/>
        <v>1</v>
      </c>
      <c r="CP21" s="4">
        <f t="shared" si="33"/>
        <v>6.7875424796593213</v>
      </c>
      <c r="CQ21" s="4">
        <f t="shared" si="34"/>
        <v>1.5929018603240115</v>
      </c>
      <c r="CR21" s="4">
        <f t="shared" si="35"/>
        <v>13.957518169773541</v>
      </c>
      <c r="CS21" s="4">
        <f t="shared" si="36"/>
        <v>3.2247545762208794</v>
      </c>
      <c r="CT21" s="4">
        <f t="shared" si="37"/>
        <v>1</v>
      </c>
      <c r="DE21" s="4">
        <f t="shared" si="38"/>
        <v>7.0045991428546044</v>
      </c>
      <c r="DF21" s="4">
        <f t="shared" si="39"/>
        <v>1.5929018603240115</v>
      </c>
      <c r="DG21" s="4">
        <f t="shared" si="40"/>
        <v>18.449986270041968</v>
      </c>
      <c r="DH21" s="4">
        <f t="shared" si="41"/>
        <v>3.2247545762208794</v>
      </c>
      <c r="DI21" s="4">
        <f t="shared" si="42"/>
        <v>1</v>
      </c>
    </row>
    <row r="22" spans="1:113" x14ac:dyDescent="0.2">
      <c r="A22" s="6" t="s">
        <v>40</v>
      </c>
      <c r="B22" s="6">
        <v>0.7</v>
      </c>
      <c r="C22" s="6">
        <v>0.01</v>
      </c>
      <c r="D22" s="6">
        <v>20</v>
      </c>
      <c r="E22" s="6">
        <v>25</v>
      </c>
      <c r="F22" s="6">
        <v>51</v>
      </c>
      <c r="G22" s="6">
        <v>49</v>
      </c>
      <c r="H22" s="6">
        <v>0.05</v>
      </c>
      <c r="I22" s="6">
        <v>2</v>
      </c>
      <c r="J22" s="6" t="s">
        <v>11</v>
      </c>
      <c r="M22" s="6">
        <f t="shared" si="0"/>
        <v>-0.4111398334699633</v>
      </c>
      <c r="N22" s="6">
        <f t="shared" si="1"/>
        <v>-0.54206711234061722</v>
      </c>
      <c r="O22" s="6">
        <f t="shared" si="2"/>
        <v>2.1297031994817424</v>
      </c>
      <c r="P22" s="6">
        <f t="shared" si="3"/>
        <v>-1.9231390108686826</v>
      </c>
      <c r="Q22" s="6">
        <f t="shared" si="4"/>
        <v>-0.65465367070797709</v>
      </c>
      <c r="R22" s="6">
        <f t="shared" si="5"/>
        <v>0.65465367070797709</v>
      </c>
      <c r="S22" s="6">
        <f t="shared" si="6"/>
        <v>-0.47153415592797815</v>
      </c>
      <c r="T22" s="6">
        <v>2</v>
      </c>
      <c r="U22" s="6" t="s">
        <v>11</v>
      </c>
      <c r="V22" s="7"/>
      <c r="AG22" s="4">
        <f t="shared" si="13"/>
        <v>8.0379177660040817</v>
      </c>
      <c r="AH22" s="4">
        <f t="shared" si="14"/>
        <v>6.3660118935683201</v>
      </c>
      <c r="AI22" s="4">
        <f t="shared" si="15"/>
        <v>8.0357018070876549</v>
      </c>
      <c r="AJ22" s="4">
        <f t="shared" si="16"/>
        <v>7.4722699753249504</v>
      </c>
      <c r="AK22" s="4">
        <f t="shared" si="17"/>
        <v>1</v>
      </c>
      <c r="AW22" s="4">
        <f t="shared" si="18"/>
        <v>11.479102812095528</v>
      </c>
      <c r="AX22" s="4">
        <f t="shared" si="19"/>
        <v>3.271911117159116</v>
      </c>
      <c r="AY22" s="4">
        <f t="shared" si="20"/>
        <v>9.0559329170188203</v>
      </c>
      <c r="AZ22" s="4">
        <f t="shared" si="21"/>
        <v>5.9783965703844446</v>
      </c>
      <c r="BA22" s="4">
        <f t="shared" si="22"/>
        <v>1</v>
      </c>
      <c r="BL22" s="4">
        <f t="shared" si="23"/>
        <v>12.42785529192248</v>
      </c>
      <c r="BM22" s="4">
        <f t="shared" si="24"/>
        <v>2.4033376831407396</v>
      </c>
      <c r="BN22" s="4">
        <f t="shared" si="25"/>
        <v>11.031640986693809</v>
      </c>
      <c r="BO22" s="4">
        <f t="shared" si="26"/>
        <v>5.9494564408883779</v>
      </c>
      <c r="BP22" s="4">
        <f t="shared" si="27"/>
        <v>1</v>
      </c>
      <c r="CA22" s="4">
        <f t="shared" si="28"/>
        <v>11.903627404362748</v>
      </c>
      <c r="CB22" s="4">
        <f t="shared" si="29"/>
        <v>2.4033376831407396</v>
      </c>
      <c r="CC22" s="4">
        <f t="shared" si="30"/>
        <v>12.734086575064978</v>
      </c>
      <c r="CD22" s="4">
        <f t="shared" si="31"/>
        <v>5.9494564408883779</v>
      </c>
      <c r="CE22" s="4">
        <f t="shared" si="32"/>
        <v>1</v>
      </c>
      <c r="CP22" s="4">
        <f t="shared" si="33"/>
        <v>9.5122443443268185</v>
      </c>
      <c r="CQ22" s="4">
        <f t="shared" si="34"/>
        <v>2.4033376831407396</v>
      </c>
      <c r="CR22" s="4">
        <f t="shared" si="35"/>
        <v>16.667484592068291</v>
      </c>
      <c r="CS22" s="4">
        <f t="shared" si="36"/>
        <v>5.9494564408883779</v>
      </c>
      <c r="CT22" s="4">
        <f t="shared" si="37"/>
        <v>1</v>
      </c>
      <c r="DE22" s="4">
        <f t="shared" si="38"/>
        <v>9.7293010075221034</v>
      </c>
      <c r="DF22" s="4">
        <f t="shared" si="39"/>
        <v>2.4033376831407396</v>
      </c>
      <c r="DG22" s="4">
        <f t="shared" si="40"/>
        <v>21.174688134709463</v>
      </c>
      <c r="DH22" s="4">
        <f t="shared" si="41"/>
        <v>5.9494564408883779</v>
      </c>
      <c r="DI22" s="4">
        <f t="shared" si="42"/>
        <v>1</v>
      </c>
    </row>
    <row r="23" spans="1:113" x14ac:dyDescent="0.2">
      <c r="A23" s="2" t="s">
        <v>16</v>
      </c>
      <c r="B23" s="2">
        <v>7.3</v>
      </c>
      <c r="C23" s="2">
        <v>0.57999999999999996</v>
      </c>
      <c r="D23" s="2">
        <v>9.1999999999999993</v>
      </c>
      <c r="E23" s="2">
        <v>33</v>
      </c>
      <c r="F23" s="2">
        <v>52</v>
      </c>
      <c r="G23" s="2">
        <v>48</v>
      </c>
      <c r="H23" s="2">
        <v>1.5</v>
      </c>
      <c r="I23" s="2">
        <v>2</v>
      </c>
      <c r="J23" s="18" t="s">
        <v>17</v>
      </c>
      <c r="M23" s="19">
        <f t="shared" si="0"/>
        <v>-7.4056243295831978E-2</v>
      </c>
      <c r="N23" s="19">
        <f t="shared" si="1"/>
        <v>-0.11352584460947736</v>
      </c>
      <c r="O23" s="19">
        <f t="shared" si="2"/>
        <v>-1.6001553769079031</v>
      </c>
      <c r="P23" s="19">
        <f t="shared" si="3"/>
        <v>1.7111394348674096</v>
      </c>
      <c r="Q23" s="19">
        <f t="shared" si="4"/>
        <v>0.65465367070797709</v>
      </c>
      <c r="R23" s="19">
        <f t="shared" si="5"/>
        <v>-0.65465367070797709</v>
      </c>
      <c r="S23" s="19">
        <f t="shared" si="6"/>
        <v>-4.4206327118247866E-2</v>
      </c>
      <c r="T23" s="2">
        <v>2</v>
      </c>
      <c r="U23" s="18" t="s">
        <v>17</v>
      </c>
    </row>
    <row r="24" spans="1:113" x14ac:dyDescent="0.2">
      <c r="A24" s="2" t="s">
        <v>19</v>
      </c>
      <c r="B24" s="2">
        <v>5.0999999999999996</v>
      </c>
      <c r="C24" s="2">
        <v>0.76</v>
      </c>
      <c r="D24" s="2">
        <v>16.3</v>
      </c>
      <c r="E24" s="2">
        <v>28</v>
      </c>
      <c r="F24" s="2">
        <v>51</v>
      </c>
      <c r="G24" s="2">
        <v>49</v>
      </c>
      <c r="H24" s="2">
        <v>1.2</v>
      </c>
      <c r="I24" s="2">
        <v>1</v>
      </c>
      <c r="J24" s="18" t="s">
        <v>17</v>
      </c>
      <c r="M24" s="19">
        <f t="shared" si="0"/>
        <v>-0.18641744002054242</v>
      </c>
      <c r="N24" s="19">
        <f t="shared" si="1"/>
        <v>2.1802976779303714E-2</v>
      </c>
      <c r="O24" s="19">
        <f t="shared" si="2"/>
        <v>0.85188127979269734</v>
      </c>
      <c r="P24" s="19">
        <f t="shared" si="3"/>
        <v>-0.56028459371764794</v>
      </c>
      <c r="Q24" s="19">
        <f t="shared" si="4"/>
        <v>-0.65465367070797709</v>
      </c>
      <c r="R24" s="19">
        <f t="shared" si="5"/>
        <v>0.65465367070797709</v>
      </c>
      <c r="S24" s="19">
        <f t="shared" si="6"/>
        <v>-0.13261898135474379</v>
      </c>
      <c r="T24" s="2">
        <v>1</v>
      </c>
      <c r="U24" s="18" t="s">
        <v>17</v>
      </c>
    </row>
    <row r="25" spans="1:113" x14ac:dyDescent="0.2">
      <c r="A25" s="2" t="s">
        <v>20</v>
      </c>
      <c r="B25" s="2">
        <v>4.8</v>
      </c>
      <c r="C25" s="2">
        <v>0.53</v>
      </c>
      <c r="D25" s="2">
        <v>13.4</v>
      </c>
      <c r="E25" s="2">
        <v>31</v>
      </c>
      <c r="F25" s="2">
        <v>52</v>
      </c>
      <c r="G25" s="2">
        <v>48</v>
      </c>
      <c r="H25" s="2">
        <v>1.1000000000000001</v>
      </c>
      <c r="I25" s="2">
        <v>3</v>
      </c>
      <c r="J25" s="18" t="s">
        <v>17</v>
      </c>
      <c r="M25" s="19">
        <f t="shared" si="0"/>
        <v>-0.20173942139209383</v>
      </c>
      <c r="N25" s="19">
        <f t="shared" si="1"/>
        <v>-0.15111718388413869</v>
      </c>
      <c r="O25" s="19">
        <f t="shared" si="2"/>
        <v>-0.14965481942304079</v>
      </c>
      <c r="P25" s="19">
        <f t="shared" si="3"/>
        <v>0.80256982343338656</v>
      </c>
      <c r="Q25" s="19">
        <f t="shared" si="4"/>
        <v>0.65465367070797709</v>
      </c>
      <c r="R25" s="19">
        <f t="shared" si="5"/>
        <v>-0.65465367070797709</v>
      </c>
      <c r="S25" s="19">
        <f t="shared" si="6"/>
        <v>-0.1620898661002424</v>
      </c>
      <c r="T25" s="2">
        <v>3</v>
      </c>
      <c r="U25" s="18" t="s">
        <v>17</v>
      </c>
    </row>
    <row r="26" spans="1:113" x14ac:dyDescent="0.2">
      <c r="A26" s="2" t="s">
        <v>23</v>
      </c>
      <c r="B26" s="2">
        <v>3.5</v>
      </c>
      <c r="C26" s="2">
        <v>0.5</v>
      </c>
      <c r="D26" s="2">
        <v>13</v>
      </c>
      <c r="E26" s="2">
        <v>30</v>
      </c>
      <c r="F26" s="2">
        <v>51</v>
      </c>
      <c r="G26" s="2">
        <v>49</v>
      </c>
      <c r="H26" s="2">
        <v>0.8</v>
      </c>
      <c r="I26" s="2">
        <v>0</v>
      </c>
      <c r="J26" s="18" t="s">
        <v>17</v>
      </c>
      <c r="M26" s="19">
        <f t="shared" si="0"/>
        <v>-0.26813467400214996</v>
      </c>
      <c r="N26" s="19">
        <f t="shared" si="1"/>
        <v>-0.17367198744893556</v>
      </c>
      <c r="O26" s="19">
        <f t="shared" si="2"/>
        <v>-0.28779772965969441</v>
      </c>
      <c r="P26" s="19">
        <f t="shared" si="3"/>
        <v>0.34828501771637504</v>
      </c>
      <c r="Q26" s="19">
        <f t="shared" si="4"/>
        <v>-0.65465367070797709</v>
      </c>
      <c r="R26" s="19">
        <f t="shared" si="5"/>
        <v>0.65465367070797709</v>
      </c>
      <c r="S26" s="19">
        <f t="shared" si="6"/>
        <v>-0.25050252033673831</v>
      </c>
      <c r="T26" s="2">
        <v>0</v>
      </c>
      <c r="U26" s="18" t="s">
        <v>17</v>
      </c>
    </row>
    <row r="27" spans="1:113" x14ac:dyDescent="0.2">
      <c r="A27" s="2" t="s">
        <v>24</v>
      </c>
      <c r="B27" s="2">
        <v>3.2</v>
      </c>
      <c r="C27" s="2">
        <v>0.45</v>
      </c>
      <c r="D27" s="2">
        <v>12.9</v>
      </c>
      <c r="E27" s="2">
        <v>31</v>
      </c>
      <c r="F27" s="2">
        <v>52</v>
      </c>
      <c r="G27" s="2">
        <v>48</v>
      </c>
      <c r="H27" s="2">
        <v>0.7</v>
      </c>
      <c r="I27" s="2">
        <v>1</v>
      </c>
      <c r="J27" s="18" t="s">
        <v>17</v>
      </c>
      <c r="M27" s="19">
        <f t="shared" si="0"/>
        <v>-0.2834566553737014</v>
      </c>
      <c r="N27" s="19">
        <f t="shared" si="1"/>
        <v>-0.21126332672359696</v>
      </c>
      <c r="O27" s="19">
        <f t="shared" si="2"/>
        <v>-0.3223334572188577</v>
      </c>
      <c r="P27" s="19">
        <f t="shared" si="3"/>
        <v>0.80256982343338656</v>
      </c>
      <c r="Q27" s="19">
        <f t="shared" si="4"/>
        <v>0.65465367070797709</v>
      </c>
      <c r="R27" s="19">
        <f t="shared" si="5"/>
        <v>-0.65465367070797709</v>
      </c>
      <c r="S27" s="19">
        <f t="shared" si="6"/>
        <v>-0.279973405082237</v>
      </c>
      <c r="T27" s="2">
        <v>1</v>
      </c>
      <c r="U27" s="18" t="s">
        <v>17</v>
      </c>
    </row>
    <row r="28" spans="1:113" x14ac:dyDescent="0.2">
      <c r="A28" s="2" t="s">
        <v>33</v>
      </c>
      <c r="B28" s="2">
        <v>1.5</v>
      </c>
      <c r="C28" s="2">
        <v>0.22</v>
      </c>
      <c r="D28" s="2">
        <v>15.7</v>
      </c>
      <c r="E28" s="2">
        <v>27</v>
      </c>
      <c r="F28" s="2">
        <v>51</v>
      </c>
      <c r="G28" s="2">
        <v>49</v>
      </c>
      <c r="H28" s="2">
        <v>0.3</v>
      </c>
      <c r="I28" s="2">
        <v>3</v>
      </c>
      <c r="J28" s="18" t="s">
        <v>17</v>
      </c>
      <c r="M28" s="19">
        <f t="shared" si="0"/>
        <v>-0.37028121647915946</v>
      </c>
      <c r="N28" s="19">
        <f t="shared" si="1"/>
        <v>-0.38418348738703939</v>
      </c>
      <c r="O28" s="19">
        <f t="shared" si="2"/>
        <v>0.64466691443771662</v>
      </c>
      <c r="P28" s="19">
        <f t="shared" si="3"/>
        <v>-1.0145693994346594</v>
      </c>
      <c r="Q28" s="19">
        <f t="shared" si="4"/>
        <v>-0.65465367070797709</v>
      </c>
      <c r="R28" s="19">
        <f t="shared" si="5"/>
        <v>0.65465367070797709</v>
      </c>
      <c r="S28" s="19">
        <f t="shared" si="6"/>
        <v>-0.39785694406423155</v>
      </c>
      <c r="T28" s="2">
        <v>3</v>
      </c>
      <c r="U28" s="18" t="s">
        <v>17</v>
      </c>
      <c r="CS28" s="4"/>
      <c r="CT28" s="4"/>
      <c r="CU28" s="4"/>
      <c r="CV28" s="4"/>
    </row>
    <row r="29" spans="1:113" x14ac:dyDescent="0.2">
      <c r="A29" s="2" t="s">
        <v>38</v>
      </c>
      <c r="B29" s="2">
        <v>0.9</v>
      </c>
      <c r="C29" s="2">
        <v>0.08</v>
      </c>
      <c r="D29" s="2">
        <v>12.2</v>
      </c>
      <c r="E29" s="2">
        <v>29</v>
      </c>
      <c r="F29" s="2">
        <v>51</v>
      </c>
      <c r="G29" s="2">
        <v>49</v>
      </c>
      <c r="H29" s="2">
        <v>0.1</v>
      </c>
      <c r="I29" s="2">
        <v>2</v>
      </c>
      <c r="J29" s="18" t="s">
        <v>17</v>
      </c>
      <c r="M29" s="19">
        <f t="shared" si="0"/>
        <v>-0.40092517922226228</v>
      </c>
      <c r="N29" s="19">
        <f t="shared" si="1"/>
        <v>-0.48943923735609135</v>
      </c>
      <c r="O29" s="19">
        <f t="shared" si="2"/>
        <v>-0.56408355013300171</v>
      </c>
      <c r="P29" s="19">
        <f t="shared" si="3"/>
        <v>-0.10599978800063645</v>
      </c>
      <c r="Q29" s="19">
        <f t="shared" si="4"/>
        <v>-0.65465367070797709</v>
      </c>
      <c r="R29" s="19">
        <f t="shared" si="5"/>
        <v>0.65465367070797709</v>
      </c>
      <c r="S29" s="19">
        <f t="shared" si="6"/>
        <v>-0.45679871355522877</v>
      </c>
      <c r="T29" s="2">
        <v>2</v>
      </c>
      <c r="U29" s="18" t="s">
        <v>17</v>
      </c>
      <c r="CS29" s="4"/>
      <c r="CT29" s="4"/>
      <c r="CU29" s="4"/>
      <c r="CV29" s="4"/>
    </row>
    <row r="30" spans="1:113" x14ac:dyDescent="0.2">
      <c r="A30" s="2" t="s">
        <v>39</v>
      </c>
      <c r="B30" s="2">
        <v>0.8</v>
      </c>
      <c r="C30" s="2">
        <v>0.04</v>
      </c>
      <c r="D30" s="2">
        <v>15</v>
      </c>
      <c r="E30" s="2">
        <v>28</v>
      </c>
      <c r="F30" s="2">
        <v>52</v>
      </c>
      <c r="G30" s="2">
        <v>48</v>
      </c>
      <c r="H30" s="2">
        <v>0.1</v>
      </c>
      <c r="I30" s="2">
        <v>0</v>
      </c>
      <c r="J30" s="18" t="s">
        <v>17</v>
      </c>
      <c r="M30" s="19">
        <f t="shared" si="0"/>
        <v>-0.40603250634611276</v>
      </c>
      <c r="N30" s="19">
        <f t="shared" si="1"/>
        <v>-0.51951230877582044</v>
      </c>
      <c r="O30" s="19">
        <f t="shared" si="2"/>
        <v>0.40291682152357317</v>
      </c>
      <c r="P30" s="19">
        <f t="shared" si="3"/>
        <v>-0.56028459371764794</v>
      </c>
      <c r="Q30" s="19">
        <f t="shared" si="4"/>
        <v>0.65465367070797709</v>
      </c>
      <c r="R30" s="19">
        <f t="shared" si="5"/>
        <v>-0.65465367070797709</v>
      </c>
      <c r="S30" s="19">
        <f t="shared" si="6"/>
        <v>-0.45679871355522877</v>
      </c>
      <c r="T30" s="2">
        <v>0</v>
      </c>
      <c r="U30" s="18" t="s">
        <v>17</v>
      </c>
      <c r="CS30" s="4"/>
      <c r="CT30" s="4"/>
      <c r="CU30" s="4"/>
      <c r="CV30" s="4"/>
    </row>
    <row r="31" spans="1:113" x14ac:dyDescent="0.2">
      <c r="A31" s="2" t="s">
        <v>41</v>
      </c>
      <c r="B31" s="2">
        <v>0.6</v>
      </c>
      <c r="C31" s="2">
        <v>0.01</v>
      </c>
      <c r="D31" s="2">
        <v>22</v>
      </c>
      <c r="E31" s="2">
        <v>24</v>
      </c>
      <c r="F31" s="2">
        <v>50</v>
      </c>
      <c r="G31" s="2">
        <v>50</v>
      </c>
      <c r="H31" s="2">
        <v>0.05</v>
      </c>
      <c r="I31" s="2">
        <v>0</v>
      </c>
      <c r="J31" s="18" t="s">
        <v>17</v>
      </c>
      <c r="M31" s="19">
        <f t="shared" si="0"/>
        <v>-0.41624716059381373</v>
      </c>
      <c r="N31" s="19">
        <f t="shared" si="1"/>
        <v>-0.54206711234061722</v>
      </c>
      <c r="O31" s="19">
        <f t="shared" si="2"/>
        <v>2.8204177506650101</v>
      </c>
      <c r="P31" s="19">
        <f t="shared" si="3"/>
        <v>-2.377423816585694</v>
      </c>
      <c r="Q31" s="19">
        <f t="shared" si="4"/>
        <v>-1.9639610121239313</v>
      </c>
      <c r="R31" s="19">
        <f t="shared" si="5"/>
        <v>1.9639610121239313</v>
      </c>
      <c r="S31" s="19">
        <f t="shared" si="6"/>
        <v>-0.47153415592797815</v>
      </c>
      <c r="T31" s="2">
        <v>0</v>
      </c>
      <c r="U31" s="18" t="s">
        <v>17</v>
      </c>
      <c r="CS31" s="4"/>
      <c r="CT31" s="4"/>
      <c r="CU31" s="4"/>
      <c r="CV31" s="4"/>
    </row>
    <row r="32" spans="1:113" x14ac:dyDescent="0.2">
      <c r="CS32" s="4"/>
      <c r="CT32" s="4"/>
      <c r="CU32" s="4"/>
      <c r="CV32" s="4"/>
    </row>
    <row r="33" spans="1:100" x14ac:dyDescent="0.2">
      <c r="CS33" s="4"/>
      <c r="CT33" s="4"/>
      <c r="CU33" s="4"/>
      <c r="CV33" s="4"/>
    </row>
    <row r="34" spans="1:100" x14ac:dyDescent="0.2">
      <c r="CS34" s="4"/>
      <c r="CT34" s="4"/>
      <c r="CU34" s="4"/>
      <c r="CV34" s="4"/>
    </row>
    <row r="35" spans="1:100" x14ac:dyDescent="0.2">
      <c r="CS35" s="4"/>
      <c r="CT35" s="4"/>
      <c r="CU35" s="4"/>
      <c r="CV35" s="4"/>
    </row>
    <row r="36" spans="1:100" x14ac:dyDescent="0.2">
      <c r="CS36" s="4"/>
      <c r="CT36" s="4"/>
      <c r="CU36" s="4"/>
      <c r="CV36" s="4"/>
    </row>
    <row r="37" spans="1:100" x14ac:dyDescent="0.2">
      <c r="A37" s="18" t="s">
        <v>42</v>
      </c>
      <c r="B37">
        <f t="shared" ref="B37:H37" si="61">+AVERAGE(B2:B31)</f>
        <v>8.7500000000000018</v>
      </c>
      <c r="C37">
        <f t="shared" si="61"/>
        <v>0.73099999999999987</v>
      </c>
      <c r="D37">
        <f t="shared" si="61"/>
        <v>13.833333333333332</v>
      </c>
      <c r="E37">
        <f t="shared" si="61"/>
        <v>29.233333333333334</v>
      </c>
      <c r="F37">
        <f t="shared" si="61"/>
        <v>51.5</v>
      </c>
      <c r="G37">
        <f t="shared" si="61"/>
        <v>48.5</v>
      </c>
      <c r="H37">
        <f t="shared" si="61"/>
        <v>1.6499999999999997</v>
      </c>
      <c r="CS37" s="4"/>
      <c r="CT37" s="4"/>
      <c r="CU37" s="4"/>
      <c r="CV37" s="4"/>
    </row>
    <row r="38" spans="1:100" x14ac:dyDescent="0.2">
      <c r="A38" s="18" t="s">
        <v>74</v>
      </c>
      <c r="B38">
        <f t="shared" ref="B38:H38" si="62">+_xlfn.STDEV.P(B2:B31)</f>
        <v>19.579713140561246</v>
      </c>
      <c r="C38">
        <f t="shared" si="62"/>
        <v>1.3300936057285597</v>
      </c>
      <c r="D38">
        <f t="shared" si="62"/>
        <v>2.8955521446215182</v>
      </c>
      <c r="E38">
        <f t="shared" si="62"/>
        <v>2.2012622641465405</v>
      </c>
      <c r="F38">
        <f t="shared" si="62"/>
        <v>0.76376261582597338</v>
      </c>
      <c r="G38">
        <f t="shared" si="62"/>
        <v>0.76376261582597338</v>
      </c>
      <c r="H38">
        <f t="shared" si="62"/>
        <v>3.393179433314228</v>
      </c>
      <c r="CS38" s="4"/>
      <c r="CT38" s="4"/>
      <c r="CU38" s="4"/>
      <c r="CV38" s="4"/>
    </row>
    <row r="39" spans="1:100" x14ac:dyDescent="0.2">
      <c r="CS39" s="4"/>
      <c r="CT39" s="4"/>
      <c r="CU39" s="4"/>
      <c r="CV39" s="4"/>
    </row>
    <row r="40" spans="1:100" x14ac:dyDescent="0.2">
      <c r="CS40" s="4"/>
      <c r="CT40" s="4"/>
      <c r="CU40" s="4"/>
      <c r="CV40" s="4"/>
    </row>
    <row r="41" spans="1:100" x14ac:dyDescent="0.2">
      <c r="CS41" s="4"/>
      <c r="CT41" s="4"/>
      <c r="CU41" s="4"/>
      <c r="CV41" s="4"/>
    </row>
    <row r="42" spans="1:100" x14ac:dyDescent="0.2">
      <c r="CS42" s="4"/>
      <c r="CT42" s="4"/>
      <c r="CU42" s="4"/>
      <c r="CV42" s="4"/>
    </row>
    <row r="43" spans="1:100" x14ac:dyDescent="0.2">
      <c r="CS43" s="4"/>
      <c r="CT43" s="4"/>
      <c r="CU43" s="4"/>
      <c r="CV4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9D4D-E681-9B4E-9F10-4151BF6734D6}">
  <dimension ref="A1:C31"/>
  <sheetViews>
    <sheetView workbookViewId="0">
      <selection activeCell="I30" sqref="I30"/>
    </sheetView>
  </sheetViews>
  <sheetFormatPr baseColWidth="10" defaultRowHeight="14" x14ac:dyDescent="0.2"/>
  <cols>
    <col min="1" max="1" width="12.6640625" bestFit="1" customWidth="1"/>
    <col min="2" max="2" width="18" bestFit="1" customWidth="1"/>
    <col min="3" max="3" width="15.33203125" bestFit="1" customWidth="1"/>
    <col min="4" max="4" width="18" bestFit="1" customWidth="1"/>
    <col min="5" max="5" width="15.33203125" bestFit="1" customWidth="1"/>
  </cols>
  <sheetData>
    <row r="1" spans="1:3" x14ac:dyDescent="0.2">
      <c r="A1" s="1" t="s">
        <v>0</v>
      </c>
      <c r="B1" s="1" t="s">
        <v>2</v>
      </c>
      <c r="C1" s="1" t="s">
        <v>1</v>
      </c>
    </row>
    <row r="2" spans="1:3" x14ac:dyDescent="0.2">
      <c r="A2" s="2" t="s">
        <v>10</v>
      </c>
      <c r="B2" s="2">
        <v>7.18</v>
      </c>
      <c r="C2" s="2">
        <v>103.5</v>
      </c>
    </row>
    <row r="3" spans="1:3" x14ac:dyDescent="0.2">
      <c r="A3" s="2" t="s">
        <v>12</v>
      </c>
      <c r="B3" s="2">
        <v>2.57</v>
      </c>
      <c r="C3" s="2">
        <v>44.1</v>
      </c>
    </row>
    <row r="4" spans="1:3" x14ac:dyDescent="0.2">
      <c r="A4" s="2" t="s">
        <v>13</v>
      </c>
      <c r="B4" s="2">
        <v>2.23</v>
      </c>
      <c r="C4" s="2">
        <v>22.4</v>
      </c>
    </row>
    <row r="5" spans="1:3" x14ac:dyDescent="0.2">
      <c r="A5" s="2" t="s">
        <v>14</v>
      </c>
      <c r="B5" s="2">
        <v>1.23</v>
      </c>
      <c r="C5" s="2">
        <v>16.8</v>
      </c>
    </row>
    <row r="6" spans="1:3" x14ac:dyDescent="0.2">
      <c r="A6" s="2" t="s">
        <v>15</v>
      </c>
      <c r="B6" s="2">
        <v>1.03</v>
      </c>
      <c r="C6" s="2">
        <v>10.5</v>
      </c>
    </row>
    <row r="7" spans="1:3" x14ac:dyDescent="0.2">
      <c r="A7" s="2" t="s">
        <v>18</v>
      </c>
      <c r="B7" s="2">
        <v>0.48</v>
      </c>
      <c r="C7" s="2">
        <v>6.2</v>
      </c>
    </row>
    <row r="8" spans="1:3" x14ac:dyDescent="0.2">
      <c r="A8" s="2" t="s">
        <v>21</v>
      </c>
      <c r="B8" s="2">
        <v>0.52</v>
      </c>
      <c r="C8" s="2">
        <v>4</v>
      </c>
    </row>
    <row r="9" spans="1:3" x14ac:dyDescent="0.2">
      <c r="A9" s="2" t="s">
        <v>22</v>
      </c>
      <c r="B9" s="2">
        <v>0.43</v>
      </c>
      <c r="C9" s="2">
        <v>3.8</v>
      </c>
    </row>
    <row r="10" spans="1:3" x14ac:dyDescent="0.2">
      <c r="A10" s="2" t="s">
        <v>25</v>
      </c>
      <c r="B10" s="2">
        <v>0.49</v>
      </c>
      <c r="C10" s="2">
        <v>3</v>
      </c>
    </row>
    <row r="11" spans="1:3" x14ac:dyDescent="0.2">
      <c r="A11" s="2" t="s">
        <v>26</v>
      </c>
      <c r="B11" s="2">
        <v>0.47</v>
      </c>
      <c r="C11" s="2">
        <v>2.8</v>
      </c>
    </row>
    <row r="12" spans="1:3" x14ac:dyDescent="0.2">
      <c r="A12" s="2" t="s">
        <v>27</v>
      </c>
      <c r="B12" s="2">
        <v>0.35</v>
      </c>
      <c r="C12" s="2">
        <v>2.5</v>
      </c>
    </row>
    <row r="13" spans="1:3" x14ac:dyDescent="0.2">
      <c r="A13" s="2" t="s">
        <v>28</v>
      </c>
      <c r="B13" s="2">
        <v>0.33</v>
      </c>
      <c r="C13" s="2">
        <v>2.2999999999999998</v>
      </c>
    </row>
    <row r="14" spans="1:3" x14ac:dyDescent="0.2">
      <c r="A14" s="2" t="s">
        <v>29</v>
      </c>
      <c r="B14" s="2">
        <v>0.3</v>
      </c>
      <c r="C14" s="2">
        <v>2.1</v>
      </c>
    </row>
    <row r="15" spans="1:3" x14ac:dyDescent="0.2">
      <c r="A15" s="2" t="s">
        <v>30</v>
      </c>
      <c r="B15" s="2">
        <v>0.28000000000000003</v>
      </c>
      <c r="C15" s="2">
        <v>2</v>
      </c>
    </row>
    <row r="16" spans="1:3" x14ac:dyDescent="0.2">
      <c r="A16" s="2" t="s">
        <v>31</v>
      </c>
      <c r="B16" s="2">
        <v>0.25</v>
      </c>
      <c r="C16" s="2">
        <v>1.8</v>
      </c>
    </row>
    <row r="17" spans="1:3" x14ac:dyDescent="0.2">
      <c r="A17" s="2" t="s">
        <v>32</v>
      </c>
      <c r="B17" s="2">
        <v>0.2</v>
      </c>
      <c r="C17" s="2">
        <v>1.7</v>
      </c>
    </row>
    <row r="18" spans="1:3" x14ac:dyDescent="0.2">
      <c r="A18" s="2" t="s">
        <v>34</v>
      </c>
      <c r="B18" s="2">
        <v>0.13</v>
      </c>
      <c r="C18" s="2">
        <v>1.3</v>
      </c>
    </row>
    <row r="19" spans="1:3" x14ac:dyDescent="0.2">
      <c r="A19" s="2" t="s">
        <v>35</v>
      </c>
      <c r="B19" s="2">
        <v>0.08</v>
      </c>
      <c r="C19" s="2">
        <v>1.2</v>
      </c>
    </row>
    <row r="20" spans="1:3" x14ac:dyDescent="0.2">
      <c r="A20" s="2" t="s">
        <v>36</v>
      </c>
      <c r="B20" s="2">
        <v>0.15</v>
      </c>
      <c r="C20" s="2">
        <v>1.1000000000000001</v>
      </c>
    </row>
    <row r="21" spans="1:3" x14ac:dyDescent="0.2">
      <c r="A21" s="2" t="s">
        <v>37</v>
      </c>
      <c r="B21" s="2">
        <v>0.05</v>
      </c>
      <c r="C21" s="2">
        <v>1</v>
      </c>
    </row>
    <row r="22" spans="1:3" x14ac:dyDescent="0.2">
      <c r="A22" s="2" t="s">
        <v>40</v>
      </c>
      <c r="B22" s="2">
        <v>0.01</v>
      </c>
      <c r="C22" s="2">
        <v>0.7</v>
      </c>
    </row>
    <row r="23" spans="1:3" x14ac:dyDescent="0.2">
      <c r="A23" s="2" t="s">
        <v>16</v>
      </c>
      <c r="B23" s="2">
        <v>0.57999999999999996</v>
      </c>
      <c r="C23" s="2">
        <v>7.3</v>
      </c>
    </row>
    <row r="24" spans="1:3" x14ac:dyDescent="0.2">
      <c r="A24" s="2" t="s">
        <v>19</v>
      </c>
      <c r="B24" s="2">
        <v>0.76</v>
      </c>
      <c r="C24" s="2">
        <v>5.0999999999999996</v>
      </c>
    </row>
    <row r="25" spans="1:3" x14ac:dyDescent="0.2">
      <c r="A25" s="2" t="s">
        <v>20</v>
      </c>
      <c r="B25" s="2">
        <v>0.53</v>
      </c>
      <c r="C25" s="2">
        <v>4.8</v>
      </c>
    </row>
    <row r="26" spans="1:3" x14ac:dyDescent="0.2">
      <c r="A26" s="2" t="s">
        <v>23</v>
      </c>
      <c r="B26" s="2">
        <v>0.5</v>
      </c>
      <c r="C26" s="2">
        <v>3.5</v>
      </c>
    </row>
    <row r="27" spans="1:3" x14ac:dyDescent="0.2">
      <c r="A27" s="2" t="s">
        <v>24</v>
      </c>
      <c r="B27" s="2">
        <v>0.45</v>
      </c>
      <c r="C27" s="2">
        <v>3.2</v>
      </c>
    </row>
    <row r="28" spans="1:3" x14ac:dyDescent="0.2">
      <c r="A28" s="2" t="s">
        <v>33</v>
      </c>
      <c r="B28" s="2">
        <v>0.22</v>
      </c>
      <c r="C28" s="2">
        <v>1.5</v>
      </c>
    </row>
    <row r="29" spans="1:3" x14ac:dyDescent="0.2">
      <c r="A29" s="2" t="s">
        <v>38</v>
      </c>
      <c r="B29" s="2">
        <v>0.08</v>
      </c>
      <c r="C29" s="2">
        <v>0.9</v>
      </c>
    </row>
    <row r="30" spans="1:3" x14ac:dyDescent="0.2">
      <c r="A30" s="2" t="s">
        <v>39</v>
      </c>
      <c r="B30" s="2">
        <v>0.04</v>
      </c>
      <c r="C30" s="2">
        <v>0.8</v>
      </c>
    </row>
    <row r="31" spans="1:3" x14ac:dyDescent="0.2">
      <c r="A31" s="2" t="s">
        <v>41</v>
      </c>
      <c r="B31" s="2">
        <v>0.01</v>
      </c>
      <c r="C31" s="2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Ciudades</vt:lpstr>
      <vt:lpstr>K-means</vt:lpstr>
      <vt:lpstr>Regresion Lineal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Jose Arenas Quintero</cp:lastModifiedBy>
  <cp:revision>1</cp:revision>
  <dcterms:created xsi:type="dcterms:W3CDTF">2025-03-15T09:24:21Z</dcterms:created>
  <dcterms:modified xsi:type="dcterms:W3CDTF">2025-03-26T15:19:11Z</dcterms:modified>
  <dc:language>en-GB</dc:language>
</cp:coreProperties>
</file>