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pus Perez Flores\Documents\SemestreCOVID19\metodos cuantitavios\"/>
    </mc:Choice>
  </mc:AlternateContent>
  <xr:revisionPtr revIDLastSave="0" documentId="13_ncr:1_{4F25D74B-5C1F-4A8E-87CD-D4F0A62DDF20}" xr6:coauthVersionLast="45" xr6:coauthVersionMax="45" xr10:uidLastSave="{00000000-0000-0000-0000-000000000000}"/>
  <bookViews>
    <workbookView xWindow="-110" yWindow="-110" windowWidth="25820" windowHeight="14620" activeTab="3" xr2:uid="{00000000-000D-0000-FFFF-FFFF00000000}"/>
  </bookViews>
  <sheets>
    <sheet name="Clases" sheetId="1" r:id="rId1"/>
    <sheet name="Pruebas" sheetId="4" r:id="rId2"/>
    <sheet name="No Agrupados" sheetId="2" r:id="rId3"/>
    <sheet name="Histogra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3" l="1"/>
  <c r="K15" i="3"/>
  <c r="K16" i="3"/>
  <c r="K17" i="3"/>
  <c r="K18" i="3"/>
  <c r="K19" i="3"/>
  <c r="K20" i="3"/>
  <c r="K21" i="3"/>
  <c r="K22" i="3"/>
  <c r="K23" i="3"/>
  <c r="K24" i="3"/>
  <c r="K13" i="3"/>
  <c r="H4" i="3"/>
  <c r="H3" i="3"/>
  <c r="H2" i="3"/>
  <c r="G20" i="3"/>
  <c r="G21" i="3" s="1"/>
  <c r="G22" i="3" s="1"/>
  <c r="G23" i="3" s="1"/>
  <c r="G24" i="3" s="1"/>
  <c r="G15" i="3"/>
  <c r="G16" i="3" s="1"/>
  <c r="G17" i="3" s="1"/>
  <c r="G18" i="3" s="1"/>
  <c r="G19" i="3" s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648" i="3"/>
  <c r="C64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2" i="3"/>
  <c r="G14" i="3"/>
  <c r="H9" i="3"/>
  <c r="H6" i="3" l="1"/>
  <c r="I6" i="3" s="1"/>
  <c r="H21" i="2" l="1"/>
  <c r="C21" i="2"/>
  <c r="C20" i="2"/>
  <c r="D9" i="2" s="1"/>
  <c r="B16" i="4"/>
  <c r="E9" i="2" l="1"/>
  <c r="E8" i="2"/>
  <c r="E7" i="2"/>
  <c r="E6" i="2"/>
  <c r="D6" i="2"/>
  <c r="C7" i="2"/>
  <c r="D7" i="2"/>
  <c r="C9" i="2"/>
  <c r="C6" i="2"/>
  <c r="C8" i="2"/>
  <c r="D8" i="2"/>
  <c r="H20" i="2"/>
  <c r="C22" i="2"/>
  <c r="C25" i="2" s="1"/>
  <c r="A7" i="2"/>
  <c r="A8" i="2"/>
  <c r="A9" i="2"/>
  <c r="A10" i="2"/>
  <c r="A11" i="2"/>
  <c r="A12" i="2"/>
  <c r="A13" i="2"/>
  <c r="A6" i="2"/>
  <c r="R7" i="4"/>
  <c r="Q7" i="4"/>
  <c r="P7" i="4"/>
  <c r="O7" i="4"/>
  <c r="N7" i="4"/>
  <c r="R6" i="4"/>
  <c r="Q6" i="4"/>
  <c r="P6" i="4"/>
  <c r="O6" i="4"/>
  <c r="N6" i="4"/>
  <c r="R5" i="4"/>
  <c r="Q5" i="4"/>
  <c r="P5" i="4"/>
  <c r="O5" i="4"/>
  <c r="N5" i="4"/>
  <c r="B20" i="4"/>
  <c r="C20" i="4" s="1"/>
  <c r="H8" i="4"/>
  <c r="I8" i="4"/>
  <c r="J8" i="4"/>
  <c r="K8" i="4"/>
  <c r="L8" i="4"/>
  <c r="B18" i="1"/>
  <c r="B17" i="1"/>
  <c r="L45" i="4"/>
  <c r="I45" i="4"/>
  <c r="F45" i="4"/>
  <c r="L7" i="4"/>
  <c r="K7" i="4"/>
  <c r="J7" i="4"/>
  <c r="I7" i="4"/>
  <c r="H7" i="4"/>
  <c r="L6" i="4"/>
  <c r="K6" i="4"/>
  <c r="J6" i="4"/>
  <c r="I6" i="4"/>
  <c r="H6" i="4"/>
  <c r="L5" i="4"/>
  <c r="K5" i="4"/>
  <c r="J5" i="4"/>
  <c r="I5" i="4"/>
  <c r="H5" i="4"/>
  <c r="L44" i="1"/>
  <c r="I44" i="1"/>
  <c r="F44" i="1"/>
  <c r="C58" i="4"/>
  <c r="C52" i="1"/>
  <c r="C51" i="1"/>
  <c r="C57" i="1"/>
  <c r="C57" i="4"/>
  <c r="C50" i="1"/>
  <c r="C59" i="4"/>
  <c r="C58" i="1"/>
  <c r="C56" i="1"/>
  <c r="E14" i="2" l="1"/>
  <c r="C24" i="2"/>
  <c r="C23" i="2"/>
  <c r="C26" i="2"/>
  <c r="B17" i="4"/>
  <c r="B18" i="4"/>
  <c r="B27" i="4" s="1"/>
  <c r="C54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D14" i="2" l="1"/>
  <c r="F21" i="2" s="1"/>
  <c r="C14" i="2"/>
  <c r="E21" i="2" s="1"/>
  <c r="B21" i="4"/>
  <c r="B16" i="1"/>
  <c r="B20" i="1" s="1"/>
  <c r="C20" i="1" s="1"/>
  <c r="B21" i="1" s="1"/>
  <c r="C21" i="1" s="1"/>
  <c r="B27" i="1"/>
  <c r="B28" i="4" l="1"/>
  <c r="B28" i="1"/>
  <c r="B29" i="4" l="1"/>
  <c r="B30" i="4" s="1"/>
  <c r="C27" i="4"/>
  <c r="C28" i="4" s="1"/>
  <c r="E28" i="4" s="1"/>
  <c r="C27" i="1"/>
  <c r="C48" i="1" s="1"/>
  <c r="B29" i="1"/>
  <c r="E27" i="1"/>
  <c r="F49" i="4"/>
  <c r="L48" i="1"/>
  <c r="I48" i="1"/>
  <c r="C47" i="4"/>
  <c r="D27" i="4" l="1"/>
  <c r="F27" i="4" s="1"/>
  <c r="E27" i="4"/>
  <c r="B31" i="4"/>
  <c r="B32" i="4" s="1"/>
  <c r="C29" i="4"/>
  <c r="E29" i="4" s="1"/>
  <c r="D28" i="4"/>
  <c r="I28" i="4" s="1"/>
  <c r="B30" i="1"/>
  <c r="C28" i="1"/>
  <c r="E28" i="1" s="1"/>
  <c r="D27" i="1"/>
  <c r="I49" i="4"/>
  <c r="F48" i="1"/>
  <c r="C46" i="1"/>
  <c r="I27" i="4" l="1"/>
  <c r="F28" i="4"/>
  <c r="C30" i="4"/>
  <c r="E30" i="4" s="1"/>
  <c r="D29" i="4"/>
  <c r="F27" i="1"/>
  <c r="I27" i="1"/>
  <c r="B31" i="1"/>
  <c r="C29" i="1"/>
  <c r="E29" i="1" s="1"/>
  <c r="D28" i="1"/>
  <c r="L49" i="4"/>
  <c r="C53" i="4"/>
  <c r="I29" i="4" l="1"/>
  <c r="F29" i="4"/>
  <c r="C31" i="4"/>
  <c r="D30" i="4"/>
  <c r="I28" i="1"/>
  <c r="F28" i="1"/>
  <c r="C30" i="1"/>
  <c r="E30" i="1" s="1"/>
  <c r="D29" i="1"/>
  <c r="I47" i="1"/>
  <c r="F48" i="4"/>
  <c r="C45" i="4"/>
  <c r="L47" i="1"/>
  <c r="E31" i="4" l="1"/>
  <c r="C32" i="4"/>
  <c r="I30" i="4"/>
  <c r="D31" i="4"/>
  <c r="F30" i="4"/>
  <c r="I29" i="1"/>
  <c r="F29" i="1"/>
  <c r="C31" i="1"/>
  <c r="E31" i="1" s="1"/>
  <c r="D30" i="1"/>
  <c r="F47" i="1"/>
  <c r="I48" i="4"/>
  <c r="C51" i="4"/>
  <c r="C44" i="1"/>
  <c r="C46" i="4"/>
  <c r="D32" i="4" l="1"/>
  <c r="E32" i="4"/>
  <c r="I31" i="4"/>
  <c r="C43" i="4"/>
  <c r="C55" i="4"/>
  <c r="F31" i="4"/>
  <c r="I30" i="1"/>
  <c r="D31" i="1"/>
  <c r="D34" i="1" s="1"/>
  <c r="F30" i="1"/>
  <c r="C52" i="4"/>
  <c r="L48" i="4"/>
  <c r="C45" i="1"/>
  <c r="I32" i="4" l="1"/>
  <c r="I35" i="4" s="1"/>
  <c r="F32" i="4"/>
  <c r="C49" i="4"/>
  <c r="D35" i="4"/>
  <c r="G32" i="4" s="1"/>
  <c r="C42" i="1"/>
  <c r="G27" i="1"/>
  <c r="H27" i="1" s="1"/>
  <c r="I31" i="1"/>
  <c r="I34" i="1" s="1"/>
  <c r="C38" i="1" s="1"/>
  <c r="F31" i="1"/>
  <c r="G29" i="1"/>
  <c r="G30" i="1"/>
  <c r="C39" i="4" l="1"/>
  <c r="J32" i="4" s="1"/>
  <c r="L46" i="4"/>
  <c r="G30" i="4"/>
  <c r="G27" i="4"/>
  <c r="H27" i="4" s="1"/>
  <c r="I46" i="4"/>
  <c r="G28" i="4"/>
  <c r="G31" i="4"/>
  <c r="F46" i="4"/>
  <c r="G29" i="4"/>
  <c r="G28" i="1"/>
  <c r="I45" i="1"/>
  <c r="L45" i="1"/>
  <c r="F45" i="1"/>
  <c r="G31" i="1"/>
  <c r="J27" i="1"/>
  <c r="J28" i="1"/>
  <c r="J29" i="1"/>
  <c r="J30" i="1"/>
  <c r="J31" i="1"/>
  <c r="H28" i="1"/>
  <c r="H29" i="1" s="1"/>
  <c r="H30" i="1" s="1"/>
  <c r="I42" i="1"/>
  <c r="L43" i="4"/>
  <c r="I43" i="4"/>
  <c r="F42" i="1"/>
  <c r="F43" i="4"/>
  <c r="J28" i="4" l="1"/>
  <c r="J27" i="4"/>
  <c r="J29" i="4"/>
  <c r="J30" i="4"/>
  <c r="J31" i="4"/>
  <c r="H28" i="4"/>
  <c r="H29" i="4" s="1"/>
  <c r="H30" i="4" s="1"/>
  <c r="H31" i="4" s="1"/>
  <c r="H32" i="4" s="1"/>
  <c r="J34" i="1"/>
  <c r="C39" i="1" s="1"/>
  <c r="C40" i="1" s="1"/>
  <c r="H31" i="1"/>
  <c r="L42" i="1"/>
  <c r="J35" i="4" l="1"/>
  <c r="C40" i="4" s="1"/>
  <c r="C41" i="4" s="1"/>
  <c r="H13" i="3" l="1"/>
  <c r="H7" i="3" l="1"/>
  <c r="I7" i="3" s="1"/>
  <c r="H14" i="3" s="1"/>
  <c r="H15" i="3" s="1"/>
  <c r="H16" i="3" s="1"/>
  <c r="H17" i="3" s="1"/>
  <c r="H18" i="3" s="1"/>
  <c r="H19" i="3" s="1"/>
  <c r="H20" i="3" s="1"/>
  <c r="H21" i="3" l="1"/>
  <c r="I13" i="3"/>
  <c r="J13" i="3" l="1"/>
  <c r="I14" i="3"/>
  <c r="H22" i="3"/>
  <c r="H23" i="3" l="1"/>
  <c r="J14" i="3"/>
  <c r="I15" i="3"/>
  <c r="I16" i="3" l="1"/>
  <c r="J15" i="3"/>
  <c r="H24" i="3"/>
  <c r="I17" i="3" l="1"/>
  <c r="J16" i="3"/>
  <c r="I18" i="3" l="1"/>
  <c r="J17" i="3"/>
  <c r="J18" i="3"/>
  <c r="I19" i="3" l="1"/>
  <c r="J19" i="3"/>
  <c r="I20" i="3" l="1"/>
  <c r="I21" i="3" l="1"/>
  <c r="J20" i="3"/>
  <c r="I22" i="3" l="1"/>
  <c r="J21" i="3"/>
  <c r="I23" i="3" l="1"/>
  <c r="J22" i="3"/>
  <c r="I24" i="3" l="1"/>
  <c r="J23" i="3"/>
  <c r="K29" i="3" l="1"/>
  <c r="J24" i="3"/>
</calcChain>
</file>

<file path=xl/sharedStrings.xml><?xml version="1.0" encoding="utf-8"?>
<sst xmlns="http://schemas.openxmlformats.org/spreadsheetml/2006/main" count="147" uniqueCount="65">
  <si>
    <t>Generar aleatorios entre</t>
  </si>
  <si>
    <t>Decimales:</t>
  </si>
  <si>
    <t>MAX</t>
  </si>
  <si>
    <t>MIN</t>
  </si>
  <si>
    <t>N</t>
  </si>
  <si>
    <t>C</t>
  </si>
  <si>
    <t>I</t>
  </si>
  <si>
    <t>GENERADOR DE NÚMEROS ALEATORIOS</t>
  </si>
  <si>
    <t>TABLA FINAL</t>
  </si>
  <si>
    <t>Clases</t>
  </si>
  <si>
    <t>Li</t>
  </si>
  <si>
    <t>f</t>
  </si>
  <si>
    <t>Ls</t>
  </si>
  <si>
    <t>m</t>
  </si>
  <si>
    <t>Fa</t>
  </si>
  <si>
    <t>Fr</t>
  </si>
  <si>
    <t>Fra</t>
  </si>
  <si>
    <t>fm</t>
  </si>
  <si>
    <r>
      <t>s</t>
    </r>
    <r>
      <rPr>
        <vertAlign val="superscript"/>
        <sz val="11"/>
        <color theme="0"/>
        <rFont val="Calibri"/>
        <family val="2"/>
        <scheme val="minor"/>
      </rPr>
      <t>2</t>
    </r>
  </si>
  <si>
    <t>s</t>
  </si>
  <si>
    <t>Moda 1</t>
  </si>
  <si>
    <t>Frec. Mayor</t>
  </si>
  <si>
    <t>Linf</t>
  </si>
  <si>
    <t>D27</t>
  </si>
  <si>
    <t>Cuartil</t>
  </si>
  <si>
    <t>i</t>
  </si>
  <si>
    <t>Po</t>
  </si>
  <si>
    <t>Fac de la clase</t>
  </si>
  <si>
    <t>Fac_ant</t>
  </si>
  <si>
    <t>Porcentaje</t>
  </si>
  <si>
    <t>F27</t>
  </si>
  <si>
    <t>F30</t>
  </si>
  <si>
    <t>Decil</t>
  </si>
  <si>
    <t>Percentil</t>
  </si>
  <si>
    <t>F29</t>
  </si>
  <si>
    <t>Restar</t>
  </si>
  <si>
    <t>a "I"</t>
  </si>
  <si>
    <t>Decimales</t>
  </si>
  <si>
    <t>Media</t>
  </si>
  <si>
    <t>n</t>
  </si>
  <si>
    <t>D menor</t>
  </si>
  <si>
    <t>Dmayor</t>
  </si>
  <si>
    <t>Desv Estandar</t>
  </si>
  <si>
    <t>n-1</t>
  </si>
  <si>
    <t>n-2</t>
  </si>
  <si>
    <t>n + 1</t>
  </si>
  <si>
    <t>n-3</t>
  </si>
  <si>
    <t>Asimetría</t>
  </si>
  <si>
    <t>Kurtosis</t>
  </si>
  <si>
    <t>Mesocúrtica</t>
  </si>
  <si>
    <t>&lt; 0</t>
  </si>
  <si>
    <t>Platicúrtico</t>
  </si>
  <si>
    <t xml:space="preserve">&gt;0 </t>
  </si>
  <si>
    <t>Leptocurtico</t>
  </si>
  <si>
    <t>D30</t>
  </si>
  <si>
    <t>F31</t>
  </si>
  <si>
    <t>X</t>
  </si>
  <si>
    <t>Decimals</t>
  </si>
  <si>
    <t>Lower Lim</t>
  </si>
  <si>
    <t>Upper Lim</t>
  </si>
  <si>
    <t>Classes / Intervals</t>
  </si>
  <si>
    <t>Trunc X</t>
  </si>
  <si>
    <t>#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</si>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</sst>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6" fillId="10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3" fillId="2" borderId="15" xfId="0" applyFont="1" applyFill="1" applyBorder="1" applyAlignment="1">
      <alignment horizontal="center"/>
    </xf>
    <xf numFmtId="0" fontId="0" fillId="0" borderId="0" xfId="0"/>
    <xf numFmtId="0" fontId="0" fillId="0" borderId="9" xfId="0" applyBorder="1"/>
    <xf numFmtId="0" fontId="1" fillId="0" borderId="0" xfId="0" applyFont="1"/>
    <xf numFmtId="2" fontId="0" fillId="0" borderId="0" xfId="0" applyNumberFormat="1"/>
    <xf numFmtId="0" fontId="3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/>
    <xf numFmtId="0" fontId="1" fillId="0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164" fontId="0" fillId="0" borderId="0" xfId="0" applyNumberFormat="1"/>
    <xf numFmtId="0" fontId="3" fillId="4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9" borderId="0" xfId="1" applyAlignment="1">
      <alignment horizontal="center"/>
    </xf>
    <xf numFmtId="0" fontId="6" fillId="10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Histogram!$K$11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Histogram!$J$12:$J$24</c:f>
              <c:numCache>
                <c:formatCode>General</c:formatCode>
                <c:ptCount val="13"/>
                <c:pt idx="1">
                  <c:v>34.869399999999999</c:v>
                </c:pt>
                <c:pt idx="2">
                  <c:v>42.880299999999991</c:v>
                </c:pt>
                <c:pt idx="3">
                  <c:v>50.891199999999998</c:v>
                </c:pt>
                <c:pt idx="4">
                  <c:v>58.90209999999999</c:v>
                </c:pt>
                <c:pt idx="5">
                  <c:v>66.912999999999997</c:v>
                </c:pt>
                <c:pt idx="6">
                  <c:v>74.923899999999989</c:v>
                </c:pt>
                <c:pt idx="7">
                  <c:v>82.934799999999981</c:v>
                </c:pt>
                <c:pt idx="8">
                  <c:v>90.945699999999974</c:v>
                </c:pt>
                <c:pt idx="9">
                  <c:v>98.956599999999966</c:v>
                </c:pt>
                <c:pt idx="10">
                  <c:v>106.96749999999996</c:v>
                </c:pt>
                <c:pt idx="11">
                  <c:v>114.97839999999995</c:v>
                </c:pt>
                <c:pt idx="12">
                  <c:v>122.98929999999994</c:v>
                </c:pt>
              </c:numCache>
            </c:numRef>
          </c:xVal>
          <c:yVal>
            <c:numRef>
              <c:f>Histogram!$K$12:$K$24</c:f>
              <c:numCache>
                <c:formatCode>General</c:formatCode>
                <c:ptCount val="13"/>
                <c:pt idx="1">
                  <c:v>18</c:v>
                </c:pt>
                <c:pt idx="2">
                  <c:v>30</c:v>
                </c:pt>
                <c:pt idx="3">
                  <c:v>59</c:v>
                </c:pt>
                <c:pt idx="4">
                  <c:v>96</c:v>
                </c:pt>
                <c:pt idx="5">
                  <c:v>112</c:v>
                </c:pt>
                <c:pt idx="6">
                  <c:v>131</c:v>
                </c:pt>
                <c:pt idx="7">
                  <c:v>140</c:v>
                </c:pt>
                <c:pt idx="8">
                  <c:v>176</c:v>
                </c:pt>
                <c:pt idx="9">
                  <c:v>123</c:v>
                </c:pt>
                <c:pt idx="10">
                  <c:v>70</c:v>
                </c:pt>
                <c:pt idx="11">
                  <c:v>44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4-4C4D-8592-58CDF34B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34736"/>
        <c:axId val="655035392"/>
      </c:scatterChart>
      <c:valAx>
        <c:axId val="6550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5392"/>
        <c:crosses val="autoZero"/>
        <c:crossBetween val="midCat"/>
      </c:valAx>
      <c:valAx>
        <c:axId val="6550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50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24</xdr:row>
      <xdr:rowOff>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2 CuadroTexto"/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lang="es-MX" sz="1100" b="0" i="0">
                  <a:latin typeface="Cambria Math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 𝑓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36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1 CuadroText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819150" y="65055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1 CuadroTexto"/>
            <xdr:cNvSpPr txBox="1"/>
          </xdr:nvSpPr>
          <xdr:spPr>
            <a:xfrm>
              <a:off x="819150" y="65055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42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CuadroTexto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3 CuadroTexto"/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43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4 CuadroTexto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4 CuadroTexto"/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48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3 CuadroTexto"/>
            <xdr:cNvSpPr txBox="1"/>
          </xdr:nvSpPr>
          <xdr:spPr>
            <a:xfrm>
              <a:off x="809625" y="8048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4 CuadroTexto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4 CuadroTexto"/>
            <xdr:cNvSpPr txBox="1"/>
          </xdr:nvSpPr>
          <xdr:spPr>
            <a:xfrm>
              <a:off x="819150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3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09625" y="9191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3 CuadroTexto"/>
            <xdr:cNvSpPr txBox="1"/>
          </xdr:nvSpPr>
          <xdr:spPr>
            <a:xfrm>
              <a:off x="809625" y="9191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4 CuadroTexto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19150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4 CuadroTexto"/>
            <xdr:cNvSpPr txBox="1"/>
          </xdr:nvSpPr>
          <xdr:spPr>
            <a:xfrm>
              <a:off x="819150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48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3 CuadroTexto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3 CuadroTexto"/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4 CuadroTexto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4 CuadroTexto"/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3 CuadroTexto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3 CuadroTexto"/>
            <xdr:cNvSpPr txBox="1"/>
          </xdr:nvSpPr>
          <xdr:spPr>
            <a:xfrm>
              <a:off x="809625" y="82296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4 CuadroTexto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4 CuadroTexto"/>
            <xdr:cNvSpPr txBox="1"/>
          </xdr:nvSpPr>
          <xdr:spPr>
            <a:xfrm>
              <a:off x="819150" y="84201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24</xdr:row>
      <xdr:rowOff>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2 CuadroTexto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2 CuadroTexto"/>
            <xdr:cNvSpPr txBox="1"/>
          </xdr:nvSpPr>
          <xdr:spPr>
            <a:xfrm>
              <a:off x="7543800" y="4619625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𝑚−𝑥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</a:t>
              </a:r>
              <a:r>
                <a:rPr lang="es-MX" sz="1100" b="0" i="0">
                  <a:latin typeface="Cambria Math"/>
                </a:rPr>
                <a:t>2</a:t>
              </a:r>
              <a:r>
                <a:rPr lang="es-MX" sz="1100" b="0" i="0">
                  <a:latin typeface="Cambria Math" panose="02040503050406030204" pitchFamily="18" charset="0"/>
                </a:rPr>
                <a:t> 𝑓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37</xdr:row>
      <xdr:rowOff>152400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1 CuadroTexto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19150" y="7077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1 CuadroTexto"/>
            <xdr:cNvSpPr txBox="1"/>
          </xdr:nvSpPr>
          <xdr:spPr>
            <a:xfrm>
              <a:off x="819150" y="70770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/>
                </a:rPr>
                <a:t>𝑥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43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809625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809625" y="8239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44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819150" y="8429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819150" y="8429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3 CuadroTexto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3 CuadroTexto"/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50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4 CuadroTexto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4 CuadroTexto"/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3 CuadroTexto"/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56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4 CuadroTexto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4 CuadroTexto"/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49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3 CuadroTexto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3 CuadroTexto"/>
            <xdr:cNvSpPr txBox="1"/>
          </xdr:nvSpPr>
          <xdr:spPr>
            <a:xfrm>
              <a:off x="809625" y="9382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50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4 CuadroTexto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4 CuadroTexto"/>
            <xdr:cNvSpPr txBox="1"/>
          </xdr:nvSpPr>
          <xdr:spPr>
            <a:xfrm>
              <a:off x="819150" y="9572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809625</xdr:colOff>
      <xdr:row>55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3 CuadroTexto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3 CuadroTexto"/>
            <xdr:cNvSpPr txBox="1"/>
          </xdr:nvSpPr>
          <xdr:spPr>
            <a:xfrm>
              <a:off x="809625" y="105251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819150</xdr:colOff>
      <xdr:row>56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4 CuadroTexto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/>
                            <a:ea typeface="Cambria Math"/>
                          </a:rPr>
                          <m:t>∆</m:t>
                        </m:r>
                      </m:e>
                      <m:sub>
                        <m:r>
                          <a:rPr lang="es-MX" sz="11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4 CuadroTexto"/>
            <xdr:cNvSpPr txBox="1"/>
          </xdr:nvSpPr>
          <xdr:spPr>
            <a:xfrm>
              <a:off x="819150" y="107156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i="0">
                  <a:latin typeface="Cambria Math"/>
                  <a:ea typeface="Cambria Math"/>
                </a:rPr>
                <a:t>∆</a:t>
              </a:r>
              <a:r>
                <a:rPr lang="es-MX" sz="1100" i="0">
                  <a:latin typeface="Cambria Math" panose="02040503050406030204" pitchFamily="18" charset="0"/>
                  <a:ea typeface="Cambria Math"/>
                </a:rPr>
                <a:t>_</a:t>
              </a:r>
              <a:r>
                <a:rPr lang="es-MX" sz="1100" b="0" i="0">
                  <a:latin typeface="Cambria Math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4</xdr:row>
      <xdr:rowOff>161925</xdr:rowOff>
    </xdr:from>
    <xdr:to>
      <xdr:col>15</xdr:col>
      <xdr:colOff>485775</xdr:colOff>
      <xdr:row>11</xdr:row>
      <xdr:rowOff>123825</xdr:rowOff>
    </xdr:to>
    <xdr:pic>
      <xdr:nvPicPr>
        <xdr:cNvPr id="2" name="Imagen 1" descr="Resultado de imagen para kurtosis formul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923925"/>
          <a:ext cx="40576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3</xdr:row>
      <xdr:rowOff>133350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676400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1676400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828675</xdr:colOff>
      <xdr:row>3</xdr:row>
      <xdr:rowOff>123825</xdr:rowOff>
    </xdr:from>
    <xdr:ext cx="914400" cy="266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2 CuadroTexto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2505075" y="695325"/>
              <a:ext cx="914400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2 CuadroTexto"/>
            <xdr:cNvSpPr txBox="1"/>
          </xdr:nvSpPr>
          <xdr:spPr>
            <a:xfrm>
              <a:off x="2505075" y="695325"/>
              <a:ext cx="914400" cy="266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28575</xdr:colOff>
      <xdr:row>3</xdr:row>
      <xdr:rowOff>133350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2 CuadroTexto">
              <a:extLst>
                <a:ext uri="{FF2B5EF4-FFF2-40B4-BE49-F238E27FC236}">
                  <a16:creationId xmlns:a16="http://schemas.microsoft.com/office/drawing/2014/main" id="{480885ED-0BC2-4D31-917B-73EE96BBBC8A}"/>
                </a:ext>
              </a:extLst>
            </xdr:cNvPr>
            <xdr:cNvSpPr txBox="1"/>
          </xdr:nvSpPr>
          <xdr:spPr>
            <a:xfrm>
              <a:off x="3381375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2 CuadroTexto">
              <a:extLst>
                <a:ext uri="{FF2B5EF4-FFF2-40B4-BE49-F238E27FC236}">
                  <a16:creationId xmlns:a16="http://schemas.microsoft.com/office/drawing/2014/main" id="{480885ED-0BC2-4D31-917B-73EE96BBBC8A}"/>
                </a:ext>
              </a:extLst>
            </xdr:cNvPr>
            <xdr:cNvSpPr txBox="1"/>
          </xdr:nvSpPr>
          <xdr:spPr>
            <a:xfrm>
              <a:off x="3381375" y="704850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 )^2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1</xdr:row>
      <xdr:rowOff>47625</xdr:rowOff>
    </xdr:from>
    <xdr:to>
      <xdr:col>17</xdr:col>
      <xdr:colOff>695325</xdr:colOff>
      <xdr:row>15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E01033-0DFE-4EC6-AD39-1B217D5A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selection activeCell="C21" sqref="C21"/>
    </sheetView>
  </sheetViews>
  <sheetFormatPr defaultColWidth="10.90625" defaultRowHeight="14.5" x14ac:dyDescent="0.35"/>
  <sheetData>
    <row r="1" spans="1:12" x14ac:dyDescent="0.35">
      <c r="A1" s="1" t="s">
        <v>0</v>
      </c>
      <c r="B1" s="2"/>
    </row>
    <row r="2" spans="1:12" x14ac:dyDescent="0.35">
      <c r="A2" s="33">
        <v>9.8699999999999992</v>
      </c>
      <c r="B2" s="33">
        <v>18.91</v>
      </c>
    </row>
    <row r="3" spans="1:12" ht="15" thickBot="1" x14ac:dyDescent="0.4">
      <c r="A3" t="s">
        <v>1</v>
      </c>
      <c r="B3" s="34">
        <v>1</v>
      </c>
    </row>
    <row r="4" spans="1:12" ht="15" thickBot="1" x14ac:dyDescent="0.4">
      <c r="B4" s="53" t="s">
        <v>8</v>
      </c>
      <c r="C4" s="54"/>
      <c r="D4" s="54"/>
      <c r="E4" s="54"/>
      <c r="F4" s="55"/>
      <c r="H4" s="56" t="s">
        <v>7</v>
      </c>
      <c r="I4" s="56"/>
      <c r="J4" s="56"/>
      <c r="K4" s="56"/>
      <c r="L4" s="56"/>
    </row>
    <row r="5" spans="1:12" x14ac:dyDescent="0.35">
      <c r="B5" s="36">
        <v>12.1</v>
      </c>
      <c r="C5" s="35">
        <v>13.2</v>
      </c>
      <c r="D5" s="35">
        <v>13.2</v>
      </c>
      <c r="E5" s="35">
        <v>14.5</v>
      </c>
      <c r="F5" s="37">
        <v>16.8</v>
      </c>
      <c r="H5" s="1">
        <f ca="1">ROUND($A$2 + ($B$2 -$A$2)*RAND(), $B$3)</f>
        <v>11.8</v>
      </c>
      <c r="I5" s="5">
        <f t="shared" ref="I5:L7" ca="1" si="0">ROUND($A$2 + ($B$2 -$A$2)*RAND(), $B$3)</f>
        <v>13</v>
      </c>
      <c r="J5" s="5">
        <f t="shared" ca="1" si="0"/>
        <v>15</v>
      </c>
      <c r="K5" s="5">
        <f t="shared" ca="1" si="0"/>
        <v>15.7</v>
      </c>
      <c r="L5" s="2">
        <f t="shared" ca="1" si="0"/>
        <v>13.9</v>
      </c>
    </row>
    <row r="6" spans="1:12" x14ac:dyDescent="0.35">
      <c r="B6" s="36">
        <v>17.2</v>
      </c>
      <c r="C6" s="35">
        <v>18.899999999999999</v>
      </c>
      <c r="D6" s="35">
        <v>19.8</v>
      </c>
      <c r="E6" s="35"/>
      <c r="F6" s="37"/>
      <c r="H6" s="6">
        <f t="shared" ref="H6:H7" ca="1" si="1">ROUND($A$2 + ($B$2 -$A$2)*RAND(), $B$3)</f>
        <v>18.600000000000001</v>
      </c>
      <c r="I6" s="7">
        <f t="shared" ca="1" si="0"/>
        <v>18.5</v>
      </c>
      <c r="J6" s="7">
        <f t="shared" ca="1" si="0"/>
        <v>15.4</v>
      </c>
      <c r="K6" s="7">
        <f t="shared" ca="1" si="0"/>
        <v>13.9</v>
      </c>
      <c r="L6" s="8">
        <f t="shared" ca="1" si="0"/>
        <v>18.2</v>
      </c>
    </row>
    <row r="7" spans="1:12" x14ac:dyDescent="0.35">
      <c r="B7" s="36"/>
      <c r="C7" s="35"/>
      <c r="D7" s="35"/>
      <c r="E7" s="35"/>
      <c r="F7" s="37"/>
      <c r="H7" s="6">
        <f t="shared" ca="1" si="1"/>
        <v>13.6</v>
      </c>
      <c r="I7" s="7">
        <f t="shared" ca="1" si="0"/>
        <v>11.5</v>
      </c>
      <c r="J7" s="7">
        <f t="shared" ca="1" si="0"/>
        <v>17.3</v>
      </c>
      <c r="K7" s="7">
        <f t="shared" ca="1" si="0"/>
        <v>18.100000000000001</v>
      </c>
      <c r="L7" s="8">
        <f t="shared" ca="1" si="0"/>
        <v>11.8</v>
      </c>
    </row>
    <row r="8" spans="1:12" x14ac:dyDescent="0.35">
      <c r="B8" s="36"/>
      <c r="C8" s="35"/>
      <c r="D8" s="35"/>
      <c r="E8" s="35"/>
      <c r="F8" s="37"/>
      <c r="H8" s="6"/>
      <c r="I8" s="7"/>
      <c r="J8" s="7"/>
      <c r="K8" s="7"/>
      <c r="L8" s="8"/>
    </row>
    <row r="9" spans="1:12" x14ac:dyDescent="0.35">
      <c r="B9" s="36"/>
      <c r="C9" s="35"/>
      <c r="D9" s="35"/>
      <c r="E9" s="35"/>
      <c r="F9" s="37"/>
      <c r="H9" s="6"/>
      <c r="I9" s="7"/>
      <c r="J9" s="7"/>
      <c r="K9" s="7"/>
      <c r="L9" s="8"/>
    </row>
    <row r="10" spans="1:12" x14ac:dyDescent="0.35">
      <c r="B10" s="36"/>
      <c r="C10" s="35"/>
      <c r="D10" s="35"/>
      <c r="E10" s="35"/>
      <c r="F10" s="37"/>
      <c r="H10" s="6"/>
      <c r="I10" s="7"/>
      <c r="J10" s="7"/>
      <c r="K10" s="7"/>
      <c r="L10" s="8"/>
    </row>
    <row r="11" spans="1:12" x14ac:dyDescent="0.35">
      <c r="B11" s="36"/>
      <c r="C11" s="35"/>
      <c r="D11" s="35"/>
      <c r="E11" s="35"/>
      <c r="F11" s="37"/>
      <c r="H11" s="6"/>
      <c r="I11" s="7"/>
      <c r="J11" s="7"/>
      <c r="K11" s="7"/>
      <c r="L11" s="8"/>
    </row>
    <row r="12" spans="1:12" x14ac:dyDescent="0.35">
      <c r="B12" s="36"/>
      <c r="C12" s="35"/>
      <c r="D12" s="35"/>
      <c r="E12" s="35"/>
      <c r="F12" s="37"/>
      <c r="H12" s="6"/>
      <c r="I12" s="7"/>
      <c r="J12" s="7"/>
      <c r="K12" s="7"/>
      <c r="L12" s="8"/>
    </row>
    <row r="13" spans="1:12" ht="15" thickBot="1" x14ac:dyDescent="0.4">
      <c r="B13" s="38"/>
      <c r="C13" s="39"/>
      <c r="D13" s="39"/>
      <c r="E13" s="39"/>
      <c r="F13" s="40"/>
      <c r="H13" s="3"/>
      <c r="I13" s="9"/>
      <c r="J13" s="9"/>
      <c r="K13" s="9"/>
      <c r="L13" s="4"/>
    </row>
    <row r="16" spans="1:12" x14ac:dyDescent="0.35">
      <c r="A16" s="10" t="s">
        <v>4</v>
      </c>
      <c r="B16">
        <f>COUNT(B5:F13)</f>
        <v>8</v>
      </c>
    </row>
    <row r="17" spans="1:10" x14ac:dyDescent="0.35">
      <c r="A17" s="10" t="s">
        <v>2</v>
      </c>
      <c r="B17">
        <f>MAX(B5:F13)</f>
        <v>19.8</v>
      </c>
    </row>
    <row r="18" spans="1:10" x14ac:dyDescent="0.35">
      <c r="A18" s="10" t="s">
        <v>3</v>
      </c>
      <c r="B18">
        <f>MIN(B5:F13)</f>
        <v>12.1</v>
      </c>
    </row>
    <row r="20" spans="1:10" x14ac:dyDescent="0.35">
      <c r="A20" s="10" t="s">
        <v>5</v>
      </c>
      <c r="B20" s="24">
        <f>1+3.33*LOG10(B16)</f>
        <v>4.0072896566831719</v>
      </c>
      <c r="C20">
        <f>ROUNDUP(B20,0)</f>
        <v>5</v>
      </c>
    </row>
    <row r="21" spans="1:10" x14ac:dyDescent="0.35">
      <c r="A21" s="10" t="s">
        <v>6</v>
      </c>
      <c r="B21">
        <f>(B17-B18)/C20</f>
        <v>1.5400000000000003</v>
      </c>
      <c r="C21">
        <f>TRUNC(B21,$B$3) + B23</f>
        <v>1.6</v>
      </c>
    </row>
    <row r="22" spans="1:10" x14ac:dyDescent="0.35">
      <c r="A22" s="10" t="s">
        <v>35</v>
      </c>
    </row>
    <row r="23" spans="1:10" ht="15" thickBot="1" x14ac:dyDescent="0.4">
      <c r="A23" s="10" t="s">
        <v>36</v>
      </c>
      <c r="B23" s="34">
        <v>0.1</v>
      </c>
    </row>
    <row r="24" spans="1:10" ht="15" thickBot="1" x14ac:dyDescent="0.4">
      <c r="B24" s="57" t="s">
        <v>9</v>
      </c>
      <c r="C24" s="58"/>
    </row>
    <row r="25" spans="1:10" x14ac:dyDescent="0.35">
      <c r="B25" s="13" t="s">
        <v>10</v>
      </c>
      <c r="C25" s="13" t="s">
        <v>12</v>
      </c>
      <c r="D25" s="44" t="s">
        <v>11</v>
      </c>
      <c r="E25" s="12" t="s">
        <v>13</v>
      </c>
      <c r="F25" s="46" t="s">
        <v>14</v>
      </c>
      <c r="G25" s="12" t="s">
        <v>15</v>
      </c>
      <c r="H25" s="42" t="s">
        <v>16</v>
      </c>
      <c r="I25" s="15" t="s">
        <v>17</v>
      </c>
      <c r="J25" s="15"/>
    </row>
    <row r="26" spans="1:10" x14ac:dyDescent="0.35">
      <c r="B26" s="13"/>
      <c r="C26" s="13"/>
      <c r="D26" s="12"/>
      <c r="E26" s="12"/>
      <c r="F26" s="12"/>
      <c r="G26" s="12"/>
      <c r="H26" s="12"/>
      <c r="I26" s="15"/>
      <c r="J26" s="15"/>
    </row>
    <row r="27" spans="1:10" x14ac:dyDescent="0.35">
      <c r="B27" s="26">
        <f>B18</f>
        <v>12.1</v>
      </c>
      <c r="C27" s="26">
        <f>B28-$B$23</f>
        <v>13.6</v>
      </c>
      <c r="D27" s="45">
        <f>COUNTIFS($B$5:$F$13, "&lt;="&amp;C27, $B$5:$F$13, "&gt;=" &amp;B27)</f>
        <v>3</v>
      </c>
      <c r="E27" s="11">
        <f>ROUND(AVERAGE(B27:C27),$B$3+1)</f>
        <v>12.85</v>
      </c>
      <c r="F27" s="47">
        <f>D27</f>
        <v>3</v>
      </c>
      <c r="G27" s="11">
        <f>ROUND(D27*100/$D$34,2)</f>
        <v>37.5</v>
      </c>
      <c r="H27" s="43">
        <f>G27</f>
        <v>37.5</v>
      </c>
      <c r="I27" s="16">
        <f>ROUND(D27*E27,$B$3 + 1)</f>
        <v>38.549999999999997</v>
      </c>
      <c r="J27" s="16">
        <f>ROUND(D27*(E27-$C$38)^2, 2)</f>
        <v>23.52</v>
      </c>
    </row>
    <row r="28" spans="1:10" x14ac:dyDescent="0.35">
      <c r="B28" s="26">
        <f>B27+$C$21</f>
        <v>13.7</v>
      </c>
      <c r="C28" s="26">
        <f>C27+$C$21</f>
        <v>15.2</v>
      </c>
      <c r="D28" s="45">
        <f t="shared" ref="D28:D31" si="2">COUNTIFS($B$5:$F$13, "&lt;="&amp;C28, $B$5:$F$13, "&gt;=" &amp;B28)</f>
        <v>1</v>
      </c>
      <c r="E28" s="11">
        <f t="shared" ref="E28:E31" si="3">ROUND(AVERAGE(B28:C28),$B$3+1)</f>
        <v>14.45</v>
      </c>
      <c r="F28" s="47">
        <f>F27+D28</f>
        <v>4</v>
      </c>
      <c r="G28" s="11">
        <f t="shared" ref="G28:G31" si="4">ROUND(D28*100/$D$34,2)</f>
        <v>12.5</v>
      </c>
      <c r="H28" s="43">
        <f>H27+G28</f>
        <v>50</v>
      </c>
      <c r="I28" s="16">
        <f t="shared" ref="I28:I31" si="5">ROUND(D28*E28,$B$3 + 1)</f>
        <v>14.45</v>
      </c>
      <c r="J28" s="22">
        <f t="shared" ref="J28:J31" si="6">ROUND(D28*(E28-$C$38)^2, 2)</f>
        <v>1.44</v>
      </c>
    </row>
    <row r="29" spans="1:10" x14ac:dyDescent="0.35">
      <c r="B29" s="26">
        <f t="shared" ref="B29:B31" si="7">B28+$C$21</f>
        <v>15.299999999999999</v>
      </c>
      <c r="C29" s="26">
        <f t="shared" ref="C29:C31" si="8">C28+$C$21</f>
        <v>16.8</v>
      </c>
      <c r="D29" s="45">
        <f t="shared" si="2"/>
        <v>1</v>
      </c>
      <c r="E29" s="11">
        <f t="shared" si="3"/>
        <v>16.05</v>
      </c>
      <c r="F29" s="47">
        <f t="shared" ref="F29:F31" si="9">F28+D29</f>
        <v>5</v>
      </c>
      <c r="G29" s="11">
        <f t="shared" si="4"/>
        <v>12.5</v>
      </c>
      <c r="H29" s="43">
        <f t="shared" ref="H29:H31" si="10">H28+G29</f>
        <v>62.5</v>
      </c>
      <c r="I29" s="16">
        <f t="shared" si="5"/>
        <v>16.05</v>
      </c>
      <c r="J29" s="22">
        <f t="shared" si="6"/>
        <v>0.16</v>
      </c>
    </row>
    <row r="30" spans="1:10" x14ac:dyDescent="0.35">
      <c r="B30" s="26">
        <f t="shared" si="7"/>
        <v>16.899999999999999</v>
      </c>
      <c r="C30" s="26">
        <f t="shared" si="8"/>
        <v>18.400000000000002</v>
      </c>
      <c r="D30" s="45">
        <f t="shared" si="2"/>
        <v>1</v>
      </c>
      <c r="E30" s="11">
        <f t="shared" si="3"/>
        <v>17.649999999999999</v>
      </c>
      <c r="F30" s="47">
        <f t="shared" si="9"/>
        <v>6</v>
      </c>
      <c r="G30" s="11">
        <f t="shared" si="4"/>
        <v>12.5</v>
      </c>
      <c r="H30" s="43">
        <f t="shared" si="10"/>
        <v>75</v>
      </c>
      <c r="I30" s="16">
        <f t="shared" si="5"/>
        <v>17.649999999999999</v>
      </c>
      <c r="J30" s="22">
        <f t="shared" si="6"/>
        <v>4</v>
      </c>
    </row>
    <row r="31" spans="1:10" x14ac:dyDescent="0.35">
      <c r="B31" s="26">
        <f t="shared" si="7"/>
        <v>18.5</v>
      </c>
      <c r="C31" s="26">
        <f t="shared" si="8"/>
        <v>20.000000000000004</v>
      </c>
      <c r="D31" s="45">
        <f t="shared" si="2"/>
        <v>2</v>
      </c>
      <c r="E31" s="11">
        <f t="shared" si="3"/>
        <v>19.25</v>
      </c>
      <c r="F31" s="47">
        <f t="shared" si="9"/>
        <v>8</v>
      </c>
      <c r="G31" s="11">
        <f t="shared" si="4"/>
        <v>25</v>
      </c>
      <c r="H31" s="43">
        <f t="shared" si="10"/>
        <v>100</v>
      </c>
      <c r="I31" s="16">
        <f t="shared" si="5"/>
        <v>38.5</v>
      </c>
      <c r="J31" s="22">
        <f t="shared" si="6"/>
        <v>25.92</v>
      </c>
    </row>
    <row r="32" spans="1:10" x14ac:dyDescent="0.35">
      <c r="B32" s="18"/>
      <c r="C32" s="18"/>
      <c r="D32" s="18"/>
      <c r="E32" s="18"/>
      <c r="F32" s="18"/>
      <c r="G32" s="18"/>
      <c r="H32" s="18"/>
      <c r="I32" s="7"/>
      <c r="J32" s="7"/>
    </row>
    <row r="33" spans="2:12" s="21" customFormat="1" ht="15" thickBot="1" x14ac:dyDescent="0.4">
      <c r="B33" s="18"/>
      <c r="C33" s="18"/>
      <c r="D33" s="18"/>
      <c r="E33" s="18"/>
      <c r="F33" s="18"/>
      <c r="G33" s="18"/>
      <c r="H33" s="18"/>
      <c r="I33" s="7"/>
      <c r="J33" s="7"/>
    </row>
    <row r="34" spans="2:12" ht="15" thickBot="1" x14ac:dyDescent="0.4">
      <c r="D34" s="14">
        <f>SUM(D27:D33)</f>
        <v>8</v>
      </c>
      <c r="I34" s="14">
        <f>SUM(I27:I33)</f>
        <v>125.19999999999999</v>
      </c>
      <c r="J34" s="14">
        <f>SUM(J27:J33)</f>
        <v>55.040000000000006</v>
      </c>
    </row>
    <row r="35" spans="2:12" s="21" customFormat="1" x14ac:dyDescent="0.35">
      <c r="D35" s="30"/>
      <c r="I35" s="30"/>
      <c r="J35" s="30"/>
    </row>
    <row r="36" spans="2:12" s="21" customFormat="1" x14ac:dyDescent="0.35">
      <c r="D36" s="30"/>
      <c r="I36" s="30"/>
      <c r="J36" s="30"/>
    </row>
    <row r="38" spans="2:12" x14ac:dyDescent="0.35">
      <c r="B38" s="19"/>
      <c r="C38" s="41">
        <f>ROUND(I34/D34, 2)</f>
        <v>15.65</v>
      </c>
    </row>
    <row r="39" spans="2:12" ht="16.5" x14ac:dyDescent="0.35">
      <c r="B39" s="20" t="s">
        <v>18</v>
      </c>
      <c r="C39" s="41">
        <f>ROUND(J34/(D34-1), 2)</f>
        <v>7.86</v>
      </c>
    </row>
    <row r="40" spans="2:12" x14ac:dyDescent="0.35">
      <c r="B40" s="20" t="s">
        <v>19</v>
      </c>
      <c r="C40" s="41">
        <f>ROUND(SQRT(C39), 2)</f>
        <v>2.8</v>
      </c>
    </row>
    <row r="42" spans="2:12" x14ac:dyDescent="0.35">
      <c r="B42" s="25" t="s">
        <v>20</v>
      </c>
      <c r="C42" s="41">
        <f ca="1">ROUND(C46 + C21*(C44/(C44+C45)),2)</f>
        <v>13.06</v>
      </c>
      <c r="D42" s="31"/>
      <c r="E42" s="25" t="s">
        <v>24</v>
      </c>
      <c r="F42" s="41">
        <f ca="1">ROUND(F48+(F45-F47)*$C$21/OFFSET(INDIRECT(F46),0,-2),2)</f>
        <v>18.5</v>
      </c>
      <c r="G42" s="31"/>
      <c r="H42" s="25" t="s">
        <v>32</v>
      </c>
      <c r="I42" s="41">
        <f ca="1">ROUND(I48+(I45-I47)*$C$21/OFFSET(INDIRECT(I46),0,-2),2)</f>
        <v>13.38</v>
      </c>
      <c r="J42" s="31"/>
      <c r="K42" s="25" t="s">
        <v>33</v>
      </c>
      <c r="L42" s="41">
        <f ca="1">ROUND(L48+(L45-L47)*$C$21/OFFSET(INDIRECT(L46),0,-2),2)</f>
        <v>16.71</v>
      </c>
    </row>
    <row r="43" spans="2:12" x14ac:dyDescent="0.35">
      <c r="B43" s="45" t="s">
        <v>21</v>
      </c>
      <c r="C43" s="33" t="s">
        <v>23</v>
      </c>
      <c r="D43" s="31"/>
      <c r="E43" s="27" t="s">
        <v>25</v>
      </c>
      <c r="F43" s="33">
        <v>3</v>
      </c>
      <c r="G43" s="31"/>
      <c r="H43" s="27" t="s">
        <v>25</v>
      </c>
      <c r="I43" s="33">
        <v>3</v>
      </c>
      <c r="J43" s="31"/>
      <c r="K43" s="27" t="s">
        <v>25</v>
      </c>
      <c r="L43" s="33">
        <v>61</v>
      </c>
    </row>
    <row r="44" spans="2:12" x14ac:dyDescent="0.35">
      <c r="B44" s="27"/>
      <c r="C44" s="27">
        <f ca="1">INDIRECT(C43) - OFFSET(INDIRECT(C43),-1,0)</f>
        <v>3</v>
      </c>
      <c r="D44" s="31"/>
      <c r="E44" s="43" t="s">
        <v>29</v>
      </c>
      <c r="F44" s="43">
        <f>(F43/4)*100</f>
        <v>75</v>
      </c>
      <c r="G44" s="31"/>
      <c r="H44" s="43" t="s">
        <v>29</v>
      </c>
      <c r="I44" s="43">
        <f>(I43/10)*100</f>
        <v>30</v>
      </c>
      <c r="J44" s="31"/>
      <c r="K44" s="43" t="s">
        <v>29</v>
      </c>
      <c r="L44" s="43">
        <f>(L43/100)*100</f>
        <v>61</v>
      </c>
    </row>
    <row r="45" spans="2:12" x14ac:dyDescent="0.35">
      <c r="B45" s="27"/>
      <c r="C45" s="27">
        <f ca="1">INDIRECT(C43) - OFFSET(INDIRECT(C43),1,0)</f>
        <v>2</v>
      </c>
      <c r="D45" s="31"/>
      <c r="E45" s="27" t="s">
        <v>26</v>
      </c>
      <c r="F45" s="27">
        <f>$D$34*F43/4</f>
        <v>6</v>
      </c>
      <c r="G45" s="31"/>
      <c r="H45" s="27" t="s">
        <v>26</v>
      </c>
      <c r="I45" s="27">
        <f>$D$34*I43/10</f>
        <v>2.4</v>
      </c>
      <c r="J45" s="31"/>
      <c r="K45" s="27" t="s">
        <v>26</v>
      </c>
      <c r="L45" s="27">
        <f>$D$34*L43/100</f>
        <v>4.88</v>
      </c>
    </row>
    <row r="46" spans="2:12" x14ac:dyDescent="0.35">
      <c r="B46" s="27" t="s">
        <v>22</v>
      </c>
      <c r="C46" s="27">
        <f ca="1">OFFSET(INDIRECT(C43),0,-2)</f>
        <v>12.1</v>
      </c>
      <c r="D46" s="31"/>
      <c r="E46" s="47" t="s">
        <v>27</v>
      </c>
      <c r="F46" s="33" t="s">
        <v>31</v>
      </c>
      <c r="G46" s="31"/>
      <c r="H46" s="47" t="s">
        <v>27</v>
      </c>
      <c r="I46" s="33" t="s">
        <v>30</v>
      </c>
      <c r="J46" s="31"/>
      <c r="K46" s="47" t="s">
        <v>27</v>
      </c>
      <c r="L46" s="33" t="s">
        <v>34</v>
      </c>
    </row>
    <row r="47" spans="2:12" x14ac:dyDescent="0.35">
      <c r="B47" s="31"/>
      <c r="C47" s="31"/>
      <c r="D47" s="31"/>
      <c r="E47" s="32" t="s">
        <v>28</v>
      </c>
      <c r="F47" s="27">
        <f ca="1">OFFSET(INDIRECT(F46),-1,0)</f>
        <v>5</v>
      </c>
      <c r="G47" s="31"/>
      <c r="H47" s="32" t="s">
        <v>28</v>
      </c>
      <c r="I47" s="27">
        <f ca="1">OFFSET(INDIRECT(I46),-1,0)</f>
        <v>0</v>
      </c>
      <c r="J47" s="31"/>
      <c r="K47" s="32" t="s">
        <v>28</v>
      </c>
      <c r="L47" s="27">
        <f ca="1">OFFSET(INDIRECT(L46),-1,0)</f>
        <v>4</v>
      </c>
    </row>
    <row r="48" spans="2:12" x14ac:dyDescent="0.35">
      <c r="B48" s="25" t="s">
        <v>20</v>
      </c>
      <c r="C48" s="41" t="e">
        <f ca="1">ROUND(C52 + C27*(C50/(C50+C51)),2)</f>
        <v>#REF!</v>
      </c>
      <c r="D48" s="31"/>
      <c r="E48" s="32" t="s">
        <v>10</v>
      </c>
      <c r="F48" s="27">
        <f ca="1">OFFSET(INDIRECT(F46),0,-4)</f>
        <v>16.899999999999999</v>
      </c>
      <c r="G48" s="31"/>
      <c r="H48" s="32" t="s">
        <v>10</v>
      </c>
      <c r="I48" s="27">
        <f ca="1">OFFSET(INDIRECT(I46),0,-4)</f>
        <v>12.1</v>
      </c>
      <c r="J48" s="31"/>
      <c r="K48" s="32" t="s">
        <v>10</v>
      </c>
      <c r="L48" s="27">
        <f ca="1">OFFSET(INDIRECT(L46),0,-4)</f>
        <v>15.299999999999999</v>
      </c>
    </row>
    <row r="49" spans="2:12" x14ac:dyDescent="0.35">
      <c r="B49" s="27" t="s">
        <v>21</v>
      </c>
      <c r="C49" s="33"/>
      <c r="D49" s="31"/>
      <c r="E49" s="31"/>
      <c r="F49" s="31"/>
      <c r="G49" s="31"/>
      <c r="H49" s="31"/>
      <c r="I49" s="31"/>
      <c r="J49" s="31"/>
      <c r="K49" s="31"/>
      <c r="L49" s="31"/>
    </row>
    <row r="50" spans="2:12" x14ac:dyDescent="0.35">
      <c r="B50" s="27"/>
      <c r="C50" s="27" t="e">
        <f ca="1">INDIRECT(C49) - OFFSET(INDIRECT(C49),-1,0)</f>
        <v>#REF!</v>
      </c>
      <c r="D50" s="31"/>
      <c r="E50" s="31"/>
      <c r="F50" s="31"/>
      <c r="G50" s="31"/>
      <c r="H50" s="31"/>
      <c r="I50" s="31"/>
      <c r="J50" s="31"/>
      <c r="K50" s="31"/>
      <c r="L50" s="31"/>
    </row>
    <row r="51" spans="2:12" x14ac:dyDescent="0.35">
      <c r="B51" s="27"/>
      <c r="C51" s="27" t="e">
        <f ca="1">INDIRECT(C49) - OFFSET(INDIRECT(C49),1,0)</f>
        <v>#REF!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2:12" x14ac:dyDescent="0.35">
      <c r="B52" s="27" t="s">
        <v>22</v>
      </c>
      <c r="C52" s="27" t="e">
        <f ca="1">OFFSET(INDIRECT(C49),0,-2)</f>
        <v>#REF!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2:12" x14ac:dyDescent="0.3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2:12" x14ac:dyDescent="0.35">
      <c r="B54" s="25" t="s">
        <v>20</v>
      </c>
      <c r="C54" s="41" t="e">
        <f ca="1">ROUND(C58 + C33*(C56/(C56+C57)),2)</f>
        <v>#REF!</v>
      </c>
      <c r="D54" s="31"/>
      <c r="E54" s="31"/>
      <c r="F54" s="31"/>
      <c r="G54" s="31"/>
      <c r="H54" s="31"/>
      <c r="I54" s="31"/>
      <c r="J54" s="31"/>
      <c r="K54" s="31"/>
      <c r="L54" s="31"/>
    </row>
    <row r="55" spans="2:12" x14ac:dyDescent="0.35">
      <c r="B55" s="27" t="s">
        <v>21</v>
      </c>
      <c r="C55" s="33"/>
      <c r="D55" s="31"/>
      <c r="E55" s="31"/>
      <c r="F55" s="31"/>
      <c r="G55" s="31"/>
      <c r="H55" s="31"/>
      <c r="I55" s="31"/>
      <c r="J55" s="31"/>
      <c r="K55" s="31"/>
      <c r="L55" s="31"/>
    </row>
    <row r="56" spans="2:12" x14ac:dyDescent="0.35">
      <c r="B56" s="27"/>
      <c r="C56" s="27" t="e">
        <f ca="1">INDIRECT(C55) - OFFSET(INDIRECT(C55),-1,0)</f>
        <v>#REF!</v>
      </c>
      <c r="D56" s="31"/>
      <c r="E56" s="31"/>
      <c r="F56" s="31"/>
      <c r="G56" s="31"/>
      <c r="H56" s="31"/>
      <c r="I56" s="31"/>
      <c r="J56" s="31"/>
      <c r="K56" s="31"/>
      <c r="L56" s="31"/>
    </row>
    <row r="57" spans="2:12" x14ac:dyDescent="0.35">
      <c r="B57" s="27"/>
      <c r="C57" s="27" t="e">
        <f ca="1">INDIRECT(C55) - OFFSET(INDIRECT(C55),1,0)</f>
        <v>#REF!</v>
      </c>
      <c r="D57" s="31"/>
      <c r="E57" s="31"/>
      <c r="F57" s="31"/>
      <c r="G57" s="31"/>
      <c r="H57" s="31"/>
      <c r="I57" s="31"/>
      <c r="J57" s="31"/>
      <c r="K57" s="31"/>
      <c r="L57" s="31"/>
    </row>
    <row r="58" spans="2:12" x14ac:dyDescent="0.35">
      <c r="B58" s="27" t="s">
        <v>22</v>
      </c>
      <c r="C58" s="27" t="e">
        <f ca="1">OFFSET(INDIRECT(C55),0,-2)</f>
        <v>#REF!</v>
      </c>
      <c r="D58" s="31"/>
      <c r="E58" s="31"/>
      <c r="F58" s="31"/>
      <c r="G58" s="31"/>
      <c r="H58" s="31"/>
      <c r="I58" s="31"/>
      <c r="J58" s="31"/>
      <c r="K58" s="31"/>
      <c r="L58" s="31"/>
    </row>
  </sheetData>
  <mergeCells count="3">
    <mergeCell ref="B4:F4"/>
    <mergeCell ref="H4:L4"/>
    <mergeCell ref="B24:C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topLeftCell="A22" workbookViewId="0">
      <selection activeCell="L45" sqref="L45"/>
    </sheetView>
  </sheetViews>
  <sheetFormatPr defaultColWidth="11" defaultRowHeight="14.5" x14ac:dyDescent="0.35"/>
  <cols>
    <col min="1" max="1" width="12.1796875" style="21" customWidth="1"/>
    <col min="2" max="16384" width="11" style="21"/>
  </cols>
  <sheetData>
    <row r="1" spans="1:18" x14ac:dyDescent="0.35">
      <c r="A1" s="61" t="s">
        <v>0</v>
      </c>
      <c r="B1" s="62"/>
    </row>
    <row r="2" spans="1:18" x14ac:dyDescent="0.35">
      <c r="A2" s="33">
        <v>14.5</v>
      </c>
      <c r="B2" s="33">
        <v>28.3</v>
      </c>
    </row>
    <row r="3" spans="1:18" ht="15" thickBot="1" x14ac:dyDescent="0.4">
      <c r="A3" s="21" t="s">
        <v>1</v>
      </c>
      <c r="B3" s="34">
        <v>1</v>
      </c>
    </row>
    <row r="4" spans="1:18" ht="15" thickBot="1" x14ac:dyDescent="0.4">
      <c r="B4" s="53" t="s">
        <v>8</v>
      </c>
      <c r="C4" s="54"/>
      <c r="D4" s="54"/>
      <c r="E4" s="54"/>
      <c r="F4" s="55"/>
      <c r="H4" s="56" t="s">
        <v>7</v>
      </c>
      <c r="I4" s="56"/>
      <c r="J4" s="56"/>
      <c r="K4" s="56"/>
      <c r="L4" s="56"/>
    </row>
    <row r="5" spans="1:18" x14ac:dyDescent="0.35">
      <c r="B5" s="36">
        <v>17.5</v>
      </c>
      <c r="C5" s="36">
        <v>22.5</v>
      </c>
      <c r="D5" s="36">
        <v>19.600000000000001</v>
      </c>
      <c r="E5" s="36">
        <v>15.6</v>
      </c>
      <c r="F5" s="36">
        <v>20.399999999999999</v>
      </c>
      <c r="G5"/>
      <c r="H5" s="36">
        <f ca="1">ROUND($A$2 + ($B$2 -$A$2)*RAND(), $B$3)</f>
        <v>14.7</v>
      </c>
      <c r="I5" s="36">
        <f t="shared" ref="I5:L8" ca="1" si="0">ROUND($A$2 + ($B$2 -$A$2)*RAND(), $B$3)</f>
        <v>26.2</v>
      </c>
      <c r="J5" s="36">
        <f t="shared" ca="1" si="0"/>
        <v>28</v>
      </c>
      <c r="K5" s="36">
        <f t="shared" ca="1" si="0"/>
        <v>19.3</v>
      </c>
      <c r="L5" s="36">
        <f t="shared" ca="1" si="0"/>
        <v>26.1</v>
      </c>
      <c r="N5" s="49">
        <f>SMALL($B$5:$F$7,1)</f>
        <v>15.2</v>
      </c>
      <c r="O5" s="49">
        <f>SMALL($B$5:$F$7,2)</f>
        <v>15.6</v>
      </c>
      <c r="P5" s="49">
        <f>SMALL($B$5:$F$7,3)</f>
        <v>15.6</v>
      </c>
      <c r="Q5" s="49">
        <f>SMALL($B$5:$F$7,4)</f>
        <v>16.2</v>
      </c>
      <c r="R5" s="49">
        <f>SMALL($B$5:$F$7,5)</f>
        <v>16.3</v>
      </c>
    </row>
    <row r="6" spans="1:18" x14ac:dyDescent="0.35">
      <c r="B6" s="36">
        <v>25</v>
      </c>
      <c r="C6" s="36">
        <v>15.6</v>
      </c>
      <c r="D6" s="36">
        <v>27.5</v>
      </c>
      <c r="E6" s="36">
        <v>27.7</v>
      </c>
      <c r="F6" s="36">
        <v>21.9</v>
      </c>
      <c r="G6"/>
      <c r="H6" s="36">
        <f t="shared" ref="H6:H7" ca="1" si="1">ROUND($A$2 + ($B$2 -$A$2)*RAND(), $B$3)</f>
        <v>16.399999999999999</v>
      </c>
      <c r="I6" s="36">
        <f t="shared" ca="1" si="0"/>
        <v>23.1</v>
      </c>
      <c r="J6" s="36">
        <f t="shared" ca="1" si="0"/>
        <v>20.3</v>
      </c>
      <c r="K6" s="36">
        <f t="shared" ca="1" si="0"/>
        <v>27.6</v>
      </c>
      <c r="L6" s="36">
        <f t="shared" ca="1" si="0"/>
        <v>20.7</v>
      </c>
      <c r="N6" s="49">
        <f>SMALL($B$5:$F$7,6)</f>
        <v>17.5</v>
      </c>
      <c r="O6" s="49">
        <f>SMALL($B$5:$F$7,7)</f>
        <v>19.600000000000001</v>
      </c>
      <c r="P6" s="49">
        <f>SMALL($B$5:$F$7,8)</f>
        <v>20.399999999999999</v>
      </c>
      <c r="Q6" s="49">
        <f>SMALL($B$5:$F$7,9)</f>
        <v>21.9</v>
      </c>
      <c r="R6" s="49">
        <f>SMALL($B$5:$F$7,10)</f>
        <v>22.5</v>
      </c>
    </row>
    <row r="7" spans="1:18" x14ac:dyDescent="0.35">
      <c r="B7" s="36">
        <v>22.6</v>
      </c>
      <c r="C7" s="36">
        <v>15.2</v>
      </c>
      <c r="D7" s="36">
        <v>26.2</v>
      </c>
      <c r="E7" s="36">
        <v>16.2</v>
      </c>
      <c r="F7" s="36">
        <v>16.3</v>
      </c>
      <c r="G7"/>
      <c r="H7" s="36">
        <f t="shared" ca="1" si="1"/>
        <v>18.8</v>
      </c>
      <c r="I7" s="36">
        <f t="shared" ca="1" si="0"/>
        <v>26.6</v>
      </c>
      <c r="J7" s="36">
        <f t="shared" ca="1" si="0"/>
        <v>15.5</v>
      </c>
      <c r="K7" s="36">
        <f t="shared" ca="1" si="0"/>
        <v>22.1</v>
      </c>
      <c r="L7" s="36">
        <f t="shared" ca="1" si="0"/>
        <v>25.7</v>
      </c>
      <c r="N7" s="49">
        <f>SMALL($B$5:$F$7,11)</f>
        <v>22.6</v>
      </c>
      <c r="O7" s="49">
        <f>SMALL($B$5:$F$7,12)</f>
        <v>25</v>
      </c>
      <c r="P7" s="49">
        <f>SMALL($B$5:$F$7,13)</f>
        <v>26.2</v>
      </c>
      <c r="Q7" s="49">
        <f>SMALL($B$5:$F$7,14)</f>
        <v>27.5</v>
      </c>
      <c r="R7" s="49">
        <f>SMALL($B$5:$F$7,15)</f>
        <v>27.7</v>
      </c>
    </row>
    <row r="8" spans="1:18" x14ac:dyDescent="0.35">
      <c r="B8" s="36">
        <v>22.6</v>
      </c>
      <c r="C8" s="36">
        <v>22.1</v>
      </c>
      <c r="D8" s="36">
        <v>26.5</v>
      </c>
      <c r="E8" s="36">
        <v>16.399999999999999</v>
      </c>
      <c r="F8" s="36">
        <v>23.7</v>
      </c>
      <c r="G8"/>
      <c r="H8" s="36">
        <f ca="1">ROUND($A$2 + ($B$2 -$A$2)*RAND(), $B$3)</f>
        <v>28.2</v>
      </c>
      <c r="I8" s="36">
        <f t="shared" ca="1" si="0"/>
        <v>20.9</v>
      </c>
      <c r="J8" s="36">
        <f t="shared" ca="1" si="0"/>
        <v>18.5</v>
      </c>
      <c r="K8" s="36">
        <f t="shared" ca="1" si="0"/>
        <v>20.7</v>
      </c>
      <c r="L8" s="36">
        <f t="shared" ca="1" si="0"/>
        <v>19.5</v>
      </c>
    </row>
    <row r="9" spans="1:18" x14ac:dyDescent="0.35">
      <c r="B9" s="36">
        <v>17.5</v>
      </c>
      <c r="C9" s="36"/>
      <c r="D9" s="36"/>
      <c r="E9" s="36"/>
      <c r="F9" s="36"/>
      <c r="G9"/>
      <c r="H9" s="36"/>
      <c r="I9" s="36"/>
      <c r="J9" s="36"/>
      <c r="K9" s="36"/>
      <c r="L9" s="36"/>
    </row>
    <row r="10" spans="1:18" x14ac:dyDescent="0.35">
      <c r="B10" s="36"/>
      <c r="C10" s="36"/>
      <c r="D10" s="36"/>
      <c r="E10" s="36"/>
      <c r="F10" s="36"/>
      <c r="G10"/>
      <c r="H10" s="36"/>
      <c r="I10" s="36"/>
      <c r="J10" s="36"/>
      <c r="K10" s="36"/>
      <c r="L10" s="36"/>
    </row>
    <row r="11" spans="1:18" x14ac:dyDescent="0.35">
      <c r="B11" s="36"/>
      <c r="C11" s="35"/>
      <c r="D11" s="35"/>
      <c r="E11" s="35"/>
      <c r="F11" s="37"/>
      <c r="H11" s="36"/>
      <c r="I11" s="35"/>
      <c r="J11" s="35"/>
      <c r="K11" s="35"/>
      <c r="L11" s="37"/>
    </row>
    <row r="12" spans="1:18" x14ac:dyDescent="0.35">
      <c r="B12" s="36"/>
      <c r="C12" s="35"/>
      <c r="D12" s="35"/>
      <c r="E12" s="35"/>
      <c r="F12" s="37"/>
      <c r="H12" s="36"/>
      <c r="I12" s="35"/>
      <c r="J12" s="35"/>
      <c r="K12" s="35"/>
      <c r="L12" s="37"/>
    </row>
    <row r="13" spans="1:18" ht="15" thickBot="1" x14ac:dyDescent="0.4">
      <c r="B13" s="38"/>
      <c r="C13" s="39"/>
      <c r="D13" s="39"/>
      <c r="E13" s="39"/>
      <c r="F13" s="40"/>
      <c r="H13" s="38"/>
      <c r="I13" s="39"/>
      <c r="J13" s="39"/>
      <c r="K13" s="39"/>
      <c r="L13" s="40"/>
    </row>
    <row r="16" spans="1:18" x14ac:dyDescent="0.35">
      <c r="A16" s="23" t="s">
        <v>4</v>
      </c>
      <c r="B16" s="21">
        <f>COUNT(B5:F13)</f>
        <v>21</v>
      </c>
    </row>
    <row r="17" spans="1:10" x14ac:dyDescent="0.35">
      <c r="A17" s="23" t="s">
        <v>2</v>
      </c>
      <c r="B17" s="21">
        <f>MAX(B5:F13)</f>
        <v>27.7</v>
      </c>
    </row>
    <row r="18" spans="1:10" x14ac:dyDescent="0.35">
      <c r="A18" s="23" t="s">
        <v>3</v>
      </c>
      <c r="B18" s="21">
        <f>MIN(B5:F13)</f>
        <v>15.2</v>
      </c>
    </row>
    <row r="20" spans="1:10" x14ac:dyDescent="0.35">
      <c r="A20" s="23" t="s">
        <v>5</v>
      </c>
      <c r="B20" s="24">
        <f>1+3.33*LOG10(B16)</f>
        <v>5.402990251463951</v>
      </c>
      <c r="C20" s="21">
        <f>ROUNDUP(B20,0)</f>
        <v>6</v>
      </c>
    </row>
    <row r="21" spans="1:10" x14ac:dyDescent="0.35">
      <c r="A21" s="23" t="s">
        <v>6</v>
      </c>
      <c r="B21" s="48">
        <f>(B17-B18)/C20</f>
        <v>2.0833333333333335</v>
      </c>
      <c r="C21" s="48">
        <v>2.2000000000000002</v>
      </c>
      <c r="D21" s="48"/>
    </row>
    <row r="22" spans="1:10" x14ac:dyDescent="0.35">
      <c r="A22" s="23" t="s">
        <v>35</v>
      </c>
    </row>
    <row r="23" spans="1:10" ht="15" thickBot="1" x14ac:dyDescent="0.4">
      <c r="A23" s="23" t="s">
        <v>36</v>
      </c>
      <c r="B23" s="34">
        <v>0.1</v>
      </c>
    </row>
    <row r="24" spans="1:10" x14ac:dyDescent="0.35">
      <c r="B24" s="59" t="s">
        <v>9</v>
      </c>
      <c r="C24" s="60"/>
    </row>
    <row r="25" spans="1:10" x14ac:dyDescent="0.35">
      <c r="A25"/>
      <c r="B25" s="26" t="s">
        <v>10</v>
      </c>
      <c r="C25" s="26" t="s">
        <v>12</v>
      </c>
      <c r="D25" s="44" t="s">
        <v>11</v>
      </c>
      <c r="E25" s="26" t="s">
        <v>13</v>
      </c>
      <c r="F25" s="46" t="s">
        <v>14</v>
      </c>
      <c r="G25" s="26" t="s">
        <v>15</v>
      </c>
      <c r="H25" s="42" t="s">
        <v>16</v>
      </c>
      <c r="I25" s="29" t="s">
        <v>17</v>
      </c>
      <c r="J25" s="29"/>
    </row>
    <row r="26" spans="1:10" x14ac:dyDescent="0.35">
      <c r="A26"/>
      <c r="B26"/>
      <c r="C26"/>
      <c r="D26"/>
      <c r="E26"/>
      <c r="F26"/>
      <c r="G26"/>
      <c r="H26"/>
      <c r="I26"/>
      <c r="J26"/>
    </row>
    <row r="27" spans="1:10" x14ac:dyDescent="0.35">
      <c r="A27"/>
      <c r="B27" s="26">
        <f>B18</f>
        <v>15.2</v>
      </c>
      <c r="C27" s="26">
        <f>B28-$B$23</f>
        <v>17.299999999999997</v>
      </c>
      <c r="D27" s="45">
        <f>COUNTIFS($B$5:$F$13, "&lt;="&amp;C27, $B$5:$F$13, "&gt;=" &amp;B27)</f>
        <v>6</v>
      </c>
      <c r="E27" s="27">
        <f>ROUND(AVERAGE(B27:C27),$B$3)</f>
        <v>16.3</v>
      </c>
      <c r="F27" s="47">
        <f>D27</f>
        <v>6</v>
      </c>
      <c r="G27" s="27">
        <f t="shared" ref="G27:G32" si="2">ROUND(D27*100/$D$35,2)</f>
        <v>28.57</v>
      </c>
      <c r="H27" s="43">
        <f>G27</f>
        <v>28.57</v>
      </c>
      <c r="I27" s="22">
        <f>ROUND(D27*E27,$B$3)</f>
        <v>97.8</v>
      </c>
      <c r="J27" s="22">
        <f>ROUND(D27*(E27-$C$39)^2, $B$3)</f>
        <v>150</v>
      </c>
    </row>
    <row r="28" spans="1:10" x14ac:dyDescent="0.35">
      <c r="A28"/>
      <c r="B28" s="26">
        <f>B27+$C$21</f>
        <v>17.399999999999999</v>
      </c>
      <c r="C28" s="26">
        <f>C27+$C$21</f>
        <v>19.499999999999996</v>
      </c>
      <c r="D28" s="45">
        <f t="shared" ref="D28:D31" si="3">COUNTIFS($B$5:$F$13, "&lt;="&amp;C28, $B$5:$F$13, "&gt;=" &amp;B28)</f>
        <v>2</v>
      </c>
      <c r="E28" s="27">
        <f t="shared" ref="E28:E31" si="4">ROUND(AVERAGE(B28:C28),$B$3)</f>
        <v>18.5</v>
      </c>
      <c r="F28" s="47">
        <f>F27+D28</f>
        <v>8</v>
      </c>
      <c r="G28" s="27">
        <f t="shared" si="2"/>
        <v>9.52</v>
      </c>
      <c r="H28" s="43">
        <f>H27+G28</f>
        <v>38.090000000000003</v>
      </c>
      <c r="I28" s="22">
        <f t="shared" ref="I28:I31" si="5">ROUND(D28*E28,$B$3)</f>
        <v>37</v>
      </c>
      <c r="J28" s="22">
        <f t="shared" ref="J28:J31" si="6">ROUND(D28*(E28-$C$39)^2, $B$3)</f>
        <v>15.7</v>
      </c>
    </row>
    <row r="29" spans="1:10" x14ac:dyDescent="0.35">
      <c r="A29"/>
      <c r="B29" s="26">
        <f t="shared" ref="B29:C32" si="7">B28+$C$21</f>
        <v>19.599999999999998</v>
      </c>
      <c r="C29" s="26">
        <f t="shared" si="7"/>
        <v>21.699999999999996</v>
      </c>
      <c r="D29" s="45">
        <f t="shared" si="3"/>
        <v>2</v>
      </c>
      <c r="E29" s="27">
        <f t="shared" si="4"/>
        <v>20.7</v>
      </c>
      <c r="F29" s="47">
        <f t="shared" ref="F29:F31" si="8">F28+D29</f>
        <v>10</v>
      </c>
      <c r="G29" s="27">
        <f t="shared" si="2"/>
        <v>9.52</v>
      </c>
      <c r="H29" s="43">
        <f t="shared" ref="H29:H31" si="9">H28+G29</f>
        <v>47.61</v>
      </c>
      <c r="I29" s="22">
        <f t="shared" si="5"/>
        <v>41.4</v>
      </c>
      <c r="J29" s="22">
        <f t="shared" si="6"/>
        <v>0.7</v>
      </c>
    </row>
    <row r="30" spans="1:10" x14ac:dyDescent="0.35">
      <c r="A30"/>
      <c r="B30" s="26">
        <f t="shared" si="7"/>
        <v>21.799999999999997</v>
      </c>
      <c r="C30" s="26">
        <f t="shared" si="7"/>
        <v>23.899999999999995</v>
      </c>
      <c r="D30" s="45">
        <f t="shared" si="3"/>
        <v>6</v>
      </c>
      <c r="E30" s="27">
        <f t="shared" si="4"/>
        <v>22.9</v>
      </c>
      <c r="F30" s="47">
        <f t="shared" si="8"/>
        <v>16</v>
      </c>
      <c r="G30" s="27">
        <f t="shared" si="2"/>
        <v>28.57</v>
      </c>
      <c r="H30" s="43">
        <f t="shared" si="9"/>
        <v>76.180000000000007</v>
      </c>
      <c r="I30" s="22">
        <f t="shared" si="5"/>
        <v>137.4</v>
      </c>
      <c r="J30" s="22">
        <f t="shared" si="6"/>
        <v>15.4</v>
      </c>
    </row>
    <row r="31" spans="1:10" x14ac:dyDescent="0.35">
      <c r="A31"/>
      <c r="B31" s="26">
        <f t="shared" si="7"/>
        <v>23.999999999999996</v>
      </c>
      <c r="C31" s="26">
        <f t="shared" si="7"/>
        <v>26.099999999999994</v>
      </c>
      <c r="D31" s="45">
        <f t="shared" si="3"/>
        <v>1</v>
      </c>
      <c r="E31" s="27">
        <f t="shared" si="4"/>
        <v>25.1</v>
      </c>
      <c r="F31" s="47">
        <f t="shared" si="8"/>
        <v>17</v>
      </c>
      <c r="G31" s="27">
        <f t="shared" si="2"/>
        <v>4.76</v>
      </c>
      <c r="H31" s="43">
        <f t="shared" si="9"/>
        <v>80.940000000000012</v>
      </c>
      <c r="I31" s="22">
        <f t="shared" si="5"/>
        <v>25.1</v>
      </c>
      <c r="J31" s="22">
        <f t="shared" si="6"/>
        <v>14.4</v>
      </c>
    </row>
    <row r="32" spans="1:10" customFormat="1" x14ac:dyDescent="0.35">
      <c r="B32" s="26">
        <f t="shared" si="7"/>
        <v>26.199999999999996</v>
      </c>
      <c r="C32" s="26">
        <f t="shared" si="7"/>
        <v>28.299999999999994</v>
      </c>
      <c r="D32" s="45">
        <f t="shared" ref="D32" si="10">COUNTIFS($B$5:$F$13, "&lt;="&amp;C32, $B$5:$F$13, "&gt;=" &amp;B32)</f>
        <v>4</v>
      </c>
      <c r="E32" s="27">
        <f t="shared" ref="E32" si="11">ROUND(AVERAGE(B32:C32),$B$3)</f>
        <v>27.3</v>
      </c>
      <c r="F32" s="47">
        <f t="shared" ref="F32" si="12">F31+D32</f>
        <v>21</v>
      </c>
      <c r="G32" s="27">
        <f t="shared" si="2"/>
        <v>19.05</v>
      </c>
      <c r="H32" s="43">
        <f t="shared" ref="H32" si="13">H31+G32</f>
        <v>99.990000000000009</v>
      </c>
      <c r="I32" s="22">
        <f t="shared" ref="I32" si="14">ROUND(D32*E32,$B$3)</f>
        <v>109.2</v>
      </c>
      <c r="J32" s="22">
        <f t="shared" ref="J32" si="15">ROUND(D32*(E32-$C$39)^2, $B$3)</f>
        <v>144</v>
      </c>
    </row>
    <row r="33" spans="2:12" customFormat="1" x14ac:dyDescent="0.35"/>
    <row r="34" spans="2:12" ht="15" thickBot="1" x14ac:dyDescent="0.4">
      <c r="B34" s="17"/>
      <c r="C34" s="17"/>
      <c r="D34"/>
      <c r="E34"/>
      <c r="F34"/>
      <c r="G34"/>
      <c r="H34"/>
      <c r="I34"/>
      <c r="J34" s="7"/>
    </row>
    <row r="35" spans="2:12" ht="15" thickBot="1" x14ac:dyDescent="0.4">
      <c r="D35" s="14">
        <f>SUM(D27:D33)</f>
        <v>21</v>
      </c>
      <c r="I35" s="14">
        <f>SUM(I27:I33)</f>
        <v>447.90000000000003</v>
      </c>
      <c r="J35" s="14">
        <f>SUM(J27:J33)</f>
        <v>340.2</v>
      </c>
    </row>
    <row r="36" spans="2:12" x14ac:dyDescent="0.35">
      <c r="D36" s="30"/>
      <c r="I36" s="30"/>
      <c r="J36" s="30"/>
    </row>
    <row r="37" spans="2:12" x14ac:dyDescent="0.35">
      <c r="D37" s="30"/>
      <c r="I37" s="30"/>
      <c r="J37" s="30"/>
    </row>
    <row r="39" spans="2:12" x14ac:dyDescent="0.35">
      <c r="B39" s="19"/>
      <c r="C39" s="41">
        <f>ROUND(I35/D35, $B$3)</f>
        <v>21.3</v>
      </c>
    </row>
    <row r="40" spans="2:12" ht="16.5" x14ac:dyDescent="0.35">
      <c r="B40" s="20" t="s">
        <v>18</v>
      </c>
      <c r="C40" s="41">
        <f>ROUND(J35/(D35-1),$B$3 )</f>
        <v>17</v>
      </c>
    </row>
    <row r="41" spans="2:12" x14ac:dyDescent="0.35">
      <c r="B41" s="20" t="s">
        <v>19</v>
      </c>
      <c r="C41" s="41">
        <f>ROUND(SQRT(C40), $B$3)</f>
        <v>4.0999999999999996</v>
      </c>
    </row>
    <row r="43" spans="2:12" x14ac:dyDescent="0.35">
      <c r="B43" s="25" t="s">
        <v>20</v>
      </c>
      <c r="C43" s="41">
        <f ca="1">ROUND(C47 + C21*(C45/(C45+C46)),$B$3)</f>
        <v>22.8</v>
      </c>
      <c r="D43" s="31"/>
      <c r="E43" s="25" t="s">
        <v>24</v>
      </c>
      <c r="F43" s="41">
        <f ca="1">ROUND(F49+(F46-F48)*$C$21/OFFSET(INDIRECT(F47),0,-2),$B$3)</f>
        <v>23.9</v>
      </c>
      <c r="G43" s="31"/>
      <c r="H43" s="25" t="s">
        <v>32</v>
      </c>
      <c r="I43" s="41">
        <f ca="1">ROUND(I49+(I46-I48)*$C$21/OFFSET(INDIRECT(I47),0,-2),$B$3)</f>
        <v>25.8</v>
      </c>
      <c r="J43" s="31"/>
      <c r="K43" s="25" t="s">
        <v>33</v>
      </c>
      <c r="L43" s="41">
        <f ca="1">ROUND(L49+(L46-L48)*$C$21/OFFSET(INDIRECT(L47),0,-2),$B$3)</f>
        <v>25.3</v>
      </c>
    </row>
    <row r="44" spans="2:12" x14ac:dyDescent="0.35">
      <c r="B44" s="45" t="s">
        <v>21</v>
      </c>
      <c r="C44" s="33" t="s">
        <v>54</v>
      </c>
      <c r="D44" s="31"/>
      <c r="E44" s="27" t="s">
        <v>25</v>
      </c>
      <c r="F44" s="33">
        <v>3</v>
      </c>
      <c r="G44" s="31"/>
      <c r="H44" s="27" t="s">
        <v>25</v>
      </c>
      <c r="I44" s="33">
        <v>8</v>
      </c>
      <c r="J44" s="31"/>
      <c r="K44" s="27" t="s">
        <v>25</v>
      </c>
      <c r="L44" s="33">
        <v>79</v>
      </c>
    </row>
    <row r="45" spans="2:12" x14ac:dyDescent="0.35">
      <c r="B45" s="27"/>
      <c r="C45" s="27">
        <f ca="1">INDIRECT(C44) - OFFSET(INDIRECT(C44),-1,0)</f>
        <v>4</v>
      </c>
      <c r="D45" s="31"/>
      <c r="E45" s="43" t="s">
        <v>29</v>
      </c>
      <c r="F45" s="43">
        <f>(F44/4)*100</f>
        <v>75</v>
      </c>
      <c r="G45" s="31"/>
      <c r="H45" s="43" t="s">
        <v>29</v>
      </c>
      <c r="I45" s="43">
        <f>(I44/10)*100</f>
        <v>80</v>
      </c>
      <c r="J45" s="31"/>
      <c r="K45" s="43" t="s">
        <v>29</v>
      </c>
      <c r="L45" s="43">
        <f>(L44/100)*100</f>
        <v>79</v>
      </c>
    </row>
    <row r="46" spans="2:12" x14ac:dyDescent="0.35">
      <c r="B46" s="27"/>
      <c r="C46" s="27">
        <f ca="1">INDIRECT(C44) - OFFSET(INDIRECT(C44),1,0)</f>
        <v>5</v>
      </c>
      <c r="D46" s="31"/>
      <c r="E46" s="27" t="s">
        <v>26</v>
      </c>
      <c r="F46" s="27">
        <f>$D$35*F44/4</f>
        <v>15.75</v>
      </c>
      <c r="G46" s="31"/>
      <c r="H46" s="27" t="s">
        <v>26</v>
      </c>
      <c r="I46" s="27">
        <f>$D$35*I44/10</f>
        <v>16.8</v>
      </c>
      <c r="J46" s="31"/>
      <c r="K46" s="27" t="s">
        <v>26</v>
      </c>
      <c r="L46" s="27">
        <f>$D$35*L44/100</f>
        <v>16.59</v>
      </c>
    </row>
    <row r="47" spans="2:12" x14ac:dyDescent="0.35">
      <c r="B47" s="27" t="s">
        <v>22</v>
      </c>
      <c r="C47" s="27">
        <f ca="1">OFFSET(INDIRECT(C44),0,-2)</f>
        <v>21.799999999999997</v>
      </c>
      <c r="D47" s="31"/>
      <c r="E47" s="47" t="s">
        <v>27</v>
      </c>
      <c r="F47" s="33" t="s">
        <v>31</v>
      </c>
      <c r="G47" s="31"/>
      <c r="H47" s="47" t="s">
        <v>27</v>
      </c>
      <c r="I47" s="33" t="s">
        <v>55</v>
      </c>
      <c r="J47" s="31"/>
      <c r="K47" s="47" t="s">
        <v>27</v>
      </c>
      <c r="L47" s="33" t="s">
        <v>55</v>
      </c>
    </row>
    <row r="48" spans="2:12" x14ac:dyDescent="0.35">
      <c r="B48" s="31"/>
      <c r="C48" s="31"/>
      <c r="D48" s="31"/>
      <c r="E48" s="32" t="s">
        <v>28</v>
      </c>
      <c r="F48" s="27">
        <f ca="1">OFFSET(INDIRECT(F47),-1,0)</f>
        <v>10</v>
      </c>
      <c r="G48" s="31"/>
      <c r="H48" s="32" t="s">
        <v>28</v>
      </c>
      <c r="I48" s="27">
        <f ca="1">OFFSET(INDIRECT(I47),-1,0)</f>
        <v>16</v>
      </c>
      <c r="J48" s="31"/>
      <c r="K48" s="32" t="s">
        <v>28</v>
      </c>
      <c r="L48" s="27">
        <f ca="1">OFFSET(INDIRECT(L47),-1,0)</f>
        <v>16</v>
      </c>
    </row>
    <row r="49" spans="2:12" x14ac:dyDescent="0.35">
      <c r="B49" s="25" t="s">
        <v>20</v>
      </c>
      <c r="C49" s="41" t="e">
        <f ca="1">ROUND(C53 + C27*(C51/(C51+C52)),2)</f>
        <v>#REF!</v>
      </c>
      <c r="D49" s="31"/>
      <c r="E49" s="32" t="s">
        <v>10</v>
      </c>
      <c r="F49" s="27">
        <f ca="1">OFFSET(INDIRECT(F47),0,-4)</f>
        <v>21.799999999999997</v>
      </c>
      <c r="G49" s="31"/>
      <c r="H49" s="32" t="s">
        <v>10</v>
      </c>
      <c r="I49" s="27">
        <f ca="1">OFFSET(INDIRECT(I47),0,-4)</f>
        <v>23.999999999999996</v>
      </c>
      <c r="J49" s="31"/>
      <c r="K49" s="32" t="s">
        <v>10</v>
      </c>
      <c r="L49" s="27">
        <f ca="1">OFFSET(INDIRECT(L47),0,-4)</f>
        <v>23.999999999999996</v>
      </c>
    </row>
    <row r="50" spans="2:12" x14ac:dyDescent="0.35">
      <c r="B50" s="27" t="s">
        <v>21</v>
      </c>
      <c r="C50" s="33"/>
      <c r="D50" s="31"/>
      <c r="E50" s="31"/>
      <c r="F50" s="31"/>
      <c r="G50" s="31"/>
      <c r="H50" s="31"/>
      <c r="I50" s="31"/>
      <c r="J50" s="31"/>
      <c r="K50" s="31"/>
      <c r="L50" s="31"/>
    </row>
    <row r="51" spans="2:12" x14ac:dyDescent="0.35">
      <c r="B51" s="27"/>
      <c r="C51" s="27" t="e">
        <f ca="1">INDIRECT(C50) - OFFSET(INDIRECT(C50),-1,0)</f>
        <v>#REF!</v>
      </c>
      <c r="D51" s="31"/>
      <c r="E51" s="31"/>
      <c r="F51" s="31"/>
      <c r="G51" s="31"/>
      <c r="H51" s="31"/>
      <c r="I51" s="31"/>
      <c r="J51" s="31"/>
      <c r="K51" s="31"/>
      <c r="L51" s="31"/>
    </row>
    <row r="52" spans="2:12" x14ac:dyDescent="0.35">
      <c r="B52" s="27"/>
      <c r="C52" s="27" t="e">
        <f ca="1">INDIRECT(C50) - OFFSET(INDIRECT(C50),1,0)</f>
        <v>#REF!</v>
      </c>
      <c r="D52" s="31"/>
      <c r="E52" s="31"/>
      <c r="F52" s="31"/>
      <c r="G52" s="31"/>
      <c r="H52" s="31"/>
      <c r="I52" s="31"/>
      <c r="J52" s="31"/>
      <c r="K52" s="31"/>
      <c r="L52" s="31"/>
    </row>
    <row r="53" spans="2:12" x14ac:dyDescent="0.35">
      <c r="B53" s="27" t="s">
        <v>22</v>
      </c>
      <c r="C53" s="27" t="e">
        <f ca="1">OFFSET(INDIRECT(C50),0,-2)</f>
        <v>#REF!</v>
      </c>
      <c r="D53" s="31"/>
      <c r="E53" s="31"/>
      <c r="F53" s="31"/>
      <c r="G53" s="31"/>
      <c r="H53" s="31"/>
      <c r="I53" s="31"/>
      <c r="J53" s="31"/>
      <c r="K53" s="31"/>
      <c r="L53" s="31"/>
    </row>
    <row r="54" spans="2:12" x14ac:dyDescent="0.3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2:12" x14ac:dyDescent="0.35">
      <c r="B55" s="25" t="s">
        <v>20</v>
      </c>
      <c r="C55" s="41" t="e">
        <f ca="1">ROUND(C59 + C33*(C57/(C57+C58)),2)</f>
        <v>#REF!</v>
      </c>
      <c r="D55" s="31"/>
      <c r="E55" s="31"/>
      <c r="F55" s="31"/>
      <c r="G55" s="31"/>
      <c r="H55" s="31"/>
      <c r="I55" s="31"/>
      <c r="J55" s="31"/>
      <c r="K55" s="31"/>
      <c r="L55" s="31"/>
    </row>
    <row r="56" spans="2:12" x14ac:dyDescent="0.35">
      <c r="B56" s="27" t="s">
        <v>21</v>
      </c>
      <c r="C56" s="33"/>
      <c r="D56" s="31"/>
      <c r="E56" s="31"/>
      <c r="F56" s="31"/>
      <c r="G56" s="31"/>
      <c r="H56" s="31"/>
      <c r="I56" s="31"/>
      <c r="J56" s="31"/>
      <c r="K56" s="31"/>
      <c r="L56" s="31"/>
    </row>
    <row r="57" spans="2:12" x14ac:dyDescent="0.35">
      <c r="B57" s="27"/>
      <c r="C57" s="27" t="e">
        <f ca="1">INDIRECT(C56) - OFFSET(INDIRECT(C56),-1,0)</f>
        <v>#REF!</v>
      </c>
      <c r="D57" s="31"/>
      <c r="E57" s="31"/>
      <c r="F57" s="31"/>
      <c r="G57" s="31"/>
      <c r="H57" s="31"/>
      <c r="I57" s="31"/>
      <c r="J57" s="31"/>
      <c r="K57" s="31"/>
      <c r="L57" s="31"/>
    </row>
    <row r="58" spans="2:12" x14ac:dyDescent="0.35">
      <c r="B58" s="27"/>
      <c r="C58" s="27" t="e">
        <f ca="1">INDIRECT(C56) - OFFSET(INDIRECT(C56),1,0)</f>
        <v>#REF!</v>
      </c>
      <c r="D58" s="31"/>
      <c r="E58" s="31"/>
      <c r="F58" s="31"/>
      <c r="G58" s="31"/>
      <c r="H58" s="31"/>
      <c r="I58" s="31"/>
      <c r="J58" s="31"/>
      <c r="K58" s="31"/>
      <c r="L58" s="31"/>
    </row>
    <row r="59" spans="2:12" x14ac:dyDescent="0.35">
      <c r="B59" s="27" t="s">
        <v>22</v>
      </c>
      <c r="C59" s="27" t="e">
        <f ca="1">OFFSET(INDIRECT(C56),0,-2)</f>
        <v>#REF!</v>
      </c>
      <c r="D59" s="31"/>
      <c r="E59" s="31"/>
      <c r="F59" s="31"/>
      <c r="G59" s="31"/>
      <c r="H59" s="31"/>
      <c r="I59" s="31"/>
      <c r="J59" s="31"/>
      <c r="K59" s="31"/>
      <c r="L59" s="31"/>
    </row>
  </sheetData>
  <mergeCells count="4">
    <mergeCell ref="B4:F4"/>
    <mergeCell ref="H4:L4"/>
    <mergeCell ref="B24:C24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B4" workbookViewId="0">
      <selection activeCell="B10" sqref="B10"/>
    </sheetView>
  </sheetViews>
  <sheetFormatPr defaultColWidth="10.90625" defaultRowHeight="14.5" x14ac:dyDescent="0.35"/>
  <sheetData>
    <row r="1" spans="1:10" x14ac:dyDescent="0.35">
      <c r="A1" t="s">
        <v>40</v>
      </c>
      <c r="B1" t="s">
        <v>41</v>
      </c>
    </row>
    <row r="2" spans="1:10" x14ac:dyDescent="0.35">
      <c r="A2">
        <v>2</v>
      </c>
      <c r="B2">
        <v>8</v>
      </c>
    </row>
    <row r="3" spans="1:10" x14ac:dyDescent="0.35">
      <c r="A3" t="s">
        <v>37</v>
      </c>
    </row>
    <row r="4" spans="1:10" x14ac:dyDescent="0.35">
      <c r="A4">
        <v>1</v>
      </c>
    </row>
    <row r="6" spans="1:10" x14ac:dyDescent="0.35">
      <c r="A6">
        <f ca="1">ROUND($A$2+($B$2-$A$2)*RAND(),$A$4)</f>
        <v>4</v>
      </c>
      <c r="B6" s="26">
        <v>10.4</v>
      </c>
      <c r="C6" s="22">
        <f>ROUND((B6-$C$20)^3,$A$4)</f>
        <v>-91.1</v>
      </c>
      <c r="D6" s="22">
        <f>ROUND((B6-$C$20)^4,$A$4)</f>
        <v>410.1</v>
      </c>
      <c r="E6" s="22">
        <f>ROUND((B6-$C$20)^2,$A$4)</f>
        <v>20.3</v>
      </c>
    </row>
    <row r="7" spans="1:10" x14ac:dyDescent="0.35">
      <c r="A7" s="21">
        <f t="shared" ref="A7:A13" ca="1" si="0">ROUND($A$2+($B$2-$A$2)*RAND(),$A$4)</f>
        <v>6.5</v>
      </c>
      <c r="B7" s="26">
        <v>12.5</v>
      </c>
      <c r="C7" s="22">
        <f>ROUND((B7-$C$20)^3,$A$4)</f>
        <v>-13.8</v>
      </c>
      <c r="D7" s="22">
        <f>ROUND((B7-$C$20)^4,$A$4)</f>
        <v>33.200000000000003</v>
      </c>
      <c r="E7" s="22">
        <f t="shared" ref="E7:E9" si="1">ROUND((B7-$C$20)^2,$A$4)</f>
        <v>5.8</v>
      </c>
    </row>
    <row r="8" spans="1:10" x14ac:dyDescent="0.35">
      <c r="A8" s="21">
        <f t="shared" ca="1" si="0"/>
        <v>3.4</v>
      </c>
      <c r="B8" s="26">
        <v>18.600000000000001</v>
      </c>
      <c r="C8" s="22">
        <f>ROUND((B8-$C$20)^3,$A$4)</f>
        <v>50.7</v>
      </c>
      <c r="D8" s="22">
        <f>ROUND((B8-$C$20)^4,$A$4)</f>
        <v>187.4</v>
      </c>
      <c r="E8" s="22">
        <f t="shared" si="1"/>
        <v>13.7</v>
      </c>
    </row>
    <row r="9" spans="1:10" x14ac:dyDescent="0.35">
      <c r="A9" s="21">
        <f t="shared" ca="1" si="0"/>
        <v>4.9000000000000004</v>
      </c>
      <c r="B9" s="26">
        <v>18.100000000000001</v>
      </c>
      <c r="C9" s="22">
        <f>ROUND((B9-$C$20)^3,$A$4)</f>
        <v>32.799999999999997</v>
      </c>
      <c r="D9" s="22">
        <f>ROUND((B9-$C$20)^4,$A$4)</f>
        <v>104.9</v>
      </c>
      <c r="E9" s="22">
        <f t="shared" si="1"/>
        <v>10.199999999999999</v>
      </c>
    </row>
    <row r="10" spans="1:10" x14ac:dyDescent="0.35">
      <c r="A10" s="21">
        <f t="shared" ca="1" si="0"/>
        <v>3</v>
      </c>
      <c r="B10" s="26"/>
      <c r="C10" s="22"/>
      <c r="D10" s="22"/>
    </row>
    <row r="11" spans="1:10" x14ac:dyDescent="0.35">
      <c r="A11" s="21">
        <f t="shared" ca="1" si="0"/>
        <v>5.9</v>
      </c>
      <c r="B11" s="26"/>
      <c r="C11" s="22"/>
      <c r="D11" s="22"/>
      <c r="J11" s="21"/>
    </row>
    <row r="12" spans="1:10" x14ac:dyDescent="0.35">
      <c r="A12" s="21">
        <f t="shared" ca="1" si="0"/>
        <v>7.7</v>
      </c>
      <c r="B12" s="26"/>
      <c r="C12" s="22"/>
      <c r="D12" s="22"/>
    </row>
    <row r="13" spans="1:10" x14ac:dyDescent="0.35">
      <c r="A13" s="21">
        <f t="shared" ca="1" si="0"/>
        <v>6.4</v>
      </c>
      <c r="B13" s="26"/>
      <c r="C13" s="22"/>
      <c r="D13" s="22"/>
    </row>
    <row r="14" spans="1:10" x14ac:dyDescent="0.35">
      <c r="B14" s="21"/>
      <c r="C14" s="28">
        <f>SUM(C6:C13)</f>
        <v>-21.399999999999991</v>
      </c>
      <c r="D14" s="28">
        <f>SUM(D6:D13)</f>
        <v>735.6</v>
      </c>
      <c r="E14" s="28">
        <f>SUM(E6:E13)</f>
        <v>50</v>
      </c>
    </row>
    <row r="17" spans="2:12" x14ac:dyDescent="0.35">
      <c r="B17" s="21"/>
      <c r="C17" s="21"/>
    </row>
    <row r="18" spans="2:12" x14ac:dyDescent="0.35">
      <c r="B18" s="21"/>
      <c r="C18" s="21"/>
    </row>
    <row r="19" spans="2:12" x14ac:dyDescent="0.35">
      <c r="B19" s="21"/>
      <c r="C19" s="21"/>
    </row>
    <row r="20" spans="2:12" x14ac:dyDescent="0.35">
      <c r="B20" s="21" t="s">
        <v>38</v>
      </c>
      <c r="C20" s="21">
        <f>ROUND(AVERAGE(B6:B13),$A$4)</f>
        <v>14.9</v>
      </c>
      <c r="E20" t="s">
        <v>47</v>
      </c>
      <c r="F20" t="s">
        <v>48</v>
      </c>
      <c r="H20">
        <f>SKEW(B6:B13)</f>
        <v>-0.21131070587049794</v>
      </c>
      <c r="K20" t="s">
        <v>48</v>
      </c>
    </row>
    <row r="21" spans="2:12" x14ac:dyDescent="0.35">
      <c r="B21" s="21" t="s">
        <v>42</v>
      </c>
      <c r="C21" s="21">
        <f>ROUND(_xlfn.STDEV.S(B6:B13),$A$4)</f>
        <v>4.0999999999999996</v>
      </c>
      <c r="E21">
        <f>C22*C14/(C23*C24*C21^3)</f>
        <v>-0.2070002853508606</v>
      </c>
      <c r="F21">
        <f>C22*C26*D14/(C23*C24*C25*C21^4)-3*C23^2 / (C24*C25)</f>
        <v>-4.8226914802773457</v>
      </c>
      <c r="H21">
        <f>KURT(B6:B9)</f>
        <v>-4.6526134124265113</v>
      </c>
      <c r="K21">
        <v>0</v>
      </c>
      <c r="L21" t="s">
        <v>49</v>
      </c>
    </row>
    <row r="22" spans="2:12" x14ac:dyDescent="0.35">
      <c r="B22" t="s">
        <v>39</v>
      </c>
      <c r="C22">
        <f>COUNT(B6:B13)</f>
        <v>4</v>
      </c>
      <c r="K22" t="s">
        <v>50</v>
      </c>
      <c r="L22" t="s">
        <v>51</v>
      </c>
    </row>
    <row r="23" spans="2:12" x14ac:dyDescent="0.35">
      <c r="B23" t="s">
        <v>43</v>
      </c>
      <c r="C23">
        <f>C22-1</f>
        <v>3</v>
      </c>
      <c r="K23" t="s">
        <v>52</v>
      </c>
      <c r="L23" t="s">
        <v>53</v>
      </c>
    </row>
    <row r="24" spans="2:12" x14ac:dyDescent="0.35">
      <c r="B24" t="s">
        <v>44</v>
      </c>
      <c r="C24" s="21">
        <f>C22-2</f>
        <v>2</v>
      </c>
    </row>
    <row r="25" spans="2:12" x14ac:dyDescent="0.35">
      <c r="B25" t="s">
        <v>46</v>
      </c>
      <c r="C25">
        <f>C22-3</f>
        <v>1</v>
      </c>
    </row>
    <row r="26" spans="2:12" x14ac:dyDescent="0.35">
      <c r="B26" t="s">
        <v>45</v>
      </c>
      <c r="C26">
        <f>C22+1</f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tabSelected="1" topLeftCell="B1" zoomScale="115" zoomScaleNormal="115" workbookViewId="0">
      <selection activeCell="L20" sqref="L20"/>
    </sheetView>
  </sheetViews>
  <sheetFormatPr defaultColWidth="10.90625" defaultRowHeight="14.5" x14ac:dyDescent="0.35"/>
  <cols>
    <col min="3" max="3" width="14.26953125" bestFit="1" customWidth="1"/>
    <col min="10" max="10" width="11.453125" style="21"/>
    <col min="11" max="11" width="10.90625" customWidth="1"/>
  </cols>
  <sheetData>
    <row r="1" spans="1:17" x14ac:dyDescent="0.35">
      <c r="B1" t="s">
        <v>63</v>
      </c>
      <c r="C1" s="31" t="s">
        <v>56</v>
      </c>
      <c r="D1" t="s">
        <v>61</v>
      </c>
    </row>
    <row r="2" spans="1:17" x14ac:dyDescent="0.35">
      <c r="A2">
        <v>30</v>
      </c>
      <c r="B2">
        <v>1.3825368989939246E-4</v>
      </c>
      <c r="C2" s="31">
        <f>30*(SQRT(6)*SQRT(B2)+1)</f>
        <v>30.864042779876506</v>
      </c>
      <c r="D2">
        <f>TRUNC(C2, $H$5)</f>
        <v>30.864000000000001</v>
      </c>
      <c r="G2" s="23" t="s">
        <v>4</v>
      </c>
      <c r="H2" s="21">
        <f>COUNT(C2:C1000)</f>
        <v>999</v>
      </c>
      <c r="I2" s="21"/>
      <c r="K2" s="21"/>
      <c r="L2" s="21"/>
      <c r="M2" s="21"/>
      <c r="N2" s="21"/>
      <c r="O2" s="21"/>
      <c r="P2" s="21"/>
      <c r="Q2" s="21"/>
    </row>
    <row r="3" spans="1:17" x14ac:dyDescent="0.35">
      <c r="A3">
        <v>90</v>
      </c>
      <c r="B3" s="21">
        <v>1.6873810467137318E-3</v>
      </c>
      <c r="C3" s="31">
        <f t="shared" ref="C3:C66" si="0">30*(SQRT(6)*SQRT(B3)+1)</f>
        <v>33.018585372695981</v>
      </c>
      <c r="D3" s="21">
        <f t="shared" ref="D3:D66" si="1">TRUNC(C3, $H$5)</f>
        <v>33.018500000000003</v>
      </c>
      <c r="G3" s="23" t="s">
        <v>2</v>
      </c>
      <c r="H3" s="21">
        <f>MAX(D2:D1000)</f>
        <v>118.98350000000001</v>
      </c>
      <c r="I3" s="21"/>
      <c r="K3" s="21"/>
      <c r="L3" s="21"/>
      <c r="M3" s="21"/>
      <c r="N3" s="21"/>
      <c r="O3" s="21"/>
      <c r="P3" s="21"/>
      <c r="Q3" s="21"/>
    </row>
    <row r="4" spans="1:17" x14ac:dyDescent="0.35">
      <c r="A4">
        <v>120</v>
      </c>
      <c r="B4" s="21">
        <v>2.8173641012479989E-3</v>
      </c>
      <c r="C4" s="31">
        <f t="shared" si="0"/>
        <v>33.900482809440284</v>
      </c>
      <c r="D4" s="21">
        <f t="shared" si="1"/>
        <v>33.900399999999998</v>
      </c>
      <c r="G4" s="23" t="s">
        <v>3</v>
      </c>
      <c r="H4" s="48">
        <f>MIN(D2:D1000)</f>
        <v>30.864000000000001</v>
      </c>
      <c r="I4" s="21"/>
      <c r="K4" s="21"/>
      <c r="L4" s="21"/>
      <c r="M4" s="21"/>
      <c r="N4" s="21"/>
      <c r="O4" s="21"/>
      <c r="P4" s="21"/>
      <c r="Q4" s="21"/>
    </row>
    <row r="5" spans="1:17" x14ac:dyDescent="0.35">
      <c r="B5" s="21">
        <v>4.0446955815959251E-3</v>
      </c>
      <c r="C5" s="31">
        <f t="shared" si="0"/>
        <v>34.673473669618566</v>
      </c>
      <c r="D5" s="21">
        <f t="shared" si="1"/>
        <v>34.673400000000001</v>
      </c>
      <c r="G5" s="23" t="s">
        <v>57</v>
      </c>
      <c r="H5" s="21">
        <v>4</v>
      </c>
      <c r="I5" s="21"/>
      <c r="K5" s="21"/>
      <c r="L5" s="21"/>
      <c r="M5" s="21"/>
      <c r="N5" s="21"/>
      <c r="O5" s="21"/>
      <c r="P5" s="21"/>
      <c r="Q5" s="21"/>
    </row>
    <row r="6" spans="1:17" x14ac:dyDescent="0.35">
      <c r="B6" s="21">
        <v>4.8051771301350632E-3</v>
      </c>
      <c r="C6" s="31">
        <f t="shared" si="0"/>
        <v>35.093913672484966</v>
      </c>
      <c r="D6" s="21">
        <f t="shared" si="1"/>
        <v>35.093899999999998</v>
      </c>
      <c r="G6" s="23" t="s">
        <v>5</v>
      </c>
      <c r="H6" s="24">
        <f>1+3.33*LOG10(H2)</f>
        <v>10.988553075792522</v>
      </c>
      <c r="I6" s="21">
        <f>ROUNDUP(H6,0)</f>
        <v>11</v>
      </c>
      <c r="K6" s="21"/>
      <c r="L6" s="21"/>
      <c r="M6" s="21"/>
      <c r="N6" s="21"/>
      <c r="O6" s="21"/>
      <c r="P6" s="21"/>
      <c r="Q6" s="21"/>
    </row>
    <row r="7" spans="1:17" x14ac:dyDescent="0.35">
      <c r="B7" s="21">
        <v>5.8952798702041065E-3</v>
      </c>
      <c r="C7" s="31">
        <f t="shared" si="0"/>
        <v>35.642208016291328</v>
      </c>
      <c r="D7" s="21">
        <f t="shared" si="1"/>
        <v>35.642200000000003</v>
      </c>
      <c r="G7" s="23" t="s">
        <v>64</v>
      </c>
      <c r="H7" s="21">
        <f>(H3-H4)/I6</f>
        <v>8.0108636363636361</v>
      </c>
      <c r="I7" s="21">
        <f>TRUNC(H7,$H$5) + H9</f>
        <v>8.0108999999999995</v>
      </c>
      <c r="K7" s="21"/>
      <c r="L7" s="21"/>
      <c r="M7" s="21"/>
      <c r="N7" s="21"/>
      <c r="O7" s="21"/>
      <c r="P7" s="21"/>
      <c r="Q7" s="21"/>
    </row>
    <row r="8" spans="1:17" x14ac:dyDescent="0.35">
      <c r="B8" s="21">
        <v>6.6055168483860616E-3</v>
      </c>
      <c r="C8" s="31">
        <f t="shared" si="0"/>
        <v>35.972419190017121</v>
      </c>
      <c r="D8" s="21">
        <f t="shared" si="1"/>
        <v>35.9724</v>
      </c>
      <c r="G8" s="23" t="s">
        <v>35</v>
      </c>
      <c r="H8" s="21"/>
      <c r="I8" s="21"/>
      <c r="K8" s="21"/>
      <c r="L8" s="21"/>
    </row>
    <row r="9" spans="1:17" ht="15" thickBot="1" x14ac:dyDescent="0.4">
      <c r="B9" s="21">
        <v>6.7355741534974589E-3</v>
      </c>
      <c r="C9" s="31">
        <f t="shared" si="0"/>
        <v>36.030928653937657</v>
      </c>
      <c r="D9" s="21">
        <f t="shared" si="1"/>
        <v>36.030900000000003</v>
      </c>
      <c r="G9" s="23" t="s">
        <v>36</v>
      </c>
      <c r="H9" s="34">
        <f>1/10^$H$5</f>
        <v>1E-4</v>
      </c>
      <c r="I9" s="21"/>
      <c r="K9" s="21"/>
      <c r="L9" s="21"/>
    </row>
    <row r="10" spans="1:17" ht="15" thickBot="1" x14ac:dyDescent="0.4">
      <c r="B10" s="21">
        <v>7.4176030091557266E-3</v>
      </c>
      <c r="C10" s="31">
        <f t="shared" si="0"/>
        <v>36.328906402328997</v>
      </c>
      <c r="D10" s="21">
        <f t="shared" si="1"/>
        <v>36.328899999999997</v>
      </c>
      <c r="G10" s="21"/>
      <c r="H10" s="57" t="s">
        <v>60</v>
      </c>
      <c r="I10" s="58"/>
      <c r="J10" s="17"/>
      <c r="K10" s="21"/>
      <c r="L10" s="21"/>
    </row>
    <row r="11" spans="1:17" x14ac:dyDescent="0.35">
      <c r="B11" s="21">
        <v>7.6822609763339544E-3</v>
      </c>
      <c r="C11" s="31">
        <f t="shared" si="0"/>
        <v>36.440823648587454</v>
      </c>
      <c r="D11" s="21">
        <f t="shared" si="1"/>
        <v>36.440800000000003</v>
      </c>
      <c r="G11" s="51" t="s">
        <v>62</v>
      </c>
      <c r="H11" s="52" t="s">
        <v>58</v>
      </c>
      <c r="I11" s="52" t="s">
        <v>59</v>
      </c>
      <c r="J11" s="51" t="s">
        <v>13</v>
      </c>
      <c r="K11" s="51" t="s">
        <v>11</v>
      </c>
    </row>
    <row r="12" spans="1:17" x14ac:dyDescent="0.35">
      <c r="B12" s="21">
        <v>8.6568535106645861E-3</v>
      </c>
      <c r="C12" s="31">
        <f t="shared" si="0"/>
        <v>36.837178435406578</v>
      </c>
      <c r="D12" s="21">
        <f t="shared" si="1"/>
        <v>36.8371</v>
      </c>
      <c r="G12" s="27"/>
      <c r="H12" s="13"/>
      <c r="I12" s="13"/>
      <c r="J12" s="26"/>
      <c r="K12" s="26"/>
    </row>
    <row r="13" spans="1:17" x14ac:dyDescent="0.35">
      <c r="B13" s="21">
        <v>8.6718255175256553E-3</v>
      </c>
      <c r="C13" s="31">
        <f t="shared" si="0"/>
        <v>36.843088322872838</v>
      </c>
      <c r="D13" s="21">
        <f t="shared" si="1"/>
        <v>36.843000000000004</v>
      </c>
      <c r="G13" s="27">
        <v>1</v>
      </c>
      <c r="H13" s="26">
        <f>H4</f>
        <v>30.864000000000001</v>
      </c>
      <c r="I13" s="26">
        <f>H14-H9</f>
        <v>38.874799999999993</v>
      </c>
      <c r="J13" s="27">
        <f t="shared" ref="J13:J18" si="2">AVERAGE(H13:I13)</f>
        <v>34.869399999999999</v>
      </c>
      <c r="K13" s="45">
        <f>COUNTIFS($D$2:$D$1000, "&lt;="&amp;I13, $D$2:$D$1000, "&gt;=" &amp;H13)</f>
        <v>18</v>
      </c>
    </row>
    <row r="14" spans="1:17" x14ac:dyDescent="0.35">
      <c r="B14" s="21">
        <v>8.7965174804044421E-3</v>
      </c>
      <c r="C14" s="31">
        <f t="shared" si="0"/>
        <v>36.892111025961782</v>
      </c>
      <c r="D14" s="21">
        <f t="shared" si="1"/>
        <v>36.892099999999999</v>
      </c>
      <c r="G14" s="27">
        <f>G13+1</f>
        <v>2</v>
      </c>
      <c r="H14" s="26">
        <f>H13+$I$7</f>
        <v>38.874899999999997</v>
      </c>
      <c r="I14" s="26">
        <f>I13+$I$7</f>
        <v>46.885699999999993</v>
      </c>
      <c r="J14" s="27">
        <f t="shared" si="2"/>
        <v>42.880299999999991</v>
      </c>
      <c r="K14" s="45">
        <f t="shared" ref="K14:K24" si="3">COUNTIFS($D$2:$D$1000, "&lt;="&amp;I14, $D$2:$D$1000, "&gt;=" &amp;H14)</f>
        <v>30</v>
      </c>
    </row>
    <row r="15" spans="1:17" x14ac:dyDescent="0.35">
      <c r="B15" s="21">
        <v>1.1149005400207246E-2</v>
      </c>
      <c r="C15" s="31">
        <f t="shared" si="0"/>
        <v>37.759164205062241</v>
      </c>
      <c r="D15" s="21">
        <f t="shared" si="1"/>
        <v>37.759099999999997</v>
      </c>
      <c r="G15" s="27">
        <f t="shared" ref="G15:G24" si="4">G14+1</f>
        <v>3</v>
      </c>
      <c r="H15" s="26">
        <f t="shared" ref="H15:H24" si="5">H14+$I$7</f>
        <v>46.885799999999996</v>
      </c>
      <c r="I15" s="26">
        <f t="shared" ref="I15:I24" si="6">I14+$I$7</f>
        <v>54.896599999999992</v>
      </c>
      <c r="J15" s="27">
        <f t="shared" si="2"/>
        <v>50.891199999999998</v>
      </c>
      <c r="K15" s="45">
        <f t="shared" si="3"/>
        <v>59</v>
      </c>
    </row>
    <row r="16" spans="1:17" x14ac:dyDescent="0.35">
      <c r="B16" s="21">
        <v>1.1329032183011734E-2</v>
      </c>
      <c r="C16" s="31">
        <f t="shared" si="0"/>
        <v>37.821558271103228</v>
      </c>
      <c r="D16" s="21">
        <f t="shared" si="1"/>
        <v>37.8215</v>
      </c>
      <c r="G16" s="27">
        <f t="shared" si="4"/>
        <v>4</v>
      </c>
      <c r="H16" s="26">
        <f t="shared" si="5"/>
        <v>54.896699999999996</v>
      </c>
      <c r="I16" s="26">
        <f t="shared" si="6"/>
        <v>62.907499999999992</v>
      </c>
      <c r="J16" s="27">
        <f t="shared" si="2"/>
        <v>58.90209999999999</v>
      </c>
      <c r="K16" s="45">
        <f t="shared" si="3"/>
        <v>96</v>
      </c>
    </row>
    <row r="17" spans="2:12" x14ac:dyDescent="0.35">
      <c r="B17" s="21">
        <v>1.1937520693066417E-2</v>
      </c>
      <c r="C17" s="31">
        <f t="shared" si="0"/>
        <v>38.028861173451595</v>
      </c>
      <c r="D17" s="21">
        <f t="shared" si="1"/>
        <v>38.028799999999997</v>
      </c>
      <c r="G17" s="27">
        <f t="shared" si="4"/>
        <v>5</v>
      </c>
      <c r="H17" s="26">
        <f t="shared" si="5"/>
        <v>62.907599999999995</v>
      </c>
      <c r="I17" s="26">
        <f t="shared" si="6"/>
        <v>70.918399999999991</v>
      </c>
      <c r="J17" s="27">
        <f t="shared" si="2"/>
        <v>66.912999999999997</v>
      </c>
      <c r="K17" s="45">
        <f t="shared" si="3"/>
        <v>112</v>
      </c>
    </row>
    <row r="18" spans="2:12" x14ac:dyDescent="0.35">
      <c r="B18" s="21">
        <v>1.3808313350314627E-2</v>
      </c>
      <c r="C18" s="31">
        <f t="shared" si="0"/>
        <v>38.635096530537396</v>
      </c>
      <c r="D18" s="21">
        <f t="shared" si="1"/>
        <v>38.634999999999998</v>
      </c>
      <c r="G18" s="27">
        <f t="shared" si="4"/>
        <v>6</v>
      </c>
      <c r="H18" s="26">
        <f t="shared" si="5"/>
        <v>70.918499999999995</v>
      </c>
      <c r="I18" s="26">
        <f t="shared" si="6"/>
        <v>78.929299999999984</v>
      </c>
      <c r="J18" s="27">
        <f t="shared" si="2"/>
        <v>74.923899999999989</v>
      </c>
      <c r="K18" s="45">
        <f t="shared" si="3"/>
        <v>131</v>
      </c>
    </row>
    <row r="19" spans="2:12" x14ac:dyDescent="0.35">
      <c r="B19" s="21">
        <v>1.3862386228785661E-2</v>
      </c>
      <c r="C19" s="31">
        <f t="shared" si="0"/>
        <v>38.651987380679806</v>
      </c>
      <c r="D19" s="21">
        <f t="shared" si="1"/>
        <v>38.651899999999998</v>
      </c>
      <c r="G19" s="27">
        <f t="shared" si="4"/>
        <v>7</v>
      </c>
      <c r="H19" s="26">
        <f t="shared" si="5"/>
        <v>78.929399999999987</v>
      </c>
      <c r="I19" s="26">
        <f t="shared" si="6"/>
        <v>86.940199999999976</v>
      </c>
      <c r="J19" s="27">
        <f t="shared" ref="J19:J24" si="7">AVERAGE(H19:I19)</f>
        <v>82.934799999999981</v>
      </c>
      <c r="K19" s="45">
        <f t="shared" si="3"/>
        <v>140</v>
      </c>
      <c r="L19" s="18"/>
    </row>
    <row r="20" spans="2:12" x14ac:dyDescent="0.35">
      <c r="B20" s="21">
        <v>1.4716488396459004E-2</v>
      </c>
      <c r="C20" s="31">
        <f t="shared" si="0"/>
        <v>38.914540781267341</v>
      </c>
      <c r="D20" s="21">
        <f t="shared" si="1"/>
        <v>38.914499999999997</v>
      </c>
      <c r="G20" s="27">
        <f t="shared" si="4"/>
        <v>8</v>
      </c>
      <c r="H20" s="26">
        <f t="shared" si="5"/>
        <v>86.940299999999979</v>
      </c>
      <c r="I20" s="26">
        <f t="shared" si="6"/>
        <v>94.951099999999968</v>
      </c>
      <c r="J20" s="27">
        <f t="shared" si="7"/>
        <v>90.945699999999974</v>
      </c>
      <c r="K20" s="45">
        <f t="shared" si="3"/>
        <v>176</v>
      </c>
    </row>
    <row r="21" spans="2:12" x14ac:dyDescent="0.35">
      <c r="B21" s="21">
        <v>1.508447046071304E-2</v>
      </c>
      <c r="C21" s="31">
        <f t="shared" si="0"/>
        <v>39.025305562021174</v>
      </c>
      <c r="D21" s="21">
        <f t="shared" si="1"/>
        <v>39.025300000000001</v>
      </c>
      <c r="G21" s="27">
        <f t="shared" si="4"/>
        <v>9</v>
      </c>
      <c r="H21" s="26">
        <f t="shared" si="5"/>
        <v>94.951199999999972</v>
      </c>
      <c r="I21" s="26">
        <f t="shared" si="6"/>
        <v>102.96199999999996</v>
      </c>
      <c r="J21" s="27">
        <f t="shared" si="7"/>
        <v>98.956599999999966</v>
      </c>
      <c r="K21" s="45">
        <f t="shared" si="3"/>
        <v>123</v>
      </c>
    </row>
    <row r="22" spans="2:12" x14ac:dyDescent="0.35">
      <c r="B22" s="21">
        <v>1.5286052611899303E-2</v>
      </c>
      <c r="C22" s="31">
        <f t="shared" si="0"/>
        <v>39.08541050829605</v>
      </c>
      <c r="D22" s="21">
        <f t="shared" si="1"/>
        <v>39.0854</v>
      </c>
      <c r="G22" s="27">
        <f t="shared" si="4"/>
        <v>10</v>
      </c>
      <c r="H22" s="26">
        <f t="shared" si="5"/>
        <v>102.96209999999996</v>
      </c>
      <c r="I22" s="26">
        <f t="shared" si="6"/>
        <v>110.97289999999995</v>
      </c>
      <c r="J22" s="27">
        <f t="shared" si="7"/>
        <v>106.96749999999996</v>
      </c>
      <c r="K22" s="45">
        <f t="shared" si="3"/>
        <v>70</v>
      </c>
    </row>
    <row r="23" spans="2:12" x14ac:dyDescent="0.35">
      <c r="B23" s="21">
        <v>1.8118363793546477E-2</v>
      </c>
      <c r="C23" s="31">
        <f t="shared" si="0"/>
        <v>39.891368180648769</v>
      </c>
      <c r="D23" s="21">
        <f t="shared" si="1"/>
        <v>39.891300000000001</v>
      </c>
      <c r="G23" s="27">
        <f t="shared" si="4"/>
        <v>11</v>
      </c>
      <c r="H23" s="26">
        <f t="shared" si="5"/>
        <v>110.97299999999996</v>
      </c>
      <c r="I23" s="26">
        <f t="shared" si="6"/>
        <v>118.98379999999995</v>
      </c>
      <c r="J23" s="27">
        <f t="shared" si="7"/>
        <v>114.97839999999995</v>
      </c>
      <c r="K23" s="45">
        <f t="shared" si="3"/>
        <v>44</v>
      </c>
    </row>
    <row r="24" spans="2:12" x14ac:dyDescent="0.35">
      <c r="B24" s="21">
        <v>1.8295103491956399E-2</v>
      </c>
      <c r="C24" s="31">
        <f t="shared" si="0"/>
        <v>39.939494899468713</v>
      </c>
      <c r="D24" s="21">
        <f t="shared" si="1"/>
        <v>39.939399999999999</v>
      </c>
      <c r="G24" s="27">
        <f t="shared" si="4"/>
        <v>12</v>
      </c>
      <c r="H24" s="26">
        <f t="shared" si="5"/>
        <v>118.98389999999995</v>
      </c>
      <c r="I24" s="26">
        <f t="shared" si="6"/>
        <v>126.99469999999994</v>
      </c>
      <c r="J24" s="27">
        <f t="shared" si="7"/>
        <v>122.98929999999994</v>
      </c>
      <c r="K24" s="45">
        <f t="shared" si="3"/>
        <v>0</v>
      </c>
    </row>
    <row r="25" spans="2:12" x14ac:dyDescent="0.35">
      <c r="B25" s="21">
        <v>1.9189051583632266E-2</v>
      </c>
      <c r="C25" s="31">
        <f t="shared" si="0"/>
        <v>40.179434097807906</v>
      </c>
      <c r="D25" s="21">
        <f t="shared" si="1"/>
        <v>40.179400000000001</v>
      </c>
    </row>
    <row r="26" spans="2:12" x14ac:dyDescent="0.35">
      <c r="B26" s="21">
        <v>1.9457998373423435E-2</v>
      </c>
      <c r="C26" s="31">
        <f t="shared" si="0"/>
        <v>40.250521509488507</v>
      </c>
      <c r="D26" s="21">
        <f t="shared" si="1"/>
        <v>40.250500000000002</v>
      </c>
    </row>
    <row r="27" spans="2:12" x14ac:dyDescent="0.35">
      <c r="B27" s="21">
        <v>2.210378828694437E-2</v>
      </c>
      <c r="C27" s="31">
        <f t="shared" si="0"/>
        <v>40.925221130462283</v>
      </c>
      <c r="D27" s="21">
        <f t="shared" si="1"/>
        <v>40.925199999999997</v>
      </c>
    </row>
    <row r="28" spans="2:12" x14ac:dyDescent="0.35">
      <c r="B28" s="21">
        <v>2.3526609322919501E-2</v>
      </c>
      <c r="C28" s="31">
        <f t="shared" si="0"/>
        <v>41.271365948444995</v>
      </c>
      <c r="D28" s="21">
        <f t="shared" si="1"/>
        <v>41.271299999999997</v>
      </c>
    </row>
    <row r="29" spans="2:12" x14ac:dyDescent="0.35">
      <c r="B29" s="21">
        <v>2.3832259427410407E-2</v>
      </c>
      <c r="C29" s="31">
        <f t="shared" si="0"/>
        <v>41.344346649676048</v>
      </c>
      <c r="D29" s="21">
        <f t="shared" si="1"/>
        <v>41.344299999999997</v>
      </c>
      <c r="K29" s="50">
        <f>SUM(K13:K25)</f>
        <v>999</v>
      </c>
    </row>
    <row r="30" spans="2:12" x14ac:dyDescent="0.35">
      <c r="B30" s="21">
        <v>2.7145426223951885E-2</v>
      </c>
      <c r="C30" s="31">
        <f t="shared" si="0"/>
        <v>42.107241701120046</v>
      </c>
      <c r="D30" s="21">
        <f t="shared" si="1"/>
        <v>42.107199999999999</v>
      </c>
    </row>
    <row r="31" spans="2:12" x14ac:dyDescent="0.35">
      <c r="B31" s="21">
        <v>2.7255641573722178E-2</v>
      </c>
      <c r="C31" s="31">
        <f t="shared" si="0"/>
        <v>42.13179560073857</v>
      </c>
      <c r="D31" s="21">
        <f t="shared" si="1"/>
        <v>42.131700000000002</v>
      </c>
    </row>
    <row r="32" spans="2:12" x14ac:dyDescent="0.35">
      <c r="B32" s="21">
        <v>2.8260619658448949E-2</v>
      </c>
      <c r="C32" s="31">
        <f t="shared" si="0"/>
        <v>42.353434589442088</v>
      </c>
      <c r="D32" s="21">
        <f t="shared" si="1"/>
        <v>42.353400000000001</v>
      </c>
    </row>
    <row r="33" spans="2:4" x14ac:dyDescent="0.35">
      <c r="B33" s="21">
        <v>2.8471631322320112E-2</v>
      </c>
      <c r="C33" s="31">
        <f t="shared" si="0"/>
        <v>42.399468099097177</v>
      </c>
      <c r="D33" s="21">
        <f t="shared" si="1"/>
        <v>42.3994</v>
      </c>
    </row>
    <row r="34" spans="2:4" x14ac:dyDescent="0.35">
      <c r="B34" s="21">
        <v>3.0237224253860107E-2</v>
      </c>
      <c r="C34" s="31">
        <f t="shared" si="0"/>
        <v>42.7781458346211</v>
      </c>
      <c r="D34" s="21">
        <f t="shared" si="1"/>
        <v>42.778100000000002</v>
      </c>
    </row>
    <row r="35" spans="2:4" x14ac:dyDescent="0.35">
      <c r="B35" s="21">
        <v>3.1730277105352811E-2</v>
      </c>
      <c r="C35" s="31">
        <f t="shared" si="0"/>
        <v>43.089824153475298</v>
      </c>
      <c r="D35" s="21">
        <f t="shared" si="1"/>
        <v>43.089799999999997</v>
      </c>
    </row>
    <row r="36" spans="2:4" x14ac:dyDescent="0.35">
      <c r="B36" s="21">
        <v>3.3437489155757061E-2</v>
      </c>
      <c r="C36" s="31">
        <f t="shared" si="0"/>
        <v>43.437352471416688</v>
      </c>
      <c r="D36" s="21">
        <f t="shared" si="1"/>
        <v>43.4373</v>
      </c>
    </row>
    <row r="37" spans="2:4" x14ac:dyDescent="0.35">
      <c r="B37" s="21">
        <v>3.4308325211083401E-2</v>
      </c>
      <c r="C37" s="31">
        <f t="shared" si="0"/>
        <v>43.611207005253071</v>
      </c>
      <c r="D37" s="21">
        <f t="shared" si="1"/>
        <v>43.611199999999997</v>
      </c>
    </row>
    <row r="38" spans="2:4" x14ac:dyDescent="0.35">
      <c r="B38" s="21">
        <v>3.4507698912692564E-2</v>
      </c>
      <c r="C38" s="31">
        <f t="shared" si="0"/>
        <v>43.650698668146617</v>
      </c>
      <c r="D38" s="21">
        <f t="shared" si="1"/>
        <v>43.650599999999997</v>
      </c>
    </row>
    <row r="39" spans="2:4" x14ac:dyDescent="0.35">
      <c r="B39" s="21">
        <v>3.5838088184943384E-2</v>
      </c>
      <c r="C39" s="31">
        <f t="shared" si="0"/>
        <v>43.911350624532986</v>
      </c>
      <c r="D39" s="21">
        <f t="shared" si="1"/>
        <v>43.911299999999997</v>
      </c>
    </row>
    <row r="40" spans="2:4" x14ac:dyDescent="0.35">
      <c r="B40" s="21">
        <v>3.7714489264097928E-2</v>
      </c>
      <c r="C40" s="31">
        <f t="shared" si="0"/>
        <v>44.270887920032472</v>
      </c>
      <c r="D40" s="21">
        <f t="shared" si="1"/>
        <v>44.270800000000001</v>
      </c>
    </row>
    <row r="41" spans="2:4" x14ac:dyDescent="0.35">
      <c r="B41" s="21">
        <v>3.9083866144506985E-2</v>
      </c>
      <c r="C41" s="31">
        <f t="shared" si="0"/>
        <v>44.527659039925794</v>
      </c>
      <c r="D41" s="21">
        <f t="shared" si="1"/>
        <v>44.5276</v>
      </c>
    </row>
    <row r="42" spans="2:4" x14ac:dyDescent="0.35">
      <c r="B42" s="21">
        <v>4.0547139374016328E-2</v>
      </c>
      <c r="C42" s="31">
        <f t="shared" si="0"/>
        <v>44.79711298259523</v>
      </c>
      <c r="D42" s="21">
        <f t="shared" si="1"/>
        <v>44.7971</v>
      </c>
    </row>
    <row r="43" spans="2:4" x14ac:dyDescent="0.35">
      <c r="B43" s="21">
        <v>4.1704140504901122E-2</v>
      </c>
      <c r="C43" s="31">
        <f t="shared" si="0"/>
        <v>45.00674377493219</v>
      </c>
      <c r="D43" s="21">
        <f t="shared" si="1"/>
        <v>45.006700000000002</v>
      </c>
    </row>
    <row r="44" spans="2:4" x14ac:dyDescent="0.35">
      <c r="B44" s="21">
        <v>4.2989853860590399E-2</v>
      </c>
      <c r="C44" s="31">
        <f t="shared" si="0"/>
        <v>45.236312245658013</v>
      </c>
      <c r="D44" s="21">
        <f t="shared" si="1"/>
        <v>45.2363</v>
      </c>
    </row>
    <row r="45" spans="2:4" x14ac:dyDescent="0.35">
      <c r="B45" s="21">
        <v>4.5277305361235753E-2</v>
      </c>
      <c r="C45" s="31">
        <f t="shared" si="0"/>
        <v>45.636414197336705</v>
      </c>
      <c r="D45" s="21">
        <f t="shared" si="1"/>
        <v>45.636400000000002</v>
      </c>
    </row>
    <row r="46" spans="2:4" x14ac:dyDescent="0.35">
      <c r="B46" s="21">
        <v>4.5424261681393019E-2</v>
      </c>
      <c r="C46" s="31">
        <f t="shared" si="0"/>
        <v>45.661769155479284</v>
      </c>
      <c r="D46" s="21">
        <f t="shared" si="1"/>
        <v>45.661700000000003</v>
      </c>
    </row>
    <row r="47" spans="2:4" x14ac:dyDescent="0.35">
      <c r="B47" s="21">
        <v>4.8260881249029608E-2</v>
      </c>
      <c r="C47" s="31">
        <f t="shared" si="0"/>
        <v>46.143381267403676</v>
      </c>
      <c r="D47" s="21">
        <f t="shared" si="1"/>
        <v>46.143300000000004</v>
      </c>
    </row>
    <row r="48" spans="2:4" x14ac:dyDescent="0.35">
      <c r="B48" s="21">
        <v>4.887793037131738E-2</v>
      </c>
      <c r="C48" s="31">
        <f t="shared" si="0"/>
        <v>46.246255691854472</v>
      </c>
      <c r="D48" s="21">
        <f t="shared" si="1"/>
        <v>46.246200000000002</v>
      </c>
    </row>
    <row r="49" spans="2:4" x14ac:dyDescent="0.35">
      <c r="B49" s="21">
        <v>4.9345892992693652E-2</v>
      </c>
      <c r="C49" s="31">
        <f t="shared" si="0"/>
        <v>46.323842138434983</v>
      </c>
      <c r="D49" s="21">
        <f t="shared" si="1"/>
        <v>46.323799999999999</v>
      </c>
    </row>
    <row r="50" spans="2:4" x14ac:dyDescent="0.35">
      <c r="B50" s="21">
        <v>5.37035907225345E-2</v>
      </c>
      <c r="C50" s="31">
        <f t="shared" si="0"/>
        <v>47.029368452813699</v>
      </c>
      <c r="D50" s="21">
        <f t="shared" si="1"/>
        <v>47.029299999999999</v>
      </c>
    </row>
    <row r="51" spans="2:4" x14ac:dyDescent="0.35">
      <c r="B51" s="21">
        <v>5.8789713070622751E-2</v>
      </c>
      <c r="C51" s="31">
        <f t="shared" si="0"/>
        <v>47.817532112539119</v>
      </c>
      <c r="D51" s="21">
        <f t="shared" si="1"/>
        <v>47.817500000000003</v>
      </c>
    </row>
    <row r="52" spans="2:4" x14ac:dyDescent="0.35">
      <c r="B52" s="21">
        <v>6.035309909925779E-2</v>
      </c>
      <c r="C52" s="31">
        <f t="shared" si="0"/>
        <v>48.052887168981918</v>
      </c>
      <c r="D52" s="21">
        <f t="shared" si="1"/>
        <v>48.052799999999998</v>
      </c>
    </row>
    <row r="53" spans="2:4" x14ac:dyDescent="0.35">
      <c r="B53" s="21">
        <v>6.0636528323250505E-2</v>
      </c>
      <c r="C53" s="31">
        <f t="shared" si="0"/>
        <v>48.095227352690337</v>
      </c>
      <c r="D53" s="21">
        <f t="shared" si="1"/>
        <v>48.095199999999998</v>
      </c>
    </row>
    <row r="54" spans="2:4" x14ac:dyDescent="0.35">
      <c r="B54" s="21">
        <v>6.1028658159004268E-2</v>
      </c>
      <c r="C54" s="31">
        <f t="shared" si="0"/>
        <v>48.153642996892472</v>
      </c>
      <c r="D54" s="21">
        <f t="shared" si="1"/>
        <v>48.153599999999997</v>
      </c>
    </row>
    <row r="55" spans="2:4" x14ac:dyDescent="0.35">
      <c r="B55" s="21">
        <v>6.2343435656585955E-2</v>
      </c>
      <c r="C55" s="31">
        <f t="shared" si="0"/>
        <v>48.348148477314112</v>
      </c>
      <c r="D55" s="21">
        <f t="shared" si="1"/>
        <v>48.348100000000002</v>
      </c>
    </row>
    <row r="56" spans="2:4" x14ac:dyDescent="0.35">
      <c r="B56" s="21">
        <v>6.2665882486386715E-2</v>
      </c>
      <c r="C56" s="31">
        <f t="shared" si="0"/>
        <v>48.395536562614531</v>
      </c>
      <c r="D56" s="21">
        <f t="shared" si="1"/>
        <v>48.395499999999998</v>
      </c>
    </row>
    <row r="57" spans="2:4" x14ac:dyDescent="0.35">
      <c r="B57" s="21">
        <v>6.3506354130889564E-2</v>
      </c>
      <c r="C57" s="31">
        <f t="shared" si="0"/>
        <v>48.51848569151386</v>
      </c>
      <c r="D57" s="21">
        <f t="shared" si="1"/>
        <v>48.5184</v>
      </c>
    </row>
    <row r="58" spans="2:4" x14ac:dyDescent="0.35">
      <c r="B58" s="21">
        <v>6.378246143524946E-2</v>
      </c>
      <c r="C58" s="31">
        <f t="shared" si="0"/>
        <v>48.558698546782509</v>
      </c>
      <c r="D58" s="21">
        <f t="shared" si="1"/>
        <v>48.558599999999998</v>
      </c>
    </row>
    <row r="59" spans="2:4" x14ac:dyDescent="0.35">
      <c r="B59" s="21">
        <v>6.3872124490223503E-2</v>
      </c>
      <c r="C59" s="31">
        <f t="shared" si="0"/>
        <v>48.571738535936987</v>
      </c>
      <c r="D59" s="21">
        <f t="shared" si="1"/>
        <v>48.5717</v>
      </c>
    </row>
    <row r="60" spans="2:4" x14ac:dyDescent="0.35">
      <c r="B60" s="21">
        <v>6.494788870304391E-2</v>
      </c>
      <c r="C60" s="31">
        <f t="shared" si="0"/>
        <v>48.727482452172715</v>
      </c>
      <c r="D60" s="21">
        <f t="shared" si="1"/>
        <v>48.727400000000003</v>
      </c>
    </row>
    <row r="61" spans="2:4" x14ac:dyDescent="0.35">
      <c r="B61" s="21">
        <v>6.843105130076188E-2</v>
      </c>
      <c r="C61" s="31">
        <f t="shared" si="0"/>
        <v>49.223102689839486</v>
      </c>
      <c r="D61" s="21">
        <f t="shared" si="1"/>
        <v>49.223100000000002</v>
      </c>
    </row>
    <row r="62" spans="2:4" x14ac:dyDescent="0.35">
      <c r="B62" s="21">
        <v>7.2117964369657117E-2</v>
      </c>
      <c r="C62" s="31">
        <f t="shared" si="0"/>
        <v>49.734158395942508</v>
      </c>
      <c r="D62" s="21">
        <f t="shared" si="1"/>
        <v>49.734099999999998</v>
      </c>
    </row>
    <row r="63" spans="2:4" x14ac:dyDescent="0.35">
      <c r="B63" s="21">
        <v>7.2562366442254334E-2</v>
      </c>
      <c r="C63" s="31">
        <f t="shared" si="0"/>
        <v>49.794867485996804</v>
      </c>
      <c r="D63" s="21">
        <f t="shared" si="1"/>
        <v>49.794800000000002</v>
      </c>
    </row>
    <row r="64" spans="2:4" x14ac:dyDescent="0.35">
      <c r="B64" s="21">
        <v>7.3219675243184179E-2</v>
      </c>
      <c r="C64" s="31">
        <f t="shared" si="0"/>
        <v>49.884321620643597</v>
      </c>
      <c r="D64" s="21">
        <f t="shared" si="1"/>
        <v>49.884300000000003</v>
      </c>
    </row>
    <row r="65" spans="2:4" x14ac:dyDescent="0.35">
      <c r="B65" s="21">
        <v>7.4582430794361332E-2</v>
      </c>
      <c r="C65" s="31">
        <f t="shared" si="0"/>
        <v>50.06851081394808</v>
      </c>
      <c r="D65" s="21">
        <f t="shared" si="1"/>
        <v>50.0685</v>
      </c>
    </row>
    <row r="66" spans="2:4" x14ac:dyDescent="0.35">
      <c r="B66" s="21">
        <v>7.4883016257060842E-2</v>
      </c>
      <c r="C66" s="31">
        <f t="shared" si="0"/>
        <v>50.108910656426133</v>
      </c>
      <c r="D66" s="21">
        <f t="shared" si="1"/>
        <v>50.108899999999998</v>
      </c>
    </row>
    <row r="67" spans="2:4" x14ac:dyDescent="0.35">
      <c r="B67" s="21">
        <v>7.8105196593789339E-2</v>
      </c>
      <c r="C67" s="31">
        <f t="shared" ref="C67:C130" si="8">30*(SQRT(6)*SQRT(B67)+1)</f>
        <v>50.536992516102799</v>
      </c>
      <c r="D67" s="21">
        <f t="shared" ref="D67:D130" si="9">TRUNC(C67, $H$5)</f>
        <v>50.536900000000003</v>
      </c>
    </row>
    <row r="68" spans="2:4" x14ac:dyDescent="0.35">
      <c r="B68" s="21">
        <v>7.8467331896407422E-2</v>
      </c>
      <c r="C68" s="31">
        <f t="shared" si="8"/>
        <v>50.584547414033658</v>
      </c>
      <c r="D68" s="21">
        <f t="shared" si="9"/>
        <v>50.584499999999998</v>
      </c>
    </row>
    <row r="69" spans="2:4" x14ac:dyDescent="0.35">
      <c r="B69" s="21">
        <v>8.0241315142888792E-2</v>
      </c>
      <c r="C69" s="31">
        <f t="shared" si="8"/>
        <v>50.815933843371027</v>
      </c>
      <c r="D69" s="21">
        <f t="shared" si="9"/>
        <v>50.815899999999999</v>
      </c>
    </row>
    <row r="70" spans="2:4" x14ac:dyDescent="0.35">
      <c r="B70" s="21">
        <v>8.0402930245932036E-2</v>
      </c>
      <c r="C70" s="31">
        <f t="shared" si="8"/>
        <v>50.836886123603811</v>
      </c>
      <c r="D70" s="21">
        <f t="shared" si="9"/>
        <v>50.836799999999997</v>
      </c>
    </row>
    <row r="71" spans="2:4" x14ac:dyDescent="0.35">
      <c r="B71" s="21">
        <v>8.1141227790538117E-2</v>
      </c>
      <c r="C71" s="31">
        <f t="shared" si="8"/>
        <v>50.932334558498383</v>
      </c>
      <c r="D71" s="21">
        <f t="shared" si="9"/>
        <v>50.932299999999998</v>
      </c>
    </row>
    <row r="72" spans="2:4" x14ac:dyDescent="0.35">
      <c r="B72" s="21">
        <v>8.1745783194316579E-2</v>
      </c>
      <c r="C72" s="31">
        <f t="shared" si="8"/>
        <v>51.010169662554119</v>
      </c>
      <c r="D72" s="21">
        <f t="shared" si="9"/>
        <v>51.010100000000001</v>
      </c>
    </row>
    <row r="73" spans="2:4" x14ac:dyDescent="0.35">
      <c r="B73" s="21">
        <v>8.4876354297822809E-2</v>
      </c>
      <c r="C73" s="31">
        <f t="shared" si="8"/>
        <v>51.408697139439454</v>
      </c>
      <c r="D73" s="21">
        <f t="shared" si="9"/>
        <v>51.4086</v>
      </c>
    </row>
    <row r="74" spans="2:4" x14ac:dyDescent="0.35">
      <c r="B74" s="21">
        <v>8.5127736061602177E-2</v>
      </c>
      <c r="C74" s="31">
        <f t="shared" si="8"/>
        <v>51.440377205932073</v>
      </c>
      <c r="D74" s="21">
        <f t="shared" si="9"/>
        <v>51.440300000000001</v>
      </c>
    </row>
    <row r="75" spans="2:4" x14ac:dyDescent="0.35">
      <c r="B75" s="21">
        <v>8.5637315900864763E-2</v>
      </c>
      <c r="C75" s="31">
        <f t="shared" si="8"/>
        <v>51.504453163581481</v>
      </c>
      <c r="D75" s="21">
        <f t="shared" si="9"/>
        <v>51.504399999999997</v>
      </c>
    </row>
    <row r="76" spans="2:4" x14ac:dyDescent="0.35">
      <c r="B76" s="21">
        <v>8.5706167997512961E-2</v>
      </c>
      <c r="C76" s="31">
        <f t="shared" si="8"/>
        <v>51.513096178527391</v>
      </c>
      <c r="D76" s="21">
        <f t="shared" si="9"/>
        <v>51.512999999999998</v>
      </c>
    </row>
    <row r="77" spans="2:4" x14ac:dyDescent="0.35">
      <c r="B77" s="21">
        <v>8.5960473473820076E-2</v>
      </c>
      <c r="C77" s="31">
        <f t="shared" si="8"/>
        <v>51.544989133407057</v>
      </c>
      <c r="D77" s="21">
        <f t="shared" si="9"/>
        <v>51.544899999999998</v>
      </c>
    </row>
    <row r="78" spans="2:4" x14ac:dyDescent="0.35">
      <c r="B78" s="21">
        <v>8.6906812620991758E-2</v>
      </c>
      <c r="C78" s="31">
        <f t="shared" si="8"/>
        <v>51.663258945813197</v>
      </c>
      <c r="D78" s="21">
        <f t="shared" si="9"/>
        <v>51.663200000000003</v>
      </c>
    </row>
    <row r="79" spans="2:4" x14ac:dyDescent="0.35">
      <c r="B79" s="21">
        <v>8.7558929451840961E-2</v>
      </c>
      <c r="C79" s="31">
        <f t="shared" si="8"/>
        <v>51.744383620602846</v>
      </c>
      <c r="D79" s="21">
        <f t="shared" si="9"/>
        <v>51.744300000000003</v>
      </c>
    </row>
    <row r="80" spans="2:4" x14ac:dyDescent="0.35">
      <c r="B80" s="21">
        <v>8.7688356543046853E-2</v>
      </c>
      <c r="C80" s="31">
        <f t="shared" si="8"/>
        <v>51.760448647315457</v>
      </c>
      <c r="D80" s="21">
        <f t="shared" si="9"/>
        <v>51.760399999999997</v>
      </c>
    </row>
    <row r="81" spans="2:4" x14ac:dyDescent="0.35">
      <c r="B81" s="21">
        <v>8.874516105036967E-2</v>
      </c>
      <c r="C81" s="31">
        <f t="shared" si="8"/>
        <v>51.891182463996692</v>
      </c>
      <c r="D81" s="21">
        <f t="shared" si="9"/>
        <v>51.891100000000002</v>
      </c>
    </row>
    <row r="82" spans="2:4" x14ac:dyDescent="0.35">
      <c r="B82" s="21">
        <v>8.9833801722824069E-2</v>
      </c>
      <c r="C82" s="31">
        <f t="shared" si="8"/>
        <v>52.025043230451331</v>
      </c>
      <c r="D82" s="21">
        <f t="shared" si="9"/>
        <v>52.024999999999999</v>
      </c>
    </row>
    <row r="83" spans="2:4" x14ac:dyDescent="0.35">
      <c r="B83" s="21">
        <v>9.0366844334229479E-2</v>
      </c>
      <c r="C83" s="31">
        <f t="shared" si="8"/>
        <v>52.090291066548652</v>
      </c>
      <c r="D83" s="21">
        <f t="shared" si="9"/>
        <v>52.090200000000003</v>
      </c>
    </row>
    <row r="84" spans="2:4" x14ac:dyDescent="0.35">
      <c r="B84" s="21">
        <v>9.1998536736996983E-2</v>
      </c>
      <c r="C84" s="31">
        <f t="shared" si="8"/>
        <v>52.288833490781514</v>
      </c>
      <c r="D84" s="21">
        <f t="shared" si="9"/>
        <v>52.288800000000002</v>
      </c>
    </row>
    <row r="85" spans="2:4" x14ac:dyDescent="0.35">
      <c r="B85" s="21">
        <v>9.3298969081191507E-2</v>
      </c>
      <c r="C85" s="31">
        <f t="shared" si="8"/>
        <v>52.445811035434517</v>
      </c>
      <c r="D85" s="21">
        <f t="shared" si="9"/>
        <v>52.445799999999998</v>
      </c>
    </row>
    <row r="86" spans="2:4" x14ac:dyDescent="0.35">
      <c r="B86" s="21">
        <v>9.3412777173835004E-2</v>
      </c>
      <c r="C86" s="31">
        <f t="shared" si="8"/>
        <v>52.459496805109168</v>
      </c>
      <c r="D86" s="21">
        <f t="shared" si="9"/>
        <v>52.459400000000002</v>
      </c>
    </row>
    <row r="87" spans="2:4" x14ac:dyDescent="0.35">
      <c r="B87" s="21">
        <v>9.5174113368796331E-2</v>
      </c>
      <c r="C87" s="31">
        <f t="shared" si="8"/>
        <v>52.670249495572385</v>
      </c>
      <c r="D87" s="21">
        <f t="shared" si="9"/>
        <v>52.670200000000001</v>
      </c>
    </row>
    <row r="88" spans="2:4" x14ac:dyDescent="0.35">
      <c r="B88" s="21">
        <v>9.6247594859175001E-2</v>
      </c>
      <c r="C88" s="31">
        <f t="shared" si="8"/>
        <v>52.797741384609679</v>
      </c>
      <c r="D88" s="21">
        <f t="shared" si="9"/>
        <v>52.797699999999999</v>
      </c>
    </row>
    <row r="89" spans="2:4" x14ac:dyDescent="0.35">
      <c r="B89" s="21">
        <v>9.7015312548107469E-2</v>
      </c>
      <c r="C89" s="31">
        <f t="shared" si="8"/>
        <v>52.888483736582032</v>
      </c>
      <c r="D89" s="21">
        <f t="shared" si="9"/>
        <v>52.888399999999997</v>
      </c>
    </row>
    <row r="90" spans="2:4" x14ac:dyDescent="0.35">
      <c r="B90" s="21">
        <v>9.9775724322716419E-2</v>
      </c>
      <c r="C90" s="31">
        <f t="shared" si="8"/>
        <v>53.2118269712375</v>
      </c>
      <c r="D90" s="21">
        <f t="shared" si="9"/>
        <v>53.211799999999997</v>
      </c>
    </row>
    <row r="91" spans="2:4" x14ac:dyDescent="0.35">
      <c r="B91" s="21">
        <v>0.10191592679159611</v>
      </c>
      <c r="C91" s="31">
        <f t="shared" si="8"/>
        <v>53.459454483738931</v>
      </c>
      <c r="D91" s="21">
        <f t="shared" si="9"/>
        <v>53.459400000000002</v>
      </c>
    </row>
    <row r="92" spans="2:4" x14ac:dyDescent="0.35">
      <c r="B92" s="21">
        <v>0.10264047191506631</v>
      </c>
      <c r="C92" s="31">
        <f t="shared" si="8"/>
        <v>53.542696284439423</v>
      </c>
      <c r="D92" s="21">
        <f t="shared" si="9"/>
        <v>53.5426</v>
      </c>
    </row>
    <row r="93" spans="2:4" x14ac:dyDescent="0.35">
      <c r="B93" s="21">
        <v>0.10276300184974307</v>
      </c>
      <c r="C93" s="31">
        <f t="shared" si="8"/>
        <v>53.55674446923031</v>
      </c>
      <c r="D93" s="21">
        <f t="shared" si="9"/>
        <v>53.556699999999999</v>
      </c>
    </row>
    <row r="94" spans="2:4" x14ac:dyDescent="0.35">
      <c r="B94" s="21">
        <v>0.10555324880990258</v>
      </c>
      <c r="C94" s="31">
        <f t="shared" si="8"/>
        <v>53.87441190005471</v>
      </c>
      <c r="D94" s="21">
        <f t="shared" si="9"/>
        <v>53.874400000000001</v>
      </c>
    </row>
    <row r="95" spans="2:4" x14ac:dyDescent="0.35">
      <c r="B95" s="21">
        <v>0.10629058429710403</v>
      </c>
      <c r="C95" s="31">
        <f t="shared" si="8"/>
        <v>53.957653374326163</v>
      </c>
      <c r="D95" s="21">
        <f t="shared" si="9"/>
        <v>53.957599999999999</v>
      </c>
    </row>
    <row r="96" spans="2:4" x14ac:dyDescent="0.35">
      <c r="B96" s="21">
        <v>0.10735015751975974</v>
      </c>
      <c r="C96" s="31">
        <f t="shared" si="8"/>
        <v>54.076769937155248</v>
      </c>
      <c r="D96" s="21">
        <f t="shared" si="9"/>
        <v>54.076700000000002</v>
      </c>
    </row>
    <row r="97" spans="2:4" x14ac:dyDescent="0.35">
      <c r="B97" s="21">
        <v>0.10966346446587916</v>
      </c>
      <c r="C97" s="31">
        <f t="shared" si="8"/>
        <v>54.334804460191322</v>
      </c>
      <c r="D97" s="21">
        <f t="shared" si="9"/>
        <v>54.334800000000001</v>
      </c>
    </row>
    <row r="98" spans="2:4" x14ac:dyDescent="0.35">
      <c r="B98" s="21">
        <v>0.11098360761388715</v>
      </c>
      <c r="C98" s="31">
        <f t="shared" si="8"/>
        <v>54.480839060681532</v>
      </c>
      <c r="D98" s="21">
        <f t="shared" si="9"/>
        <v>54.480800000000002</v>
      </c>
    </row>
    <row r="99" spans="2:4" x14ac:dyDescent="0.35">
      <c r="B99" s="21">
        <v>0.1112142628813626</v>
      </c>
      <c r="C99" s="31">
        <f t="shared" si="8"/>
        <v>54.506264904292493</v>
      </c>
      <c r="D99" s="21">
        <f t="shared" si="9"/>
        <v>54.5062</v>
      </c>
    </row>
    <row r="100" spans="2:4" x14ac:dyDescent="0.35">
      <c r="B100" s="21">
        <v>0.11204542245595073</v>
      </c>
      <c r="C100" s="31">
        <f t="shared" si="8"/>
        <v>54.597668207822743</v>
      </c>
      <c r="D100" s="21">
        <f t="shared" si="9"/>
        <v>54.5976</v>
      </c>
    </row>
    <row r="101" spans="2:4" x14ac:dyDescent="0.35">
      <c r="B101" s="21">
        <v>0.11258743620150591</v>
      </c>
      <c r="C101" s="31">
        <f t="shared" si="8"/>
        <v>54.65709138337553</v>
      </c>
      <c r="D101" s="21">
        <f t="shared" si="9"/>
        <v>54.656999999999996</v>
      </c>
    </row>
    <row r="102" spans="2:4" x14ac:dyDescent="0.35">
      <c r="B102" s="21">
        <v>0.11271111402813261</v>
      </c>
      <c r="C102" s="31">
        <f t="shared" si="8"/>
        <v>54.670630631419129</v>
      </c>
      <c r="D102" s="21">
        <f t="shared" si="9"/>
        <v>54.6706</v>
      </c>
    </row>
    <row r="103" spans="2:4" x14ac:dyDescent="0.35">
      <c r="B103" s="21">
        <v>0.1128984258204524</v>
      </c>
      <c r="C103" s="31">
        <f t="shared" si="8"/>
        <v>54.691121874682871</v>
      </c>
      <c r="D103" s="21">
        <f t="shared" si="9"/>
        <v>54.691099999999999</v>
      </c>
    </row>
    <row r="104" spans="2:4" x14ac:dyDescent="0.35">
      <c r="B104" s="21">
        <v>0.11363577914104039</v>
      </c>
      <c r="C104" s="31">
        <f t="shared" si="8"/>
        <v>54.771621007952184</v>
      </c>
      <c r="D104" s="21">
        <f t="shared" si="9"/>
        <v>54.771599999999999</v>
      </c>
    </row>
    <row r="105" spans="2:4" x14ac:dyDescent="0.35">
      <c r="B105" s="21">
        <v>0.11387969103585593</v>
      </c>
      <c r="C105" s="31">
        <f t="shared" si="8"/>
        <v>54.798192103329264</v>
      </c>
      <c r="D105" s="21">
        <f t="shared" si="9"/>
        <v>54.798099999999998</v>
      </c>
    </row>
    <row r="106" spans="2:4" x14ac:dyDescent="0.35">
      <c r="B106" s="21">
        <v>0.11426964908057824</v>
      </c>
      <c r="C106" s="31">
        <f t="shared" si="8"/>
        <v>54.840614022908582</v>
      </c>
      <c r="D106" s="21">
        <f t="shared" si="9"/>
        <v>54.840600000000002</v>
      </c>
    </row>
    <row r="107" spans="2:4" x14ac:dyDescent="0.35">
      <c r="B107" s="21">
        <v>0.11430588988114387</v>
      </c>
      <c r="C107" s="31">
        <f t="shared" si="8"/>
        <v>54.844552830714761</v>
      </c>
      <c r="D107" s="21">
        <f t="shared" si="9"/>
        <v>54.844499999999996</v>
      </c>
    </row>
    <row r="108" spans="2:4" x14ac:dyDescent="0.35">
      <c r="B108" s="21">
        <v>0.11446916318719191</v>
      </c>
      <c r="C108" s="31">
        <f t="shared" si="8"/>
        <v>54.862290345236417</v>
      </c>
      <c r="D108" s="21">
        <f t="shared" si="9"/>
        <v>54.862200000000001</v>
      </c>
    </row>
    <row r="109" spans="2:4" x14ac:dyDescent="0.35">
      <c r="B109" s="21">
        <v>0.11481305911620709</v>
      </c>
      <c r="C109" s="31">
        <f t="shared" si="8"/>
        <v>54.89960881675691</v>
      </c>
      <c r="D109" s="21">
        <f t="shared" si="9"/>
        <v>54.8996</v>
      </c>
    </row>
    <row r="110" spans="2:4" x14ac:dyDescent="0.35">
      <c r="B110" s="21">
        <v>0.11577293108439657</v>
      </c>
      <c r="C110" s="31">
        <f t="shared" si="8"/>
        <v>55.003476315419448</v>
      </c>
      <c r="D110" s="21">
        <f t="shared" si="9"/>
        <v>55.003399999999999</v>
      </c>
    </row>
    <row r="111" spans="2:4" x14ac:dyDescent="0.35">
      <c r="B111" s="21">
        <v>0.11715960677316239</v>
      </c>
      <c r="C111" s="31">
        <f t="shared" si="8"/>
        <v>55.152770753439405</v>
      </c>
      <c r="D111" s="21">
        <f t="shared" si="9"/>
        <v>55.152700000000003</v>
      </c>
    </row>
    <row r="112" spans="2:4" x14ac:dyDescent="0.35">
      <c r="B112" s="21">
        <v>0.1173047304754169</v>
      </c>
      <c r="C112" s="31">
        <f t="shared" si="8"/>
        <v>55.168344096647502</v>
      </c>
      <c r="D112" s="21">
        <f t="shared" si="9"/>
        <v>55.168300000000002</v>
      </c>
    </row>
    <row r="113" spans="2:4" x14ac:dyDescent="0.35">
      <c r="B113" s="21">
        <v>0.11738718497095346</v>
      </c>
      <c r="C113" s="31">
        <f t="shared" si="8"/>
        <v>55.177188064657827</v>
      </c>
      <c r="D113" s="21">
        <f t="shared" si="9"/>
        <v>55.177100000000003</v>
      </c>
    </row>
    <row r="114" spans="2:4" x14ac:dyDescent="0.35">
      <c r="B114" s="21">
        <v>0.11764031277890064</v>
      </c>
      <c r="C114" s="31">
        <f t="shared" si="8"/>
        <v>55.204318856221114</v>
      </c>
      <c r="D114" s="21">
        <f t="shared" si="9"/>
        <v>55.204300000000003</v>
      </c>
    </row>
    <row r="115" spans="2:4" x14ac:dyDescent="0.35">
      <c r="B115" s="21">
        <v>0.11831403299951149</v>
      </c>
      <c r="C115" s="31">
        <f t="shared" si="8"/>
        <v>55.276387760068921</v>
      </c>
      <c r="D115" s="21">
        <f t="shared" si="9"/>
        <v>55.276299999999999</v>
      </c>
    </row>
    <row r="116" spans="2:4" x14ac:dyDescent="0.35">
      <c r="B116" s="21">
        <v>0.11838468990972539</v>
      </c>
      <c r="C116" s="31">
        <f t="shared" si="8"/>
        <v>55.283934138351903</v>
      </c>
      <c r="D116" s="21">
        <f t="shared" si="9"/>
        <v>55.283900000000003</v>
      </c>
    </row>
    <row r="117" spans="2:4" x14ac:dyDescent="0.35">
      <c r="B117" s="21">
        <v>0.11956920460491449</v>
      </c>
      <c r="C117" s="31">
        <f t="shared" si="8"/>
        <v>55.410110288358418</v>
      </c>
      <c r="D117" s="21">
        <f t="shared" si="9"/>
        <v>55.4101</v>
      </c>
    </row>
    <row r="118" spans="2:4" x14ac:dyDescent="0.35">
      <c r="B118" s="21">
        <v>0.11980198489637706</v>
      </c>
      <c r="C118" s="31">
        <f t="shared" si="8"/>
        <v>55.434832777913755</v>
      </c>
      <c r="D118" s="21">
        <f t="shared" si="9"/>
        <v>55.434800000000003</v>
      </c>
    </row>
    <row r="119" spans="2:4" x14ac:dyDescent="0.35">
      <c r="B119" s="21">
        <v>0.11991449990371128</v>
      </c>
      <c r="C119" s="31">
        <f t="shared" si="8"/>
        <v>55.446773852102368</v>
      </c>
      <c r="D119" s="21">
        <f t="shared" si="9"/>
        <v>55.4467</v>
      </c>
    </row>
    <row r="120" spans="2:4" x14ac:dyDescent="0.35">
      <c r="B120" s="21">
        <v>0.12177494235861952</v>
      </c>
      <c r="C120" s="31">
        <f t="shared" si="8"/>
        <v>55.643414139629407</v>
      </c>
      <c r="D120" s="21">
        <f t="shared" si="9"/>
        <v>55.6434</v>
      </c>
    </row>
    <row r="121" spans="2:4" x14ac:dyDescent="0.35">
      <c r="B121" s="21">
        <v>0.12217144040748562</v>
      </c>
      <c r="C121" s="31">
        <f t="shared" si="8"/>
        <v>55.685127568311245</v>
      </c>
      <c r="D121" s="21">
        <f t="shared" si="9"/>
        <v>55.685099999999998</v>
      </c>
    </row>
    <row r="122" spans="2:4" x14ac:dyDescent="0.35">
      <c r="B122" s="21">
        <v>0.12273969042687216</v>
      </c>
      <c r="C122" s="31">
        <f t="shared" si="8"/>
        <v>55.744792256009944</v>
      </c>
      <c r="D122" s="21">
        <f t="shared" si="9"/>
        <v>55.744700000000002</v>
      </c>
    </row>
    <row r="123" spans="2:4" x14ac:dyDescent="0.35">
      <c r="B123" s="21">
        <v>0.12414655294682941</v>
      </c>
      <c r="C123" s="31">
        <f t="shared" si="8"/>
        <v>55.891917385795878</v>
      </c>
      <c r="D123" s="21">
        <f t="shared" si="9"/>
        <v>55.8919</v>
      </c>
    </row>
    <row r="124" spans="2:4" x14ac:dyDescent="0.35">
      <c r="B124" s="21">
        <v>0.12490276497638819</v>
      </c>
      <c r="C124" s="31">
        <f t="shared" si="8"/>
        <v>55.970655187586161</v>
      </c>
      <c r="D124" s="21">
        <f t="shared" si="9"/>
        <v>55.970599999999997</v>
      </c>
    </row>
    <row r="125" spans="2:4" x14ac:dyDescent="0.35">
      <c r="B125" s="21">
        <v>0.1261240517294584</v>
      </c>
      <c r="C125" s="31">
        <f t="shared" si="8"/>
        <v>56.097315558100512</v>
      </c>
      <c r="D125" s="21">
        <f t="shared" si="9"/>
        <v>56.097299999999997</v>
      </c>
    </row>
    <row r="126" spans="2:4" x14ac:dyDescent="0.35">
      <c r="B126" s="21">
        <v>0.12647294958711419</v>
      </c>
      <c r="C126" s="31">
        <f t="shared" si="8"/>
        <v>56.133387223443052</v>
      </c>
      <c r="D126" s="21">
        <f t="shared" si="9"/>
        <v>56.133299999999998</v>
      </c>
    </row>
    <row r="127" spans="2:4" x14ac:dyDescent="0.35">
      <c r="B127" s="21">
        <v>0.12877216909078071</v>
      </c>
      <c r="C127" s="31">
        <f t="shared" si="8"/>
        <v>56.36986372907937</v>
      </c>
      <c r="D127" s="21">
        <f t="shared" si="9"/>
        <v>56.369799999999998</v>
      </c>
    </row>
    <row r="128" spans="2:4" x14ac:dyDescent="0.35">
      <c r="B128" s="21">
        <v>0.1306778892484356</v>
      </c>
      <c r="C128" s="31">
        <f t="shared" si="8"/>
        <v>56.564273036195672</v>
      </c>
      <c r="D128" s="21">
        <f t="shared" si="9"/>
        <v>56.5642</v>
      </c>
    </row>
    <row r="129" spans="2:4" x14ac:dyDescent="0.35">
      <c r="B129" s="21">
        <v>0.13374043578386474</v>
      </c>
      <c r="C129" s="31">
        <f t="shared" si="8"/>
        <v>56.873748403095341</v>
      </c>
      <c r="D129" s="21">
        <f t="shared" si="9"/>
        <v>56.873699999999999</v>
      </c>
    </row>
    <row r="130" spans="2:4" x14ac:dyDescent="0.35">
      <c r="B130" s="21">
        <v>0.13398353417415221</v>
      </c>
      <c r="C130" s="31">
        <f t="shared" si="8"/>
        <v>56.898161359848039</v>
      </c>
      <c r="D130" s="21">
        <f t="shared" si="9"/>
        <v>56.898099999999999</v>
      </c>
    </row>
    <row r="131" spans="2:4" x14ac:dyDescent="0.35">
      <c r="B131" s="21">
        <v>0.13466645978654401</v>
      </c>
      <c r="C131" s="31">
        <f t="shared" ref="C131:C194" si="10">30*(SQRT(6)*SQRT(B131)+1)</f>
        <v>56.966625351484701</v>
      </c>
      <c r="D131" s="21">
        <f t="shared" ref="D131:D194" si="11">TRUNC(C131, $H$5)</f>
        <v>56.9666</v>
      </c>
    </row>
    <row r="132" spans="2:4" x14ac:dyDescent="0.35">
      <c r="B132" s="21">
        <v>0.13562117531573126</v>
      </c>
      <c r="C132" s="31">
        <f t="shared" si="10"/>
        <v>57.06204624016722</v>
      </c>
      <c r="D132" s="21">
        <f t="shared" si="11"/>
        <v>57.061999999999998</v>
      </c>
    </row>
    <row r="133" spans="2:4" x14ac:dyDescent="0.35">
      <c r="B133" s="21">
        <v>0.13606915567945044</v>
      </c>
      <c r="C133" s="31">
        <f t="shared" si="10"/>
        <v>57.106704718003485</v>
      </c>
      <c r="D133" s="21">
        <f t="shared" si="11"/>
        <v>57.106699999999996</v>
      </c>
    </row>
    <row r="134" spans="2:4" x14ac:dyDescent="0.35">
      <c r="B134" s="21">
        <v>0.13689577191705349</v>
      </c>
      <c r="C134" s="31">
        <f t="shared" si="10"/>
        <v>57.188916277632117</v>
      </c>
      <c r="D134" s="21">
        <f t="shared" si="11"/>
        <v>57.188899999999997</v>
      </c>
    </row>
    <row r="135" spans="2:4" x14ac:dyDescent="0.35">
      <c r="B135" s="21">
        <v>0.1369691401467199</v>
      </c>
      <c r="C135" s="31">
        <f t="shared" si="10"/>
        <v>57.196201146341878</v>
      </c>
      <c r="D135" s="21">
        <f t="shared" si="11"/>
        <v>57.196199999999997</v>
      </c>
    </row>
    <row r="136" spans="2:4" x14ac:dyDescent="0.35">
      <c r="B136" s="21">
        <v>0.13887950877241384</v>
      </c>
      <c r="C136" s="31">
        <f t="shared" si="10"/>
        <v>57.385203073394116</v>
      </c>
      <c r="D136" s="21">
        <f t="shared" si="11"/>
        <v>57.385199999999998</v>
      </c>
    </row>
    <row r="137" spans="2:4" x14ac:dyDescent="0.35">
      <c r="B137" s="21">
        <v>0.13898593681375759</v>
      </c>
      <c r="C137" s="31">
        <f t="shared" si="10"/>
        <v>57.395694165220398</v>
      </c>
      <c r="D137" s="21">
        <f t="shared" si="11"/>
        <v>57.395600000000002</v>
      </c>
    </row>
    <row r="138" spans="2:4" x14ac:dyDescent="0.35">
      <c r="B138" s="21">
        <v>0.14034371974140614</v>
      </c>
      <c r="C138" s="31">
        <f t="shared" si="10"/>
        <v>57.529186086835061</v>
      </c>
      <c r="D138" s="21">
        <f t="shared" si="11"/>
        <v>57.5291</v>
      </c>
    </row>
    <row r="139" spans="2:4" x14ac:dyDescent="0.35">
      <c r="B139" s="21">
        <v>0.14202346625508722</v>
      </c>
      <c r="C139" s="31">
        <f t="shared" si="10"/>
        <v>57.693441782802495</v>
      </c>
      <c r="D139" s="21">
        <f t="shared" si="11"/>
        <v>57.693399999999997</v>
      </c>
    </row>
    <row r="140" spans="2:4" x14ac:dyDescent="0.35">
      <c r="B140" s="21">
        <v>0.14352334600855354</v>
      </c>
      <c r="C140" s="31">
        <f t="shared" si="10"/>
        <v>57.839290013328089</v>
      </c>
      <c r="D140" s="21">
        <f t="shared" si="11"/>
        <v>57.839199999999998</v>
      </c>
    </row>
    <row r="141" spans="2:4" x14ac:dyDescent="0.35">
      <c r="B141" s="21">
        <v>0.14386250176844628</v>
      </c>
      <c r="C141" s="31">
        <f t="shared" si="10"/>
        <v>57.872163704126194</v>
      </c>
      <c r="D141" s="21">
        <f t="shared" si="11"/>
        <v>57.872100000000003</v>
      </c>
    </row>
    <row r="142" spans="2:4" x14ac:dyDescent="0.35">
      <c r="B142" s="21">
        <v>0.14419268626106685</v>
      </c>
      <c r="C142" s="31">
        <f t="shared" si="10"/>
        <v>57.904130622718938</v>
      </c>
      <c r="D142" s="21">
        <f t="shared" si="11"/>
        <v>57.9041</v>
      </c>
    </row>
    <row r="143" spans="2:4" x14ac:dyDescent="0.35">
      <c r="B143" s="21">
        <v>0.14626420054762534</v>
      </c>
      <c r="C143" s="31">
        <f t="shared" si="10"/>
        <v>58.103855304160263</v>
      </c>
      <c r="D143" s="21">
        <f t="shared" si="11"/>
        <v>58.1038</v>
      </c>
    </row>
    <row r="144" spans="2:4" x14ac:dyDescent="0.35">
      <c r="B144" s="21">
        <v>0.14634309189638295</v>
      </c>
      <c r="C144" s="31">
        <f t="shared" si="10"/>
        <v>58.111433550078303</v>
      </c>
      <c r="D144" s="21">
        <f t="shared" si="11"/>
        <v>58.111400000000003</v>
      </c>
    </row>
    <row r="145" spans="2:4" x14ac:dyDescent="0.35">
      <c r="B145" s="21">
        <v>0.14673207988480863</v>
      </c>
      <c r="C145" s="31">
        <f t="shared" si="10"/>
        <v>58.148769624585135</v>
      </c>
      <c r="D145" s="21">
        <f t="shared" si="11"/>
        <v>58.148699999999998</v>
      </c>
    </row>
    <row r="146" spans="2:4" x14ac:dyDescent="0.35">
      <c r="B146" s="21">
        <v>0.14842479649709484</v>
      </c>
      <c r="C146" s="31">
        <f t="shared" si="10"/>
        <v>58.310667619897487</v>
      </c>
      <c r="D146" s="21">
        <f t="shared" si="11"/>
        <v>58.310600000000001</v>
      </c>
    </row>
    <row r="147" spans="2:4" x14ac:dyDescent="0.35">
      <c r="B147" s="21">
        <v>0.14865437926911407</v>
      </c>
      <c r="C147" s="31">
        <f t="shared" si="10"/>
        <v>58.332554562785468</v>
      </c>
      <c r="D147" s="21">
        <f t="shared" si="11"/>
        <v>58.332500000000003</v>
      </c>
    </row>
    <row r="148" spans="2:4" x14ac:dyDescent="0.35">
      <c r="B148" s="21">
        <v>0.14901963910280358</v>
      </c>
      <c r="C148" s="31">
        <f t="shared" si="10"/>
        <v>58.36734127751734</v>
      </c>
      <c r="D148" s="21">
        <f t="shared" si="11"/>
        <v>58.3673</v>
      </c>
    </row>
    <row r="149" spans="2:4" x14ac:dyDescent="0.35">
      <c r="B149" s="21">
        <v>0.1494512889099161</v>
      </c>
      <c r="C149" s="31">
        <f t="shared" si="10"/>
        <v>58.408395944043491</v>
      </c>
      <c r="D149" s="21">
        <f t="shared" si="11"/>
        <v>58.408299999999997</v>
      </c>
    </row>
    <row r="150" spans="2:4" x14ac:dyDescent="0.35">
      <c r="B150" s="21">
        <v>0.15131558569980019</v>
      </c>
      <c r="C150" s="31">
        <f t="shared" si="10"/>
        <v>58.585033895010881</v>
      </c>
      <c r="D150" s="21">
        <f t="shared" si="11"/>
        <v>58.585000000000001</v>
      </c>
    </row>
    <row r="151" spans="2:4" x14ac:dyDescent="0.35">
      <c r="B151" s="21">
        <v>0.15188896718200551</v>
      </c>
      <c r="C151" s="31">
        <f t="shared" si="10"/>
        <v>58.639141446328836</v>
      </c>
      <c r="D151" s="21">
        <f t="shared" si="11"/>
        <v>58.639099999999999</v>
      </c>
    </row>
    <row r="152" spans="2:4" x14ac:dyDescent="0.35">
      <c r="B152" s="21">
        <v>0.15288967707036094</v>
      </c>
      <c r="C152" s="31">
        <f t="shared" si="10"/>
        <v>58.733330057268837</v>
      </c>
      <c r="D152" s="21">
        <f t="shared" si="11"/>
        <v>58.7333</v>
      </c>
    </row>
    <row r="153" spans="2:4" x14ac:dyDescent="0.35">
      <c r="B153" s="21">
        <v>0.15345944557156999</v>
      </c>
      <c r="C153" s="31">
        <f t="shared" si="10"/>
        <v>58.786820006497386</v>
      </c>
      <c r="D153" s="21">
        <f t="shared" si="11"/>
        <v>58.786799999999999</v>
      </c>
    </row>
    <row r="154" spans="2:4" x14ac:dyDescent="0.35">
      <c r="B154" s="21">
        <v>0.15403393761490636</v>
      </c>
      <c r="C154" s="31">
        <f t="shared" si="10"/>
        <v>58.840652959329717</v>
      </c>
      <c r="D154" s="21">
        <f t="shared" si="11"/>
        <v>58.840600000000002</v>
      </c>
    </row>
    <row r="155" spans="2:4" x14ac:dyDescent="0.35">
      <c r="B155" s="21">
        <v>0.1542539547498285</v>
      </c>
      <c r="C155" s="31">
        <f t="shared" si="10"/>
        <v>58.86124314108929</v>
      </c>
      <c r="D155" s="21">
        <f t="shared" si="11"/>
        <v>58.861199999999997</v>
      </c>
    </row>
    <row r="156" spans="2:4" x14ac:dyDescent="0.35">
      <c r="B156" s="21">
        <v>0.15508297760710388</v>
      </c>
      <c r="C156" s="31">
        <f t="shared" si="10"/>
        <v>58.938695186175224</v>
      </c>
      <c r="D156" s="21">
        <f t="shared" si="11"/>
        <v>58.938600000000001</v>
      </c>
    </row>
    <row r="157" spans="2:4" x14ac:dyDescent="0.35">
      <c r="B157" s="21">
        <v>0.15764504344935948</v>
      </c>
      <c r="C157" s="31">
        <f t="shared" si="10"/>
        <v>59.176758466740971</v>
      </c>
      <c r="D157" s="21">
        <f t="shared" si="11"/>
        <v>59.176699999999997</v>
      </c>
    </row>
    <row r="158" spans="2:4" x14ac:dyDescent="0.35">
      <c r="B158" s="21">
        <v>0.15807658619986231</v>
      </c>
      <c r="C158" s="31">
        <f t="shared" si="10"/>
        <v>59.216665885745016</v>
      </c>
      <c r="D158" s="21">
        <f t="shared" si="11"/>
        <v>59.2166</v>
      </c>
    </row>
    <row r="159" spans="2:4" x14ac:dyDescent="0.35">
      <c r="B159" s="21">
        <v>0.15821037637962543</v>
      </c>
      <c r="C159" s="31">
        <f t="shared" si="10"/>
        <v>59.229027223805744</v>
      </c>
      <c r="D159" s="21">
        <f t="shared" si="11"/>
        <v>59.228999999999999</v>
      </c>
    </row>
    <row r="160" spans="2:4" x14ac:dyDescent="0.35">
      <c r="B160" s="21">
        <v>0.16068787176857691</v>
      </c>
      <c r="C160" s="31">
        <f t="shared" si="10"/>
        <v>59.456994204268625</v>
      </c>
      <c r="D160" s="21">
        <f t="shared" si="11"/>
        <v>59.456899999999997</v>
      </c>
    </row>
    <row r="161" spans="2:4" x14ac:dyDescent="0.35">
      <c r="B161" s="21">
        <v>0.16136579257733641</v>
      </c>
      <c r="C161" s="31">
        <f t="shared" si="10"/>
        <v>59.519066379504899</v>
      </c>
      <c r="D161" s="21">
        <f t="shared" si="11"/>
        <v>59.518999999999998</v>
      </c>
    </row>
    <row r="162" spans="2:4" x14ac:dyDescent="0.35">
      <c r="B162" s="21">
        <v>0.16235180419686435</v>
      </c>
      <c r="C162" s="31">
        <f t="shared" si="10"/>
        <v>59.609115871012889</v>
      </c>
      <c r="D162" s="21">
        <f t="shared" si="11"/>
        <v>59.609099999999998</v>
      </c>
    </row>
    <row r="163" spans="2:4" x14ac:dyDescent="0.35">
      <c r="B163" s="21">
        <v>0.16396002684867339</v>
      </c>
      <c r="C163" s="31">
        <f t="shared" si="10"/>
        <v>59.755405306983072</v>
      </c>
      <c r="D163" s="21">
        <f t="shared" si="11"/>
        <v>59.755400000000002</v>
      </c>
    </row>
    <row r="164" spans="2:4" x14ac:dyDescent="0.35">
      <c r="B164" s="21">
        <v>0.16461320667726265</v>
      </c>
      <c r="C164" s="31">
        <f t="shared" si="10"/>
        <v>59.814615812671782</v>
      </c>
      <c r="D164" s="21">
        <f t="shared" si="11"/>
        <v>59.814599999999999</v>
      </c>
    </row>
    <row r="165" spans="2:4" x14ac:dyDescent="0.35">
      <c r="B165" s="21">
        <v>0.1681620613399909</v>
      </c>
      <c r="C165" s="31">
        <f t="shared" si="10"/>
        <v>60.134284979669758</v>
      </c>
      <c r="D165" s="21">
        <f t="shared" si="11"/>
        <v>60.1342</v>
      </c>
    </row>
    <row r="166" spans="2:4" x14ac:dyDescent="0.35">
      <c r="B166" s="21">
        <v>0.16882287453040012</v>
      </c>
      <c r="C166" s="31">
        <f t="shared" si="10"/>
        <v>60.193435088842755</v>
      </c>
      <c r="D166" s="21">
        <f t="shared" si="11"/>
        <v>60.193399999999997</v>
      </c>
    </row>
    <row r="167" spans="2:4" x14ac:dyDescent="0.35">
      <c r="B167" s="21">
        <v>0.16932095628238253</v>
      </c>
      <c r="C167" s="31">
        <f t="shared" si="10"/>
        <v>60.23794245521453</v>
      </c>
      <c r="D167" s="21">
        <f t="shared" si="11"/>
        <v>60.237900000000003</v>
      </c>
    </row>
    <row r="168" spans="2:4" x14ac:dyDescent="0.35">
      <c r="B168" s="21">
        <v>0.16980852252740308</v>
      </c>
      <c r="C168" s="31">
        <f t="shared" si="10"/>
        <v>60.281446822237157</v>
      </c>
      <c r="D168" s="21">
        <f t="shared" si="11"/>
        <v>60.281399999999998</v>
      </c>
    </row>
    <row r="169" spans="2:4" x14ac:dyDescent="0.35">
      <c r="B169" s="21">
        <v>0.17165754694178237</v>
      </c>
      <c r="C169" s="31">
        <f t="shared" si="10"/>
        <v>60.445865950661094</v>
      </c>
      <c r="D169" s="21">
        <f t="shared" si="11"/>
        <v>60.445799999999998</v>
      </c>
    </row>
    <row r="170" spans="2:4" x14ac:dyDescent="0.35">
      <c r="B170" s="21">
        <v>0.17225087716991949</v>
      </c>
      <c r="C170" s="31">
        <f t="shared" si="10"/>
        <v>60.498438266861562</v>
      </c>
      <c r="D170" s="21">
        <f t="shared" si="11"/>
        <v>60.498399999999997</v>
      </c>
    </row>
    <row r="171" spans="2:4" x14ac:dyDescent="0.35">
      <c r="B171" s="21">
        <v>0.17323514220828207</v>
      </c>
      <c r="C171" s="31">
        <f t="shared" si="10"/>
        <v>60.585450265195099</v>
      </c>
      <c r="D171" s="21">
        <f t="shared" si="11"/>
        <v>60.5854</v>
      </c>
    </row>
    <row r="172" spans="2:4" x14ac:dyDescent="0.35">
      <c r="B172" s="21">
        <v>0.17336919981321497</v>
      </c>
      <c r="C172" s="31">
        <f t="shared" si="10"/>
        <v>60.597282215768132</v>
      </c>
      <c r="D172" s="21">
        <f t="shared" si="11"/>
        <v>60.597200000000001</v>
      </c>
    </row>
    <row r="173" spans="2:4" x14ac:dyDescent="0.35">
      <c r="B173" s="21">
        <v>0.17351838413858811</v>
      </c>
      <c r="C173" s="31">
        <f t="shared" si="10"/>
        <v>60.610443877023002</v>
      </c>
      <c r="D173" s="21">
        <f t="shared" si="11"/>
        <v>60.610399999999998</v>
      </c>
    </row>
    <row r="174" spans="2:4" x14ac:dyDescent="0.35">
      <c r="B174" s="21">
        <v>0.17442111482820599</v>
      </c>
      <c r="C174" s="31">
        <f t="shared" si="10"/>
        <v>60.689966113899708</v>
      </c>
      <c r="D174" s="21">
        <f t="shared" si="11"/>
        <v>60.689900000000002</v>
      </c>
    </row>
    <row r="175" spans="2:4" x14ac:dyDescent="0.35">
      <c r="B175" s="21">
        <v>0.17509304093507905</v>
      </c>
      <c r="C175" s="31">
        <f t="shared" si="10"/>
        <v>60.749023090976841</v>
      </c>
      <c r="D175" s="21">
        <f t="shared" si="11"/>
        <v>60.749000000000002</v>
      </c>
    </row>
    <row r="176" spans="2:4" x14ac:dyDescent="0.35">
      <c r="B176" s="21">
        <v>0.17539343607522406</v>
      </c>
      <c r="C176" s="31">
        <f t="shared" si="10"/>
        <v>60.775388783997677</v>
      </c>
      <c r="D176" s="21">
        <f t="shared" si="11"/>
        <v>60.775300000000001</v>
      </c>
    </row>
    <row r="177" spans="2:4" x14ac:dyDescent="0.35">
      <c r="B177" s="21">
        <v>0.17572438390346223</v>
      </c>
      <c r="C177" s="31">
        <f t="shared" si="10"/>
        <v>60.804409961541161</v>
      </c>
      <c r="D177" s="21">
        <f t="shared" si="11"/>
        <v>60.804400000000001</v>
      </c>
    </row>
    <row r="178" spans="2:4" x14ac:dyDescent="0.35">
      <c r="B178" s="21">
        <v>0.17672633230796553</v>
      </c>
      <c r="C178" s="31">
        <f t="shared" si="10"/>
        <v>60.892105698106967</v>
      </c>
      <c r="D178" s="21">
        <f t="shared" si="11"/>
        <v>60.892099999999999</v>
      </c>
    </row>
    <row r="179" spans="2:4" x14ac:dyDescent="0.35">
      <c r="B179" s="21">
        <v>0.17854890411473123</v>
      </c>
      <c r="C179" s="31">
        <f t="shared" si="10"/>
        <v>61.050991646315389</v>
      </c>
      <c r="D179" s="21">
        <f t="shared" si="11"/>
        <v>61.050899999999999</v>
      </c>
    </row>
    <row r="180" spans="2:4" x14ac:dyDescent="0.35">
      <c r="B180" s="21">
        <v>0.18032648244007121</v>
      </c>
      <c r="C180" s="31">
        <f t="shared" si="10"/>
        <v>61.205175935674262</v>
      </c>
      <c r="D180" s="21">
        <f t="shared" si="11"/>
        <v>61.205100000000002</v>
      </c>
    </row>
    <row r="181" spans="2:4" x14ac:dyDescent="0.35">
      <c r="B181" s="21">
        <v>0.1815721855059117</v>
      </c>
      <c r="C181" s="31">
        <f t="shared" si="10"/>
        <v>61.312773778953577</v>
      </c>
      <c r="D181" s="21">
        <f t="shared" si="11"/>
        <v>61.3127</v>
      </c>
    </row>
    <row r="182" spans="2:4" x14ac:dyDescent="0.35">
      <c r="B182" s="21">
        <v>0.18209382826749854</v>
      </c>
      <c r="C182" s="31">
        <f t="shared" si="10"/>
        <v>61.357721100942456</v>
      </c>
      <c r="D182" s="21">
        <f t="shared" si="11"/>
        <v>61.357700000000001</v>
      </c>
    </row>
    <row r="183" spans="2:4" x14ac:dyDescent="0.35">
      <c r="B183" s="21">
        <v>0.18219939185428979</v>
      </c>
      <c r="C183" s="31">
        <f t="shared" si="10"/>
        <v>61.366809146184515</v>
      </c>
      <c r="D183" s="21">
        <f t="shared" si="11"/>
        <v>61.366799999999998</v>
      </c>
    </row>
    <row r="184" spans="2:4" x14ac:dyDescent="0.35">
      <c r="B184" s="21">
        <v>0.18300936882409347</v>
      </c>
      <c r="C184" s="31">
        <f t="shared" si="10"/>
        <v>61.436453229493054</v>
      </c>
      <c r="D184" s="21">
        <f t="shared" si="11"/>
        <v>61.436399999999999</v>
      </c>
    </row>
    <row r="185" spans="2:4" x14ac:dyDescent="0.35">
      <c r="B185" s="21">
        <v>0.18510026368962496</v>
      </c>
      <c r="C185" s="31">
        <f t="shared" si="10"/>
        <v>61.615525045837451</v>
      </c>
      <c r="D185" s="21">
        <f t="shared" si="11"/>
        <v>61.615499999999997</v>
      </c>
    </row>
    <row r="186" spans="2:4" x14ac:dyDescent="0.35">
      <c r="B186" s="21">
        <v>0.18863138845192806</v>
      </c>
      <c r="C186" s="31">
        <f t="shared" si="10"/>
        <v>61.915662262287647</v>
      </c>
      <c r="D186" s="21">
        <f t="shared" si="11"/>
        <v>61.915599999999998</v>
      </c>
    </row>
    <row r="187" spans="2:4" x14ac:dyDescent="0.35">
      <c r="B187" s="21">
        <v>0.18883715964641323</v>
      </c>
      <c r="C187" s="31">
        <f t="shared" si="10"/>
        <v>61.933065341282713</v>
      </c>
      <c r="D187" s="21">
        <f t="shared" si="11"/>
        <v>61.933</v>
      </c>
    </row>
    <row r="188" spans="2:4" x14ac:dyDescent="0.35">
      <c r="B188" s="21">
        <v>0.18932589841061076</v>
      </c>
      <c r="C188" s="31">
        <f t="shared" si="10"/>
        <v>61.974362408299832</v>
      </c>
      <c r="D188" s="21">
        <f t="shared" si="11"/>
        <v>61.974299999999999</v>
      </c>
    </row>
    <row r="189" spans="2:4" x14ac:dyDescent="0.35">
      <c r="B189" s="21">
        <v>0.18943813333673309</v>
      </c>
      <c r="C189" s="31">
        <f t="shared" si="10"/>
        <v>61.98383841908845</v>
      </c>
      <c r="D189" s="21">
        <f t="shared" si="11"/>
        <v>61.983800000000002</v>
      </c>
    </row>
    <row r="190" spans="2:4" x14ac:dyDescent="0.35">
      <c r="B190" s="21">
        <v>0.19013272230622225</v>
      </c>
      <c r="C190" s="31">
        <f t="shared" si="10"/>
        <v>62.042420327646902</v>
      </c>
      <c r="D190" s="21">
        <f t="shared" si="11"/>
        <v>62.042400000000001</v>
      </c>
    </row>
    <row r="191" spans="2:4" x14ac:dyDescent="0.35">
      <c r="B191" s="21">
        <v>0.19052570530672253</v>
      </c>
      <c r="C191" s="31">
        <f t="shared" si="10"/>
        <v>62.075517278078323</v>
      </c>
      <c r="D191" s="21">
        <f t="shared" si="11"/>
        <v>62.075499999999998</v>
      </c>
    </row>
    <row r="192" spans="2:4" x14ac:dyDescent="0.35">
      <c r="B192" s="21">
        <v>0.19147691498315023</v>
      </c>
      <c r="C192" s="31">
        <f t="shared" si="10"/>
        <v>62.155486948715478</v>
      </c>
      <c r="D192" s="21">
        <f t="shared" si="11"/>
        <v>62.1554</v>
      </c>
    </row>
    <row r="193" spans="2:4" x14ac:dyDescent="0.35">
      <c r="B193" s="21">
        <v>0.19195417216956945</v>
      </c>
      <c r="C193" s="31">
        <f t="shared" si="10"/>
        <v>62.195535866260634</v>
      </c>
      <c r="D193" s="21">
        <f t="shared" si="11"/>
        <v>62.195500000000003</v>
      </c>
    </row>
    <row r="194" spans="2:4" x14ac:dyDescent="0.35">
      <c r="B194" s="21">
        <v>0.19292263141142618</v>
      </c>
      <c r="C194" s="31">
        <f t="shared" si="10"/>
        <v>62.27665115252357</v>
      </c>
      <c r="D194" s="21">
        <f t="shared" si="11"/>
        <v>62.276600000000002</v>
      </c>
    </row>
    <row r="195" spans="2:4" x14ac:dyDescent="0.35">
      <c r="B195" s="21">
        <v>0.19335106835602023</v>
      </c>
      <c r="C195" s="31">
        <f t="shared" ref="C195:C258" si="12">30*(SQRT(6)*SQRT(B195)+1)</f>
        <v>62.312470798787729</v>
      </c>
      <c r="D195" s="21">
        <f t="shared" ref="D195:D258" si="13">TRUNC(C195, $H$5)</f>
        <v>62.312399999999997</v>
      </c>
    </row>
    <row r="196" spans="2:4" x14ac:dyDescent="0.35">
      <c r="B196" s="21">
        <v>0.19564957566372598</v>
      </c>
      <c r="C196" s="31">
        <f t="shared" si="12"/>
        <v>62.50396450564331</v>
      </c>
      <c r="D196" s="21">
        <f t="shared" si="13"/>
        <v>62.503900000000002</v>
      </c>
    </row>
    <row r="197" spans="2:4" x14ac:dyDescent="0.35">
      <c r="B197" s="21">
        <v>0.19606513020626715</v>
      </c>
      <c r="C197" s="31">
        <f t="shared" si="12"/>
        <v>62.53846497783573</v>
      </c>
      <c r="D197" s="21">
        <f t="shared" si="13"/>
        <v>62.538400000000003</v>
      </c>
    </row>
    <row r="198" spans="2:4" x14ac:dyDescent="0.35">
      <c r="B198" s="21">
        <v>0.19706360500301368</v>
      </c>
      <c r="C198" s="31">
        <f t="shared" si="12"/>
        <v>62.621211918263761</v>
      </c>
      <c r="D198" s="21">
        <f t="shared" si="13"/>
        <v>62.621200000000002</v>
      </c>
    </row>
    <row r="199" spans="2:4" x14ac:dyDescent="0.35">
      <c r="B199" s="21">
        <v>0.19722025870521143</v>
      </c>
      <c r="C199" s="31">
        <f t="shared" si="12"/>
        <v>62.63417529229352</v>
      </c>
      <c r="D199" s="21">
        <f t="shared" si="13"/>
        <v>62.634099999999997</v>
      </c>
    </row>
    <row r="200" spans="2:4" x14ac:dyDescent="0.35">
      <c r="B200" s="21">
        <v>0.19825008324874582</v>
      </c>
      <c r="C200" s="31">
        <f t="shared" si="12"/>
        <v>62.719267252541393</v>
      </c>
      <c r="D200" s="21">
        <f t="shared" si="13"/>
        <v>62.719200000000001</v>
      </c>
    </row>
    <row r="201" spans="2:4" x14ac:dyDescent="0.35">
      <c r="B201" s="21">
        <v>0.1982679980920351</v>
      </c>
      <c r="C201" s="31">
        <f t="shared" si="12"/>
        <v>62.72074555533522</v>
      </c>
      <c r="D201" s="21">
        <f t="shared" si="13"/>
        <v>62.720700000000001</v>
      </c>
    </row>
    <row r="202" spans="2:4" x14ac:dyDescent="0.35">
      <c r="B202" s="21">
        <v>0.19854561166022155</v>
      </c>
      <c r="C202" s="31">
        <f t="shared" si="12"/>
        <v>62.743645230261031</v>
      </c>
      <c r="D202" s="21">
        <f t="shared" si="13"/>
        <v>62.743600000000001</v>
      </c>
    </row>
    <row r="203" spans="2:4" x14ac:dyDescent="0.35">
      <c r="B203" s="21">
        <v>0.1989390516949775</v>
      </c>
      <c r="C203" s="31">
        <f t="shared" si="12"/>
        <v>62.776071746822844</v>
      </c>
      <c r="D203" s="21">
        <f t="shared" si="13"/>
        <v>62.776000000000003</v>
      </c>
    </row>
    <row r="204" spans="2:4" x14ac:dyDescent="0.35">
      <c r="B204" s="21">
        <v>0.19957971783558437</v>
      </c>
      <c r="C204" s="31">
        <f t="shared" si="12"/>
        <v>62.828805587656632</v>
      </c>
      <c r="D204" s="21">
        <f t="shared" si="13"/>
        <v>62.828800000000001</v>
      </c>
    </row>
    <row r="205" spans="2:4" x14ac:dyDescent="0.35">
      <c r="B205" s="21">
        <v>0.20182062677855661</v>
      </c>
      <c r="C205" s="31">
        <f t="shared" si="12"/>
        <v>63.012594333136029</v>
      </c>
      <c r="D205" s="21">
        <f t="shared" si="13"/>
        <v>63.012500000000003</v>
      </c>
    </row>
    <row r="206" spans="2:4" x14ac:dyDescent="0.35">
      <c r="B206" s="21">
        <v>0.20667827104684433</v>
      </c>
      <c r="C206" s="31">
        <f t="shared" si="12"/>
        <v>63.407524057507757</v>
      </c>
      <c r="D206" s="21">
        <f t="shared" si="13"/>
        <v>63.407499999999999</v>
      </c>
    </row>
    <row r="207" spans="2:4" x14ac:dyDescent="0.35">
      <c r="B207" s="21">
        <v>0.20671979428100717</v>
      </c>
      <c r="C207" s="31">
        <f t="shared" si="12"/>
        <v>63.410879801607123</v>
      </c>
      <c r="D207" s="21">
        <f t="shared" si="13"/>
        <v>63.410800000000002</v>
      </c>
    </row>
    <row r="208" spans="2:4" x14ac:dyDescent="0.35">
      <c r="B208" s="21">
        <v>0.20801183883207874</v>
      </c>
      <c r="C208" s="31">
        <f t="shared" si="12"/>
        <v>63.515129862395348</v>
      </c>
      <c r="D208" s="21">
        <f t="shared" si="13"/>
        <v>63.515099999999997</v>
      </c>
    </row>
    <row r="209" spans="2:4" x14ac:dyDescent="0.35">
      <c r="B209" s="21">
        <v>0.21045362855225047</v>
      </c>
      <c r="C209" s="31">
        <f t="shared" si="12"/>
        <v>63.711268059539854</v>
      </c>
      <c r="D209" s="21">
        <f t="shared" si="13"/>
        <v>63.711199999999998</v>
      </c>
    </row>
    <row r="210" spans="2:4" x14ac:dyDescent="0.35">
      <c r="B210" s="21">
        <v>0.21085978836847996</v>
      </c>
      <c r="C210" s="31">
        <f t="shared" si="12"/>
        <v>63.743782496776966</v>
      </c>
      <c r="D210" s="21">
        <f t="shared" si="13"/>
        <v>63.743699999999997</v>
      </c>
    </row>
    <row r="211" spans="2:4" x14ac:dyDescent="0.35">
      <c r="B211" s="21">
        <v>0.21192865726989796</v>
      </c>
      <c r="C211" s="31">
        <f t="shared" si="12"/>
        <v>63.829199654402835</v>
      </c>
      <c r="D211" s="21">
        <f t="shared" si="13"/>
        <v>63.829099999999997</v>
      </c>
    </row>
    <row r="212" spans="2:4" x14ac:dyDescent="0.35">
      <c r="B212" s="21">
        <v>0.21393720759730384</v>
      </c>
      <c r="C212" s="31">
        <f t="shared" si="12"/>
        <v>63.989129453774495</v>
      </c>
      <c r="D212" s="21">
        <f t="shared" si="13"/>
        <v>63.989100000000001</v>
      </c>
    </row>
    <row r="213" spans="2:4" x14ac:dyDescent="0.35">
      <c r="B213" s="21">
        <v>0.21446351758778659</v>
      </c>
      <c r="C213" s="31">
        <f t="shared" si="12"/>
        <v>64.030912344132759</v>
      </c>
      <c r="D213" s="21">
        <f t="shared" si="13"/>
        <v>64.030900000000003</v>
      </c>
    </row>
    <row r="214" spans="2:4" x14ac:dyDescent="0.35">
      <c r="B214" s="21">
        <v>0.21501427041211629</v>
      </c>
      <c r="C214" s="31">
        <f t="shared" si="12"/>
        <v>64.074580851793726</v>
      </c>
      <c r="D214" s="21">
        <f t="shared" si="13"/>
        <v>64.0745</v>
      </c>
    </row>
    <row r="215" spans="2:4" x14ac:dyDescent="0.35">
      <c r="B215" s="21">
        <v>0.21559704358538001</v>
      </c>
      <c r="C215" s="31">
        <f t="shared" si="12"/>
        <v>64.120727356858211</v>
      </c>
      <c r="D215" s="21">
        <f t="shared" si="13"/>
        <v>64.120699999999999</v>
      </c>
    </row>
    <row r="216" spans="2:4" x14ac:dyDescent="0.35">
      <c r="B216" s="21">
        <v>0.21635739676841792</v>
      </c>
      <c r="C216" s="31">
        <f t="shared" si="12"/>
        <v>64.180841747234027</v>
      </c>
      <c r="D216" s="21">
        <f t="shared" si="13"/>
        <v>64.180800000000005</v>
      </c>
    </row>
    <row r="217" spans="2:4" x14ac:dyDescent="0.35">
      <c r="B217" s="21">
        <v>0.21744106492113258</v>
      </c>
      <c r="C217" s="31">
        <f t="shared" si="12"/>
        <v>64.266335528826474</v>
      </c>
      <c r="D217" s="21">
        <f t="shared" si="13"/>
        <v>64.266300000000001</v>
      </c>
    </row>
    <row r="218" spans="2:4" x14ac:dyDescent="0.35">
      <c r="B218" s="21">
        <v>0.21893242404787439</v>
      </c>
      <c r="C218" s="31">
        <f t="shared" si="12"/>
        <v>64.383645674339448</v>
      </c>
      <c r="D218" s="21">
        <f t="shared" si="13"/>
        <v>64.383600000000001</v>
      </c>
    </row>
    <row r="219" spans="2:4" x14ac:dyDescent="0.35">
      <c r="B219" s="21">
        <v>0.21912117956219723</v>
      </c>
      <c r="C219" s="31">
        <f t="shared" si="12"/>
        <v>64.398464640676394</v>
      </c>
      <c r="D219" s="21">
        <f t="shared" si="13"/>
        <v>64.398399999999995</v>
      </c>
    </row>
    <row r="220" spans="2:4" x14ac:dyDescent="0.35">
      <c r="B220" s="21">
        <v>0.21988930187569189</v>
      </c>
      <c r="C220" s="31">
        <f t="shared" si="12"/>
        <v>64.458703256633669</v>
      </c>
      <c r="D220" s="21">
        <f t="shared" si="13"/>
        <v>64.458699999999993</v>
      </c>
    </row>
    <row r="221" spans="2:4" x14ac:dyDescent="0.35">
      <c r="B221" s="21">
        <v>0.22029784248131956</v>
      </c>
      <c r="C221" s="31">
        <f t="shared" si="12"/>
        <v>64.490699462306154</v>
      </c>
      <c r="D221" s="21">
        <f t="shared" si="13"/>
        <v>64.490600000000001</v>
      </c>
    </row>
    <row r="222" spans="2:4" x14ac:dyDescent="0.35">
      <c r="B222" s="21">
        <v>0.22119996907800943</v>
      </c>
      <c r="C222" s="31">
        <f t="shared" si="12"/>
        <v>64.561247561701975</v>
      </c>
      <c r="D222" s="21">
        <f t="shared" si="13"/>
        <v>64.561199999999999</v>
      </c>
    </row>
    <row r="223" spans="2:4" x14ac:dyDescent="0.35">
      <c r="B223" s="21">
        <v>0.22181029371361893</v>
      </c>
      <c r="C223" s="31">
        <f t="shared" si="12"/>
        <v>64.608894608951928</v>
      </c>
      <c r="D223" s="21">
        <f t="shared" si="13"/>
        <v>64.608800000000002</v>
      </c>
    </row>
    <row r="224" spans="2:4" x14ac:dyDescent="0.35">
      <c r="B224" s="21">
        <v>0.22344814516657674</v>
      </c>
      <c r="C224" s="31">
        <f t="shared" si="12"/>
        <v>64.736435970023095</v>
      </c>
      <c r="D224" s="21">
        <f t="shared" si="13"/>
        <v>64.736400000000003</v>
      </c>
    </row>
    <row r="225" spans="2:4" x14ac:dyDescent="0.35">
      <c r="B225" s="21">
        <v>0.22523748091637386</v>
      </c>
      <c r="C225" s="31">
        <f t="shared" si="12"/>
        <v>64.875240457212882</v>
      </c>
      <c r="D225" s="21">
        <f t="shared" si="13"/>
        <v>64.875200000000007</v>
      </c>
    </row>
    <row r="226" spans="2:4" x14ac:dyDescent="0.35">
      <c r="B226" s="21">
        <v>0.22595887551175531</v>
      </c>
      <c r="C226" s="31">
        <f t="shared" si="12"/>
        <v>64.931045328811436</v>
      </c>
      <c r="D226" s="21">
        <f t="shared" si="13"/>
        <v>64.930999999999997</v>
      </c>
    </row>
    <row r="227" spans="2:4" x14ac:dyDescent="0.35">
      <c r="B227" s="21">
        <v>0.22767117627155165</v>
      </c>
      <c r="C227" s="31">
        <f t="shared" si="12"/>
        <v>65.063148059841666</v>
      </c>
      <c r="D227" s="21">
        <f t="shared" si="13"/>
        <v>65.063100000000006</v>
      </c>
    </row>
    <row r="228" spans="2:4" x14ac:dyDescent="0.35">
      <c r="B228" s="21">
        <v>0.22772017708143488</v>
      </c>
      <c r="C228" s="31">
        <f t="shared" si="12"/>
        <v>65.066921111494068</v>
      </c>
      <c r="D228" s="21">
        <f t="shared" si="13"/>
        <v>65.066900000000004</v>
      </c>
    </row>
    <row r="229" spans="2:4" x14ac:dyDescent="0.35">
      <c r="B229" s="21">
        <v>0.22831317355086111</v>
      </c>
      <c r="C229" s="31">
        <f t="shared" si="12"/>
        <v>65.112549568133744</v>
      </c>
      <c r="D229" s="21">
        <f t="shared" si="13"/>
        <v>65.112499999999997</v>
      </c>
    </row>
    <row r="230" spans="2:4" x14ac:dyDescent="0.35">
      <c r="B230" s="21">
        <v>0.22878928566061507</v>
      </c>
      <c r="C230" s="31">
        <f t="shared" si="12"/>
        <v>65.149141420059209</v>
      </c>
      <c r="D230" s="21">
        <f t="shared" si="13"/>
        <v>65.149100000000004</v>
      </c>
    </row>
    <row r="231" spans="2:4" x14ac:dyDescent="0.35">
      <c r="B231" s="21">
        <v>0.22993944792992671</v>
      </c>
      <c r="C231" s="31">
        <f t="shared" si="12"/>
        <v>65.237380986980355</v>
      </c>
      <c r="D231" s="21">
        <f t="shared" si="13"/>
        <v>65.237300000000005</v>
      </c>
    </row>
    <row r="232" spans="2:4" x14ac:dyDescent="0.35">
      <c r="B232" s="21">
        <v>0.23072641121090576</v>
      </c>
      <c r="C232" s="31">
        <f t="shared" si="12"/>
        <v>65.297629106483768</v>
      </c>
      <c r="D232" s="21">
        <f t="shared" si="13"/>
        <v>65.297600000000003</v>
      </c>
    </row>
    <row r="233" spans="2:4" x14ac:dyDescent="0.35">
      <c r="B233" s="21">
        <v>0.23093965780701908</v>
      </c>
      <c r="C233" s="31">
        <f t="shared" si="12"/>
        <v>65.313937080958596</v>
      </c>
      <c r="D233" s="21">
        <f t="shared" si="13"/>
        <v>65.313900000000004</v>
      </c>
    </row>
    <row r="234" spans="2:4" x14ac:dyDescent="0.35">
      <c r="B234" s="21">
        <v>0.23298006841374475</v>
      </c>
      <c r="C234" s="31">
        <f t="shared" si="12"/>
        <v>65.469597818895849</v>
      </c>
      <c r="D234" s="21">
        <f t="shared" si="13"/>
        <v>65.469499999999996</v>
      </c>
    </row>
    <row r="235" spans="2:4" x14ac:dyDescent="0.35">
      <c r="B235" s="21">
        <v>0.23304198659158004</v>
      </c>
      <c r="C235" s="31">
        <f t="shared" si="12"/>
        <v>65.474310812114894</v>
      </c>
      <c r="D235" s="21">
        <f t="shared" si="13"/>
        <v>65.474299999999999</v>
      </c>
    </row>
    <row r="236" spans="2:4" x14ac:dyDescent="0.35">
      <c r="B236" s="21">
        <v>0.23361465407941606</v>
      </c>
      <c r="C236" s="31">
        <f t="shared" si="12"/>
        <v>65.517870600992481</v>
      </c>
      <c r="D236" s="21">
        <f t="shared" si="13"/>
        <v>65.517799999999994</v>
      </c>
    </row>
    <row r="237" spans="2:4" x14ac:dyDescent="0.35">
      <c r="B237" s="21">
        <v>0.23434784594282165</v>
      </c>
      <c r="C237" s="31">
        <f t="shared" si="12"/>
        <v>65.573562769158173</v>
      </c>
      <c r="D237" s="21">
        <f t="shared" si="13"/>
        <v>65.573499999999996</v>
      </c>
    </row>
    <row r="238" spans="2:4" x14ac:dyDescent="0.35">
      <c r="B238" s="21">
        <v>0.23452381675798051</v>
      </c>
      <c r="C238" s="31">
        <f t="shared" si="12"/>
        <v>65.586916282435809</v>
      </c>
      <c r="D238" s="21">
        <f t="shared" si="13"/>
        <v>65.5869</v>
      </c>
    </row>
    <row r="239" spans="2:4" x14ac:dyDescent="0.35">
      <c r="B239" s="21">
        <v>0.23600176819631924</v>
      </c>
      <c r="C239" s="31">
        <f t="shared" si="12"/>
        <v>65.698873207149319</v>
      </c>
      <c r="D239" s="21">
        <f t="shared" si="13"/>
        <v>65.698800000000006</v>
      </c>
    </row>
    <row r="240" spans="2:4" x14ac:dyDescent="0.35">
      <c r="B240" s="21">
        <v>0.23631443320292078</v>
      </c>
      <c r="C240" s="31">
        <f t="shared" si="12"/>
        <v>65.722513059634707</v>
      </c>
      <c r="D240" s="21">
        <f t="shared" si="13"/>
        <v>65.722499999999997</v>
      </c>
    </row>
    <row r="241" spans="2:4" x14ac:dyDescent="0.35">
      <c r="B241" s="21">
        <v>0.23634255113488056</v>
      </c>
      <c r="C241" s="31">
        <f t="shared" si="12"/>
        <v>65.724638222497859</v>
      </c>
      <c r="D241" s="21">
        <f t="shared" si="13"/>
        <v>65.724599999999995</v>
      </c>
    </row>
    <row r="242" spans="2:4" x14ac:dyDescent="0.35">
      <c r="B242" s="21">
        <v>0.23665008497821149</v>
      </c>
      <c r="C242" s="31">
        <f t="shared" si="12"/>
        <v>65.747873487556461</v>
      </c>
      <c r="D242" s="21">
        <f t="shared" si="13"/>
        <v>65.747799999999998</v>
      </c>
    </row>
    <row r="243" spans="2:4" x14ac:dyDescent="0.35">
      <c r="B243" s="21">
        <v>0.23680198168525235</v>
      </c>
      <c r="C243" s="31">
        <f t="shared" si="12"/>
        <v>65.759344248746544</v>
      </c>
      <c r="D243" s="21">
        <f t="shared" si="13"/>
        <v>65.759299999999996</v>
      </c>
    </row>
    <row r="244" spans="2:4" x14ac:dyDescent="0.35">
      <c r="B244" s="21">
        <v>0.24082889576514199</v>
      </c>
      <c r="C244" s="31">
        <f t="shared" si="12"/>
        <v>66.062113597677097</v>
      </c>
      <c r="D244" s="21">
        <f t="shared" si="13"/>
        <v>66.062100000000001</v>
      </c>
    </row>
    <row r="245" spans="2:4" x14ac:dyDescent="0.35">
      <c r="B245" s="21">
        <v>0.24107506133936141</v>
      </c>
      <c r="C245" s="31">
        <f t="shared" si="12"/>
        <v>66.08053950861256</v>
      </c>
      <c r="D245" s="21">
        <f t="shared" si="13"/>
        <v>66.080500000000001</v>
      </c>
    </row>
    <row r="246" spans="2:4" x14ac:dyDescent="0.35">
      <c r="B246" s="21">
        <v>0.24170688106296057</v>
      </c>
      <c r="C246" s="31">
        <f t="shared" si="12"/>
        <v>66.127789272801991</v>
      </c>
      <c r="D246" s="21">
        <f t="shared" si="13"/>
        <v>66.127700000000004</v>
      </c>
    </row>
    <row r="247" spans="2:4" x14ac:dyDescent="0.35">
      <c r="B247" s="21">
        <v>0.24190085627033497</v>
      </c>
      <c r="C247" s="31">
        <f t="shared" si="12"/>
        <v>66.14228304714311</v>
      </c>
      <c r="D247" s="21">
        <f t="shared" si="13"/>
        <v>66.142200000000003</v>
      </c>
    </row>
    <row r="248" spans="2:4" x14ac:dyDescent="0.35">
      <c r="B248" s="21">
        <v>0.24227778725452065</v>
      </c>
      <c r="C248" s="31">
        <f t="shared" si="12"/>
        <v>66.170430619145407</v>
      </c>
      <c r="D248" s="21">
        <f t="shared" si="13"/>
        <v>66.170400000000001</v>
      </c>
    </row>
    <row r="249" spans="2:4" x14ac:dyDescent="0.35">
      <c r="B249" s="21">
        <v>0.24239845102609292</v>
      </c>
      <c r="C249" s="31">
        <f t="shared" si="12"/>
        <v>66.179436639352218</v>
      </c>
      <c r="D249" s="21">
        <f t="shared" si="13"/>
        <v>66.179400000000001</v>
      </c>
    </row>
    <row r="250" spans="2:4" x14ac:dyDescent="0.35">
      <c r="B250" s="21">
        <v>0.24326261869940746</v>
      </c>
      <c r="C250" s="31">
        <f t="shared" si="12"/>
        <v>66.243870391789017</v>
      </c>
      <c r="D250" s="21">
        <f t="shared" si="13"/>
        <v>66.243799999999993</v>
      </c>
    </row>
    <row r="251" spans="2:4" x14ac:dyDescent="0.35">
      <c r="B251" s="21">
        <v>0.24335046848602915</v>
      </c>
      <c r="C251" s="31">
        <f t="shared" si="12"/>
        <v>66.25041420211025</v>
      </c>
      <c r="D251" s="21">
        <f t="shared" si="13"/>
        <v>66.250399999999999</v>
      </c>
    </row>
    <row r="252" spans="2:4" x14ac:dyDescent="0.35">
      <c r="B252" s="21">
        <v>0.24358032724246914</v>
      </c>
      <c r="C252" s="31">
        <f t="shared" si="12"/>
        <v>66.267530479884257</v>
      </c>
      <c r="D252" s="21">
        <f t="shared" si="13"/>
        <v>66.267499999999998</v>
      </c>
    </row>
    <row r="253" spans="2:4" x14ac:dyDescent="0.35">
      <c r="B253" s="21">
        <v>0.24443441310944924</v>
      </c>
      <c r="C253" s="31">
        <f t="shared" si="12"/>
        <v>66.331058762318307</v>
      </c>
      <c r="D253" s="21">
        <f t="shared" si="13"/>
        <v>66.331000000000003</v>
      </c>
    </row>
    <row r="254" spans="2:4" x14ac:dyDescent="0.35">
      <c r="B254" s="21">
        <v>0.24512601640705034</v>
      </c>
      <c r="C254" s="31">
        <f t="shared" si="12"/>
        <v>66.382420048672827</v>
      </c>
      <c r="D254" s="21">
        <f t="shared" si="13"/>
        <v>66.382400000000004</v>
      </c>
    </row>
    <row r="255" spans="2:4" x14ac:dyDescent="0.35">
      <c r="B255" s="21">
        <v>0.24737110173970067</v>
      </c>
      <c r="C255" s="31">
        <f t="shared" si="12"/>
        <v>66.5486518136358</v>
      </c>
      <c r="D255" s="21">
        <f t="shared" si="13"/>
        <v>66.548599999999993</v>
      </c>
    </row>
    <row r="256" spans="2:4" x14ac:dyDescent="0.35">
      <c r="B256" s="21">
        <v>0.24879196201492837</v>
      </c>
      <c r="C256" s="31">
        <f t="shared" si="12"/>
        <v>66.653466341952054</v>
      </c>
      <c r="D256" s="21">
        <f t="shared" si="13"/>
        <v>66.653400000000005</v>
      </c>
    </row>
    <row r="257" spans="2:4" x14ac:dyDescent="0.35">
      <c r="B257" s="21">
        <v>0.24917913301223027</v>
      </c>
      <c r="C257" s="31">
        <f t="shared" si="12"/>
        <v>66.681975386639735</v>
      </c>
      <c r="D257" s="21">
        <f t="shared" si="13"/>
        <v>66.681899999999999</v>
      </c>
    </row>
    <row r="258" spans="2:4" x14ac:dyDescent="0.35">
      <c r="B258" s="21">
        <v>0.24921990092161217</v>
      </c>
      <c r="C258" s="31">
        <f t="shared" si="12"/>
        <v>66.684976011668667</v>
      </c>
      <c r="D258" s="21">
        <f t="shared" si="13"/>
        <v>66.684899999999999</v>
      </c>
    </row>
    <row r="259" spans="2:4" x14ac:dyDescent="0.35">
      <c r="B259" s="21">
        <v>0.24933513438834976</v>
      </c>
      <c r="C259" s="31">
        <f t="shared" ref="C259:C322" si="14">30*(SQRT(6)*SQRT(B259)+1)</f>
        <v>66.693456169964264</v>
      </c>
      <c r="D259" s="21">
        <f t="shared" ref="D259:D322" si="15">TRUNC(C259, $H$5)</f>
        <v>66.693399999999997</v>
      </c>
    </row>
    <row r="260" spans="2:4" x14ac:dyDescent="0.35">
      <c r="B260" s="21">
        <v>0.249419908847894</v>
      </c>
      <c r="C260" s="31">
        <f t="shared" si="14"/>
        <v>66.69969356518699</v>
      </c>
      <c r="D260" s="21">
        <f t="shared" si="15"/>
        <v>66.699600000000004</v>
      </c>
    </row>
    <row r="261" spans="2:4" x14ac:dyDescent="0.35">
      <c r="B261" s="21">
        <v>0.25194418949951647</v>
      </c>
      <c r="C261" s="31">
        <f t="shared" si="14"/>
        <v>66.884937620895997</v>
      </c>
      <c r="D261" s="21">
        <f t="shared" si="15"/>
        <v>66.884900000000002</v>
      </c>
    </row>
    <row r="262" spans="2:4" x14ac:dyDescent="0.35">
      <c r="B262" s="21">
        <v>0.25256117558421443</v>
      </c>
      <c r="C262" s="31">
        <f t="shared" si="14"/>
        <v>66.930073763191388</v>
      </c>
      <c r="D262" s="21">
        <f t="shared" si="15"/>
        <v>66.930000000000007</v>
      </c>
    </row>
    <row r="263" spans="2:4" x14ac:dyDescent="0.35">
      <c r="B263" s="21">
        <v>0.2541698123023004</v>
      </c>
      <c r="C263" s="31">
        <f t="shared" si="14"/>
        <v>67.04749635849123</v>
      </c>
      <c r="D263" s="21">
        <f t="shared" si="15"/>
        <v>67.047399999999996</v>
      </c>
    </row>
    <row r="264" spans="2:4" x14ac:dyDescent="0.35">
      <c r="B264" s="21">
        <v>0.25836974043818528</v>
      </c>
      <c r="C264" s="31">
        <f t="shared" si="14"/>
        <v>67.352330561374615</v>
      </c>
      <c r="D264" s="21">
        <f t="shared" si="15"/>
        <v>67.3523</v>
      </c>
    </row>
    <row r="265" spans="2:4" x14ac:dyDescent="0.35">
      <c r="B265" s="21">
        <v>0.25844634819314194</v>
      </c>
      <c r="C265" s="31">
        <f t="shared" si="14"/>
        <v>67.35786771542196</v>
      </c>
      <c r="D265" s="21">
        <f t="shared" si="15"/>
        <v>67.357799999999997</v>
      </c>
    </row>
    <row r="266" spans="2:4" x14ac:dyDescent="0.35">
      <c r="B266" s="21">
        <v>0.26117350689279528</v>
      </c>
      <c r="C266" s="31">
        <f t="shared" si="14"/>
        <v>67.554452961281356</v>
      </c>
      <c r="D266" s="21">
        <f t="shared" si="15"/>
        <v>67.554400000000001</v>
      </c>
    </row>
    <row r="267" spans="2:4" x14ac:dyDescent="0.35">
      <c r="B267" s="21">
        <v>0.26126414792085617</v>
      </c>
      <c r="C267" s="31">
        <f t="shared" si="14"/>
        <v>67.560969087240309</v>
      </c>
      <c r="D267" s="21">
        <f t="shared" si="15"/>
        <v>67.560900000000004</v>
      </c>
    </row>
    <row r="268" spans="2:4" x14ac:dyDescent="0.35">
      <c r="B268" s="21">
        <v>0.26166065612033129</v>
      </c>
      <c r="C268" s="31">
        <f t="shared" si="14"/>
        <v>67.589460531507882</v>
      </c>
      <c r="D268" s="21">
        <f t="shared" si="15"/>
        <v>67.589399999999998</v>
      </c>
    </row>
    <row r="269" spans="2:4" x14ac:dyDescent="0.35">
      <c r="B269" s="21">
        <v>0.26248302725846884</v>
      </c>
      <c r="C269" s="31">
        <f t="shared" si="14"/>
        <v>67.648483995982247</v>
      </c>
      <c r="D269" s="21">
        <f t="shared" si="15"/>
        <v>67.648399999999995</v>
      </c>
    </row>
    <row r="270" spans="2:4" x14ac:dyDescent="0.35">
      <c r="B270" s="21">
        <v>0.26253015369673538</v>
      </c>
      <c r="C270" s="31">
        <f t="shared" si="14"/>
        <v>67.651863565597537</v>
      </c>
      <c r="D270" s="21">
        <f t="shared" si="15"/>
        <v>67.651799999999994</v>
      </c>
    </row>
    <row r="271" spans="2:4" x14ac:dyDescent="0.35">
      <c r="B271" s="21">
        <v>0.26277050727350393</v>
      </c>
      <c r="C271" s="31">
        <f t="shared" si="14"/>
        <v>67.669095280838917</v>
      </c>
      <c r="D271" s="21">
        <f t="shared" si="15"/>
        <v>67.668999999999997</v>
      </c>
    </row>
    <row r="272" spans="2:4" x14ac:dyDescent="0.35">
      <c r="B272" s="21">
        <v>0.26361579096961474</v>
      </c>
      <c r="C272" s="31">
        <f t="shared" si="14"/>
        <v>67.729633860348017</v>
      </c>
      <c r="D272" s="21">
        <f t="shared" si="15"/>
        <v>67.729600000000005</v>
      </c>
    </row>
    <row r="273" spans="2:4" x14ac:dyDescent="0.35">
      <c r="B273" s="21">
        <v>0.26860571464565886</v>
      </c>
      <c r="C273" s="31">
        <f t="shared" si="14"/>
        <v>68.085047710178316</v>
      </c>
      <c r="D273" s="21">
        <f t="shared" si="15"/>
        <v>68.084999999999994</v>
      </c>
    </row>
    <row r="274" spans="2:4" x14ac:dyDescent="0.35">
      <c r="B274" s="21">
        <v>0.26921064015438456</v>
      </c>
      <c r="C274" s="31">
        <f t="shared" si="14"/>
        <v>68.127909158956996</v>
      </c>
      <c r="D274" s="21">
        <f t="shared" si="15"/>
        <v>68.127899999999997</v>
      </c>
    </row>
    <row r="275" spans="2:4" x14ac:dyDescent="0.35">
      <c r="B275" s="21">
        <v>0.2693463749673044</v>
      </c>
      <c r="C275" s="31">
        <f t="shared" si="14"/>
        <v>68.137519909184491</v>
      </c>
      <c r="D275" s="21">
        <f t="shared" si="15"/>
        <v>68.137500000000003</v>
      </c>
    </row>
    <row r="276" spans="2:4" x14ac:dyDescent="0.35">
      <c r="B276" s="21">
        <v>0.27054156800254181</v>
      </c>
      <c r="C276" s="31">
        <f t="shared" si="14"/>
        <v>68.222041641096638</v>
      </c>
      <c r="D276" s="21">
        <f t="shared" si="15"/>
        <v>68.221999999999994</v>
      </c>
    </row>
    <row r="277" spans="2:4" x14ac:dyDescent="0.35">
      <c r="B277" s="21">
        <v>0.27154250418394554</v>
      </c>
      <c r="C277" s="31">
        <f t="shared" si="14"/>
        <v>68.292682363518296</v>
      </c>
      <c r="D277" s="21">
        <f t="shared" si="15"/>
        <v>68.292599999999993</v>
      </c>
    </row>
    <row r="278" spans="2:4" x14ac:dyDescent="0.35">
      <c r="B278" s="21">
        <v>0.27339622051276524</v>
      </c>
      <c r="C278" s="31">
        <f t="shared" si="14"/>
        <v>68.42316476774046</v>
      </c>
      <c r="D278" s="21">
        <f t="shared" si="15"/>
        <v>68.423100000000005</v>
      </c>
    </row>
    <row r="279" spans="2:4" x14ac:dyDescent="0.35">
      <c r="B279" s="21">
        <v>0.27484620114594005</v>
      </c>
      <c r="C279" s="31">
        <f t="shared" si="14"/>
        <v>68.524920326823207</v>
      </c>
      <c r="D279" s="21">
        <f t="shared" si="15"/>
        <v>68.524900000000002</v>
      </c>
    </row>
    <row r="280" spans="2:4" x14ac:dyDescent="0.35">
      <c r="B280" s="21">
        <v>0.27586357272315365</v>
      </c>
      <c r="C280" s="31">
        <f t="shared" si="14"/>
        <v>68.596156449898345</v>
      </c>
      <c r="D280" s="21">
        <f t="shared" si="15"/>
        <v>68.596100000000007</v>
      </c>
    </row>
    <row r="281" spans="2:4" x14ac:dyDescent="0.35">
      <c r="B281" s="21">
        <v>0.27618101521916871</v>
      </c>
      <c r="C281" s="31">
        <f t="shared" si="14"/>
        <v>68.618356803254997</v>
      </c>
      <c r="D281" s="21">
        <f t="shared" si="15"/>
        <v>68.618300000000005</v>
      </c>
    </row>
    <row r="282" spans="2:4" x14ac:dyDescent="0.35">
      <c r="B282" s="21">
        <v>0.27629183132543866</v>
      </c>
      <c r="C282" s="31">
        <f t="shared" si="14"/>
        <v>68.626103727367692</v>
      </c>
      <c r="D282" s="21">
        <f t="shared" si="15"/>
        <v>68.626099999999994</v>
      </c>
    </row>
    <row r="283" spans="2:4" x14ac:dyDescent="0.35">
      <c r="B283" s="21">
        <v>0.27683529603436718</v>
      </c>
      <c r="C283" s="31">
        <f t="shared" si="14"/>
        <v>68.664073745346371</v>
      </c>
      <c r="D283" s="21">
        <f t="shared" si="15"/>
        <v>68.664000000000001</v>
      </c>
    </row>
    <row r="284" spans="2:4" x14ac:dyDescent="0.35">
      <c r="B284" s="21">
        <v>0.27698322779079398</v>
      </c>
      <c r="C284" s="31">
        <f t="shared" si="14"/>
        <v>68.67440277587086</v>
      </c>
      <c r="D284" s="21">
        <f t="shared" si="15"/>
        <v>68.674400000000006</v>
      </c>
    </row>
    <row r="285" spans="2:4" x14ac:dyDescent="0.35">
      <c r="B285" s="21">
        <v>0.2798696964407883</v>
      </c>
      <c r="C285" s="31">
        <f t="shared" si="14"/>
        <v>68.875395313491751</v>
      </c>
      <c r="D285" s="21">
        <f t="shared" si="15"/>
        <v>68.875299999999996</v>
      </c>
    </row>
    <row r="286" spans="2:4" x14ac:dyDescent="0.35">
      <c r="B286" s="21">
        <v>0.28015685207232766</v>
      </c>
      <c r="C286" s="31">
        <f t="shared" si="14"/>
        <v>68.89533392568535</v>
      </c>
      <c r="D286" s="21">
        <f t="shared" si="15"/>
        <v>68.895300000000006</v>
      </c>
    </row>
    <row r="287" spans="2:4" x14ac:dyDescent="0.35">
      <c r="B287" s="21">
        <v>0.28034309166012528</v>
      </c>
      <c r="C287" s="31">
        <f t="shared" si="14"/>
        <v>68.908259983770492</v>
      </c>
      <c r="D287" s="21">
        <f t="shared" si="15"/>
        <v>68.908199999999994</v>
      </c>
    </row>
    <row r="288" spans="2:4" x14ac:dyDescent="0.35">
      <c r="B288" s="21">
        <v>0.28223748699609275</v>
      </c>
      <c r="C288" s="31">
        <f t="shared" si="14"/>
        <v>69.039498328986014</v>
      </c>
      <c r="D288" s="21">
        <f t="shared" si="15"/>
        <v>69.039400000000001</v>
      </c>
    </row>
    <row r="289" spans="2:4" x14ac:dyDescent="0.35">
      <c r="B289" s="21">
        <v>0.28265736674959907</v>
      </c>
      <c r="C289" s="31">
        <f t="shared" si="14"/>
        <v>69.068526724818199</v>
      </c>
      <c r="D289" s="21">
        <f t="shared" si="15"/>
        <v>69.0685</v>
      </c>
    </row>
    <row r="290" spans="2:4" x14ac:dyDescent="0.35">
      <c r="B290" s="21">
        <v>0.28475731320524256</v>
      </c>
      <c r="C290" s="31">
        <f t="shared" si="14"/>
        <v>69.213384083859808</v>
      </c>
      <c r="D290" s="21">
        <f t="shared" si="15"/>
        <v>69.213300000000004</v>
      </c>
    </row>
    <row r="291" spans="2:4" x14ac:dyDescent="0.35">
      <c r="B291" s="21">
        <v>0.28545063283210848</v>
      </c>
      <c r="C291" s="31">
        <f t="shared" si="14"/>
        <v>69.26109292026122</v>
      </c>
      <c r="D291" s="21">
        <f t="shared" si="15"/>
        <v>69.260999999999996</v>
      </c>
    </row>
    <row r="292" spans="2:4" x14ac:dyDescent="0.35">
      <c r="B292" s="21">
        <v>0.28561177439491625</v>
      </c>
      <c r="C292" s="31">
        <f t="shared" si="14"/>
        <v>69.272173122104505</v>
      </c>
      <c r="D292" s="21">
        <f t="shared" si="15"/>
        <v>69.272099999999995</v>
      </c>
    </row>
    <row r="293" spans="2:4" x14ac:dyDescent="0.35">
      <c r="B293" s="21">
        <v>0.28566046858907912</v>
      </c>
      <c r="C293" s="31">
        <f t="shared" si="14"/>
        <v>69.275520752512335</v>
      </c>
      <c r="D293" s="21">
        <f t="shared" si="15"/>
        <v>69.275499999999994</v>
      </c>
    </row>
    <row r="294" spans="2:4" x14ac:dyDescent="0.35">
      <c r="B294" s="21">
        <v>0.28676163562152135</v>
      </c>
      <c r="C294" s="31">
        <f t="shared" si="14"/>
        <v>69.35114778956536</v>
      </c>
      <c r="D294" s="21">
        <f t="shared" si="15"/>
        <v>69.351100000000002</v>
      </c>
    </row>
    <row r="295" spans="2:4" x14ac:dyDescent="0.35">
      <c r="B295" s="21">
        <v>0.2883540181243911</v>
      </c>
      <c r="C295" s="31">
        <f t="shared" si="14"/>
        <v>69.460254660502528</v>
      </c>
      <c r="D295" s="21">
        <f t="shared" si="15"/>
        <v>69.4602</v>
      </c>
    </row>
    <row r="296" spans="2:4" x14ac:dyDescent="0.35">
      <c r="B296" s="21">
        <v>0.2892337683794175</v>
      </c>
      <c r="C296" s="31">
        <f t="shared" si="14"/>
        <v>69.520404214137969</v>
      </c>
      <c r="D296" s="21">
        <f t="shared" si="15"/>
        <v>69.520399999999995</v>
      </c>
    </row>
    <row r="297" spans="2:4" x14ac:dyDescent="0.35">
      <c r="B297" s="21">
        <v>0.29019584205185678</v>
      </c>
      <c r="C297" s="31">
        <f t="shared" si="14"/>
        <v>69.586077692542688</v>
      </c>
      <c r="D297" s="21">
        <f t="shared" si="15"/>
        <v>69.585999999999999</v>
      </c>
    </row>
    <row r="298" spans="2:4" x14ac:dyDescent="0.35">
      <c r="B298" s="21">
        <v>0.29275465125386213</v>
      </c>
      <c r="C298" s="31">
        <f t="shared" si="14"/>
        <v>69.760220280713426</v>
      </c>
      <c r="D298" s="21">
        <f t="shared" si="15"/>
        <v>69.760199999999998</v>
      </c>
    </row>
    <row r="299" spans="2:4" x14ac:dyDescent="0.35">
      <c r="B299" s="21">
        <v>0.29296527096204761</v>
      </c>
      <c r="C299" s="31">
        <f t="shared" si="14"/>
        <v>69.774520276114671</v>
      </c>
      <c r="D299" s="21">
        <f t="shared" si="15"/>
        <v>69.774500000000003</v>
      </c>
    </row>
    <row r="300" spans="2:4" x14ac:dyDescent="0.35">
      <c r="B300" s="21">
        <v>0.29373872973888027</v>
      </c>
      <c r="C300" s="31">
        <f t="shared" si="14"/>
        <v>69.826990102064627</v>
      </c>
      <c r="D300" s="21">
        <f t="shared" si="15"/>
        <v>69.826899999999995</v>
      </c>
    </row>
    <row r="301" spans="2:4" x14ac:dyDescent="0.35">
      <c r="B301" s="21">
        <v>0.2939477479873347</v>
      </c>
      <c r="C301" s="31">
        <f t="shared" si="14"/>
        <v>69.841157602805751</v>
      </c>
      <c r="D301" s="21">
        <f t="shared" si="15"/>
        <v>69.841099999999997</v>
      </c>
    </row>
    <row r="302" spans="2:4" x14ac:dyDescent="0.35">
      <c r="B302" s="21">
        <v>0.29454728717343104</v>
      </c>
      <c r="C302" s="31">
        <f t="shared" si="14"/>
        <v>69.881767146611338</v>
      </c>
      <c r="D302" s="21">
        <f t="shared" si="15"/>
        <v>69.881699999999995</v>
      </c>
    </row>
    <row r="303" spans="2:4" x14ac:dyDescent="0.35">
      <c r="B303" s="21">
        <v>0.2968831912165889</v>
      </c>
      <c r="C303" s="31">
        <f t="shared" si="14"/>
        <v>70.039595809268349</v>
      </c>
      <c r="D303" s="21">
        <f t="shared" si="15"/>
        <v>70.039500000000004</v>
      </c>
    </row>
    <row r="304" spans="2:4" x14ac:dyDescent="0.35">
      <c r="B304" s="21">
        <v>0.29911172387605789</v>
      </c>
      <c r="C304" s="31">
        <f t="shared" si="14"/>
        <v>70.189592047328773</v>
      </c>
      <c r="D304" s="21">
        <f t="shared" si="15"/>
        <v>70.189499999999995</v>
      </c>
    </row>
    <row r="305" spans="2:4" x14ac:dyDescent="0.35">
      <c r="B305" s="21">
        <v>0.30025234404681789</v>
      </c>
      <c r="C305" s="31">
        <f t="shared" si="14"/>
        <v>70.266147790083139</v>
      </c>
      <c r="D305" s="21">
        <f t="shared" si="15"/>
        <v>70.266099999999994</v>
      </c>
    </row>
    <row r="306" spans="2:4" x14ac:dyDescent="0.35">
      <c r="B306" s="21">
        <v>0.30336749289600451</v>
      </c>
      <c r="C306" s="31">
        <f t="shared" si="14"/>
        <v>70.474491493265532</v>
      </c>
      <c r="D306" s="21">
        <f t="shared" si="15"/>
        <v>70.474400000000003</v>
      </c>
    </row>
    <row r="307" spans="2:4" x14ac:dyDescent="0.35">
      <c r="B307" s="21">
        <v>0.30354660579786619</v>
      </c>
      <c r="C307" s="31">
        <f t="shared" si="14"/>
        <v>70.486438115849069</v>
      </c>
      <c r="D307" s="21">
        <f t="shared" si="15"/>
        <v>70.486400000000003</v>
      </c>
    </row>
    <row r="308" spans="2:4" x14ac:dyDescent="0.35">
      <c r="B308" s="21">
        <v>0.30375922148785905</v>
      </c>
      <c r="C308" s="31">
        <f t="shared" si="14"/>
        <v>70.500614761191443</v>
      </c>
      <c r="D308" s="21">
        <f t="shared" si="15"/>
        <v>70.500600000000006</v>
      </c>
    </row>
    <row r="309" spans="2:4" x14ac:dyDescent="0.35">
      <c r="B309" s="21">
        <v>0.30434995150849331</v>
      </c>
      <c r="C309" s="31">
        <f t="shared" si="14"/>
        <v>70.539977036819636</v>
      </c>
      <c r="D309" s="21">
        <f t="shared" si="15"/>
        <v>70.539900000000003</v>
      </c>
    </row>
    <row r="310" spans="2:4" x14ac:dyDescent="0.35">
      <c r="B310" s="21">
        <v>0.30561411711430186</v>
      </c>
      <c r="C310" s="31">
        <f t="shared" si="14"/>
        <v>70.624084388663206</v>
      </c>
      <c r="D310" s="21">
        <f t="shared" si="15"/>
        <v>70.623999999999995</v>
      </c>
    </row>
    <row r="311" spans="2:4" x14ac:dyDescent="0.35">
      <c r="B311" s="21">
        <v>0.30634156680528601</v>
      </c>
      <c r="C311" s="31">
        <f t="shared" si="14"/>
        <v>70.672404167304208</v>
      </c>
      <c r="D311" s="21">
        <f t="shared" si="15"/>
        <v>70.672399999999996</v>
      </c>
    </row>
    <row r="312" spans="2:4" x14ac:dyDescent="0.35">
      <c r="B312" s="21">
        <v>0.3067411499652104</v>
      </c>
      <c r="C312" s="31">
        <f t="shared" si="14"/>
        <v>70.69892148217366</v>
      </c>
      <c r="D312" s="21">
        <f t="shared" si="15"/>
        <v>70.698899999999995</v>
      </c>
    </row>
    <row r="313" spans="2:4" x14ac:dyDescent="0.35">
      <c r="B313" s="21">
        <v>0.30821324737456679</v>
      </c>
      <c r="C313" s="31">
        <f t="shared" si="14"/>
        <v>70.796464746625546</v>
      </c>
      <c r="D313" s="21">
        <f t="shared" si="15"/>
        <v>70.796400000000006</v>
      </c>
    </row>
    <row r="314" spans="2:4" x14ac:dyDescent="0.35">
      <c r="B314" s="21">
        <v>0.30843181620647675</v>
      </c>
      <c r="C314" s="31">
        <f t="shared" si="14"/>
        <v>70.810927550289449</v>
      </c>
      <c r="D314" s="21">
        <f t="shared" si="15"/>
        <v>70.810900000000004</v>
      </c>
    </row>
    <row r="315" spans="2:4" x14ac:dyDescent="0.35">
      <c r="B315" s="21">
        <v>0.30852258460340243</v>
      </c>
      <c r="C315" s="31">
        <f t="shared" si="14"/>
        <v>70.816932232326963</v>
      </c>
      <c r="D315" s="21">
        <f t="shared" si="15"/>
        <v>70.816900000000004</v>
      </c>
    </row>
    <row r="316" spans="2:4" x14ac:dyDescent="0.35">
      <c r="B316" s="21">
        <v>0.30980663697910393</v>
      </c>
      <c r="C316" s="31">
        <f t="shared" si="14"/>
        <v>70.901782842403833</v>
      </c>
      <c r="D316" s="21">
        <f t="shared" si="15"/>
        <v>70.901700000000005</v>
      </c>
    </row>
    <row r="317" spans="2:4" x14ac:dyDescent="0.35">
      <c r="B317" s="21">
        <v>0.31012675569045411</v>
      </c>
      <c r="C317" s="31">
        <f t="shared" si="14"/>
        <v>70.922908996409973</v>
      </c>
      <c r="D317" s="21">
        <f t="shared" si="15"/>
        <v>70.922899999999998</v>
      </c>
    </row>
    <row r="318" spans="2:4" x14ac:dyDescent="0.35">
      <c r="B318" s="21">
        <v>0.31070547397301895</v>
      </c>
      <c r="C318" s="31">
        <f t="shared" si="14"/>
        <v>70.961073709734492</v>
      </c>
      <c r="D318" s="21">
        <f t="shared" si="15"/>
        <v>70.960999999999999</v>
      </c>
    </row>
    <row r="319" spans="2:4" x14ac:dyDescent="0.35">
      <c r="B319" s="21">
        <v>0.31160879597330515</v>
      </c>
      <c r="C319" s="31">
        <f t="shared" si="14"/>
        <v>71.020574084913136</v>
      </c>
      <c r="D319" s="21">
        <f t="shared" si="15"/>
        <v>71.020499999999998</v>
      </c>
    </row>
    <row r="320" spans="2:4" x14ac:dyDescent="0.35">
      <c r="B320" s="21">
        <v>0.3117806404591269</v>
      </c>
      <c r="C320" s="31">
        <f t="shared" si="14"/>
        <v>71.031883438117788</v>
      </c>
      <c r="D320" s="21">
        <f t="shared" si="15"/>
        <v>71.031800000000004</v>
      </c>
    </row>
    <row r="321" spans="2:4" x14ac:dyDescent="0.35">
      <c r="B321" s="21">
        <v>0.31205155877091872</v>
      </c>
      <c r="C321" s="31">
        <f t="shared" si="14"/>
        <v>71.049706665979485</v>
      </c>
      <c r="D321" s="21">
        <f t="shared" si="15"/>
        <v>71.049700000000001</v>
      </c>
    </row>
    <row r="322" spans="2:4" x14ac:dyDescent="0.35">
      <c r="B322" s="21">
        <v>0.31381333510101683</v>
      </c>
      <c r="C322" s="31">
        <f t="shared" si="14"/>
        <v>71.165422499295346</v>
      </c>
      <c r="D322" s="21">
        <f t="shared" si="15"/>
        <v>71.165400000000005</v>
      </c>
    </row>
    <row r="323" spans="2:4" x14ac:dyDescent="0.35">
      <c r="B323" s="21">
        <v>0.31384397833853039</v>
      </c>
      <c r="C323" s="31">
        <f t="shared" ref="C323:C386" si="16">30*(SQRT(6)*SQRT(B323)+1)</f>
        <v>71.167432310359899</v>
      </c>
      <c r="D323" s="21">
        <f t="shared" ref="D323:D386" si="17">TRUNC(C323, $H$5)</f>
        <v>71.167400000000001</v>
      </c>
    </row>
    <row r="324" spans="2:4" x14ac:dyDescent="0.35">
      <c r="B324" s="21">
        <v>0.31402492042410945</v>
      </c>
      <c r="C324" s="31">
        <f t="shared" si="16"/>
        <v>71.179297836293784</v>
      </c>
      <c r="D324" s="21">
        <f t="shared" si="17"/>
        <v>71.179199999999994</v>
      </c>
    </row>
    <row r="325" spans="2:4" x14ac:dyDescent="0.35">
      <c r="B325" s="21">
        <v>0.31548835998346825</v>
      </c>
      <c r="C325" s="31">
        <f t="shared" si="16"/>
        <v>71.275139538355617</v>
      </c>
      <c r="D325" s="21">
        <f t="shared" si="17"/>
        <v>71.275099999999995</v>
      </c>
    </row>
    <row r="326" spans="2:4" x14ac:dyDescent="0.35">
      <c r="B326" s="21">
        <v>0.31630136892620542</v>
      </c>
      <c r="C326" s="31">
        <f t="shared" si="16"/>
        <v>71.328288038600249</v>
      </c>
      <c r="D326" s="21">
        <f t="shared" si="17"/>
        <v>71.328199999999995</v>
      </c>
    </row>
    <row r="327" spans="2:4" x14ac:dyDescent="0.35">
      <c r="B327" s="21">
        <v>0.31838701257181146</v>
      </c>
      <c r="C327" s="31">
        <f t="shared" si="16"/>
        <v>71.464320419943959</v>
      </c>
      <c r="D327" s="21">
        <f t="shared" si="17"/>
        <v>71.464299999999994</v>
      </c>
    </row>
    <row r="328" spans="2:4" x14ac:dyDescent="0.35">
      <c r="B328" s="21">
        <v>0.31855071926372813</v>
      </c>
      <c r="C328" s="31">
        <f t="shared" si="16"/>
        <v>71.474979011738299</v>
      </c>
      <c r="D328" s="21">
        <f t="shared" si="17"/>
        <v>71.474900000000005</v>
      </c>
    </row>
    <row r="329" spans="2:4" x14ac:dyDescent="0.35">
      <c r="B329" s="21">
        <v>0.31911392721179321</v>
      </c>
      <c r="C329" s="31">
        <f t="shared" si="16"/>
        <v>71.511627370457106</v>
      </c>
      <c r="D329" s="21">
        <f t="shared" si="17"/>
        <v>71.511600000000001</v>
      </c>
    </row>
    <row r="330" spans="2:4" x14ac:dyDescent="0.35">
      <c r="B330" s="21">
        <v>0.32106792377866555</v>
      </c>
      <c r="C330" s="31">
        <f t="shared" si="16"/>
        <v>71.638525290946532</v>
      </c>
      <c r="D330" s="21">
        <f t="shared" si="17"/>
        <v>71.638499999999993</v>
      </c>
    </row>
    <row r="331" spans="2:4" x14ac:dyDescent="0.35">
      <c r="B331" s="21">
        <v>0.32177373648160401</v>
      </c>
      <c r="C331" s="31">
        <f t="shared" si="16"/>
        <v>71.684267739767975</v>
      </c>
      <c r="D331" s="21">
        <f t="shared" si="17"/>
        <v>71.684200000000004</v>
      </c>
    </row>
    <row r="332" spans="2:4" x14ac:dyDescent="0.35">
      <c r="B332" s="21">
        <v>0.32260973355354239</v>
      </c>
      <c r="C332" s="31">
        <f t="shared" si="16"/>
        <v>71.738382349932166</v>
      </c>
      <c r="D332" s="21">
        <f t="shared" si="17"/>
        <v>71.738299999999995</v>
      </c>
    </row>
    <row r="333" spans="2:4" x14ac:dyDescent="0.35">
      <c r="B333" s="21">
        <v>0.32270661328804284</v>
      </c>
      <c r="C333" s="31">
        <f t="shared" si="16"/>
        <v>71.74464889965455</v>
      </c>
      <c r="D333" s="21">
        <f t="shared" si="17"/>
        <v>71.744600000000005</v>
      </c>
    </row>
    <row r="334" spans="2:4" x14ac:dyDescent="0.35">
      <c r="B334" s="21">
        <v>0.32487913731760498</v>
      </c>
      <c r="C334" s="31">
        <f t="shared" si="16"/>
        <v>71.884929766146996</v>
      </c>
      <c r="D334" s="21">
        <f t="shared" si="17"/>
        <v>71.884900000000002</v>
      </c>
    </row>
    <row r="335" spans="2:4" x14ac:dyDescent="0.35">
      <c r="B335" s="21">
        <v>0.32500707864322609</v>
      </c>
      <c r="C335" s="31">
        <f t="shared" si="16"/>
        <v>71.893176349775871</v>
      </c>
      <c r="D335" s="21">
        <f t="shared" si="17"/>
        <v>71.893100000000004</v>
      </c>
    </row>
    <row r="336" spans="2:4" x14ac:dyDescent="0.35">
      <c r="B336" s="21">
        <v>0.32508828172705495</v>
      </c>
      <c r="C336" s="31">
        <f t="shared" si="16"/>
        <v>71.898409532177908</v>
      </c>
      <c r="D336" s="21">
        <f t="shared" si="17"/>
        <v>71.898399999999995</v>
      </c>
    </row>
    <row r="337" spans="2:4" x14ac:dyDescent="0.35">
      <c r="B337" s="21">
        <v>0.32572014743769284</v>
      </c>
      <c r="C337" s="31">
        <f t="shared" si="16"/>
        <v>71.939108194661713</v>
      </c>
      <c r="D337" s="21">
        <f t="shared" si="17"/>
        <v>71.939099999999996</v>
      </c>
    </row>
    <row r="338" spans="2:4" x14ac:dyDescent="0.35">
      <c r="B338" s="21">
        <v>0.32687977211152353</v>
      </c>
      <c r="C338" s="31">
        <f t="shared" si="16"/>
        <v>72.01369740218334</v>
      </c>
      <c r="D338" s="21">
        <f t="shared" si="17"/>
        <v>72.013599999999997</v>
      </c>
    </row>
    <row r="339" spans="2:4" x14ac:dyDescent="0.35">
      <c r="B339" s="21">
        <v>0.32715528030133645</v>
      </c>
      <c r="C339" s="31">
        <f t="shared" si="16"/>
        <v>72.031399139538735</v>
      </c>
      <c r="D339" s="21">
        <f t="shared" si="17"/>
        <v>72.031300000000002</v>
      </c>
    </row>
    <row r="340" spans="2:4" x14ac:dyDescent="0.35">
      <c r="B340" s="21">
        <v>0.32765899573889401</v>
      </c>
      <c r="C340" s="31">
        <f t="shared" si="16"/>
        <v>72.063744210305714</v>
      </c>
      <c r="D340" s="21">
        <f t="shared" si="17"/>
        <v>72.063699999999997</v>
      </c>
    </row>
    <row r="341" spans="2:4" x14ac:dyDescent="0.35">
      <c r="B341" s="21">
        <v>0.32831666100685786</v>
      </c>
      <c r="C341" s="31">
        <f t="shared" si="16"/>
        <v>72.105937460612751</v>
      </c>
      <c r="D341" s="21">
        <f t="shared" si="17"/>
        <v>72.105900000000005</v>
      </c>
    </row>
    <row r="342" spans="2:4" x14ac:dyDescent="0.35">
      <c r="B342" s="21">
        <v>0.3288858887195325</v>
      </c>
      <c r="C342" s="31">
        <f t="shared" si="16"/>
        <v>72.142422795628107</v>
      </c>
      <c r="D342" s="21">
        <f t="shared" si="17"/>
        <v>72.142399999999995</v>
      </c>
    </row>
    <row r="343" spans="2:4" x14ac:dyDescent="0.35">
      <c r="B343" s="21">
        <v>0.33118604549601138</v>
      </c>
      <c r="C343" s="31">
        <f t="shared" si="16"/>
        <v>72.289533524011134</v>
      </c>
      <c r="D343" s="21">
        <f t="shared" si="17"/>
        <v>72.289500000000004</v>
      </c>
    </row>
    <row r="344" spans="2:4" x14ac:dyDescent="0.35">
      <c r="B344" s="21">
        <v>0.33177094267876628</v>
      </c>
      <c r="C344" s="31">
        <f t="shared" si="16"/>
        <v>72.32686015363457</v>
      </c>
      <c r="D344" s="21">
        <f t="shared" si="17"/>
        <v>72.326800000000006</v>
      </c>
    </row>
    <row r="345" spans="2:4" x14ac:dyDescent="0.35">
      <c r="B345" s="21">
        <v>0.33518154995506944</v>
      </c>
      <c r="C345" s="31">
        <f t="shared" si="16"/>
        <v>72.54386406707053</v>
      </c>
      <c r="D345" s="21">
        <f t="shared" si="17"/>
        <v>72.543800000000005</v>
      </c>
    </row>
    <row r="346" spans="2:4" x14ac:dyDescent="0.35">
      <c r="B346" s="21">
        <v>0.33553046840234646</v>
      </c>
      <c r="C346" s="31">
        <f t="shared" si="16"/>
        <v>72.56600203651584</v>
      </c>
      <c r="D346" s="21">
        <f t="shared" si="17"/>
        <v>72.566000000000003</v>
      </c>
    </row>
    <row r="347" spans="2:4" x14ac:dyDescent="0.35">
      <c r="B347" s="21">
        <v>0.33626903784202167</v>
      </c>
      <c r="C347" s="31">
        <f t="shared" si="16"/>
        <v>72.61282441175328</v>
      </c>
      <c r="D347" s="21">
        <f t="shared" si="17"/>
        <v>72.612799999999993</v>
      </c>
    </row>
    <row r="348" spans="2:4" x14ac:dyDescent="0.35">
      <c r="B348" s="21">
        <v>0.33885426850016109</v>
      </c>
      <c r="C348" s="31">
        <f t="shared" si="16"/>
        <v>72.776314122430762</v>
      </c>
      <c r="D348" s="21">
        <f t="shared" si="17"/>
        <v>72.776300000000006</v>
      </c>
    </row>
    <row r="349" spans="2:4" x14ac:dyDescent="0.35">
      <c r="B349" s="21">
        <v>0.33933867343782198</v>
      </c>
      <c r="C349" s="31">
        <f t="shared" si="16"/>
        <v>72.806878379113783</v>
      </c>
      <c r="D349" s="21">
        <f t="shared" si="17"/>
        <v>72.806799999999996</v>
      </c>
    </row>
    <row r="350" spans="2:4" x14ac:dyDescent="0.35">
      <c r="B350" s="21">
        <v>0.34031759180770293</v>
      </c>
      <c r="C350" s="31">
        <f t="shared" si="16"/>
        <v>72.868578186844445</v>
      </c>
      <c r="D350" s="21">
        <f t="shared" si="17"/>
        <v>72.868499999999997</v>
      </c>
    </row>
    <row r="351" spans="2:4" x14ac:dyDescent="0.35">
      <c r="B351" s="21">
        <v>0.34182737294871612</v>
      </c>
      <c r="C351" s="31">
        <f t="shared" si="16"/>
        <v>72.963563794488294</v>
      </c>
      <c r="D351" s="21">
        <f t="shared" si="17"/>
        <v>72.963499999999996</v>
      </c>
    </row>
    <row r="352" spans="2:4" x14ac:dyDescent="0.35">
      <c r="B352" s="21">
        <v>0.34196038208823309</v>
      </c>
      <c r="C352" s="31">
        <f t="shared" si="16"/>
        <v>72.971921801060503</v>
      </c>
      <c r="D352" s="21">
        <f t="shared" si="17"/>
        <v>72.971900000000005</v>
      </c>
    </row>
    <row r="353" spans="2:4" x14ac:dyDescent="0.35">
      <c r="B353" s="21">
        <v>0.34381581854781473</v>
      </c>
      <c r="C353" s="31">
        <f t="shared" si="16"/>
        <v>73.088344365480083</v>
      </c>
      <c r="D353" s="21">
        <f t="shared" si="17"/>
        <v>73.088300000000004</v>
      </c>
    </row>
    <row r="354" spans="2:4" x14ac:dyDescent="0.35">
      <c r="B354" s="21">
        <v>0.34444327484490989</v>
      </c>
      <c r="C354" s="31">
        <f t="shared" si="16"/>
        <v>73.127644083145952</v>
      </c>
      <c r="D354" s="21">
        <f t="shared" si="17"/>
        <v>73.127600000000001</v>
      </c>
    </row>
    <row r="355" spans="2:4" x14ac:dyDescent="0.35">
      <c r="B355" s="21">
        <v>0.34474390032602631</v>
      </c>
      <c r="C355" s="31">
        <f t="shared" si="16"/>
        <v>73.146460593663321</v>
      </c>
      <c r="D355" s="21">
        <f t="shared" si="17"/>
        <v>73.1464</v>
      </c>
    </row>
    <row r="356" spans="2:4" x14ac:dyDescent="0.35">
      <c r="B356" s="21">
        <v>0.34849222213335795</v>
      </c>
      <c r="C356" s="31">
        <f t="shared" si="16"/>
        <v>73.380387267982442</v>
      </c>
      <c r="D356" s="21">
        <f t="shared" si="17"/>
        <v>73.380300000000005</v>
      </c>
    </row>
    <row r="357" spans="2:4" x14ac:dyDescent="0.35">
      <c r="B357" s="21">
        <v>0.34936880556333882</v>
      </c>
      <c r="C357" s="31">
        <f t="shared" si="16"/>
        <v>73.434911649985295</v>
      </c>
      <c r="D357" s="21">
        <f t="shared" si="17"/>
        <v>73.434899999999999</v>
      </c>
    </row>
    <row r="358" spans="2:4" x14ac:dyDescent="0.35">
      <c r="B358" s="21">
        <v>0.34940277552182175</v>
      </c>
      <c r="C358" s="31">
        <f t="shared" si="16"/>
        <v>73.437023238452198</v>
      </c>
      <c r="D358" s="21">
        <f t="shared" si="17"/>
        <v>73.436999999999998</v>
      </c>
    </row>
    <row r="359" spans="2:4" x14ac:dyDescent="0.35">
      <c r="B359" s="21">
        <v>0.35009837559742707</v>
      </c>
      <c r="C359" s="31">
        <f t="shared" si="16"/>
        <v>73.480239514359923</v>
      </c>
      <c r="D359" s="21">
        <f t="shared" si="17"/>
        <v>73.480199999999996</v>
      </c>
    </row>
    <row r="360" spans="2:4" x14ac:dyDescent="0.35">
      <c r="B360" s="21">
        <v>0.35168184296474314</v>
      </c>
      <c r="C360" s="31">
        <f t="shared" si="16"/>
        <v>73.578457430359009</v>
      </c>
      <c r="D360" s="21">
        <f t="shared" si="17"/>
        <v>73.578400000000002</v>
      </c>
    </row>
    <row r="361" spans="2:4" x14ac:dyDescent="0.35">
      <c r="B361" s="21">
        <v>0.35225466062240196</v>
      </c>
      <c r="C361" s="31">
        <f t="shared" si="16"/>
        <v>73.6139331792143</v>
      </c>
      <c r="D361" s="21">
        <f t="shared" si="17"/>
        <v>73.613900000000001</v>
      </c>
    </row>
    <row r="362" spans="2:4" x14ac:dyDescent="0.35">
      <c r="B362" s="21">
        <v>0.3524514297064929</v>
      </c>
      <c r="C362" s="31">
        <f t="shared" si="16"/>
        <v>73.626112827239851</v>
      </c>
      <c r="D362" s="21">
        <f t="shared" si="17"/>
        <v>73.626099999999994</v>
      </c>
    </row>
    <row r="363" spans="2:4" x14ac:dyDescent="0.35">
      <c r="B363" s="21">
        <v>0.35351205462563495</v>
      </c>
      <c r="C363" s="31">
        <f t="shared" si="16"/>
        <v>73.691705104955901</v>
      </c>
      <c r="D363" s="21">
        <f t="shared" si="17"/>
        <v>73.691699999999997</v>
      </c>
    </row>
    <row r="364" spans="2:4" x14ac:dyDescent="0.35">
      <c r="B364" s="21">
        <v>0.35405358424438427</v>
      </c>
      <c r="C364" s="31">
        <f t="shared" si="16"/>
        <v>73.725157002801893</v>
      </c>
      <c r="D364" s="21">
        <f t="shared" si="17"/>
        <v>73.725099999999998</v>
      </c>
    </row>
    <row r="365" spans="2:4" x14ac:dyDescent="0.35">
      <c r="B365" s="21">
        <v>0.3556025460484622</v>
      </c>
      <c r="C365" s="31">
        <f t="shared" si="16"/>
        <v>73.820700001959068</v>
      </c>
      <c r="D365" s="21">
        <f t="shared" si="17"/>
        <v>73.820700000000002</v>
      </c>
    </row>
    <row r="366" spans="2:4" x14ac:dyDescent="0.35">
      <c r="B366" s="21">
        <v>0.35763261854192663</v>
      </c>
      <c r="C366" s="31">
        <f t="shared" si="16"/>
        <v>73.945604332246972</v>
      </c>
      <c r="D366" s="21">
        <f t="shared" si="17"/>
        <v>73.945599999999999</v>
      </c>
    </row>
    <row r="367" spans="2:4" x14ac:dyDescent="0.35">
      <c r="B367" s="21">
        <v>0.35784388511197363</v>
      </c>
      <c r="C367" s="31">
        <f t="shared" si="16"/>
        <v>73.958582547719359</v>
      </c>
      <c r="D367" s="21">
        <f t="shared" si="17"/>
        <v>73.958500000000001</v>
      </c>
    </row>
    <row r="368" spans="2:4" x14ac:dyDescent="0.35">
      <c r="B368" s="21">
        <v>0.36037796770830288</v>
      </c>
      <c r="C368" s="31">
        <f t="shared" si="16"/>
        <v>74.113954998671744</v>
      </c>
      <c r="D368" s="21">
        <f t="shared" si="17"/>
        <v>74.113900000000001</v>
      </c>
    </row>
    <row r="369" spans="2:4" x14ac:dyDescent="0.35">
      <c r="B369" s="21">
        <v>0.36076288527211531</v>
      </c>
      <c r="C369" s="31">
        <f t="shared" si="16"/>
        <v>74.137507637715814</v>
      </c>
      <c r="D369" s="21">
        <f t="shared" si="17"/>
        <v>74.137500000000003</v>
      </c>
    </row>
    <row r="370" spans="2:4" x14ac:dyDescent="0.35">
      <c r="B370" s="21">
        <v>0.3619854800095248</v>
      </c>
      <c r="C370" s="31">
        <f t="shared" si="16"/>
        <v>74.212233511228916</v>
      </c>
      <c r="D370" s="21">
        <f t="shared" si="17"/>
        <v>74.212199999999996</v>
      </c>
    </row>
    <row r="371" spans="2:4" x14ac:dyDescent="0.35">
      <c r="B371" s="21">
        <v>0.36206016874846747</v>
      </c>
      <c r="C371" s="31">
        <f t="shared" si="16"/>
        <v>74.216794447830836</v>
      </c>
      <c r="D371" s="21">
        <f t="shared" si="17"/>
        <v>74.216700000000003</v>
      </c>
    </row>
    <row r="372" spans="2:4" x14ac:dyDescent="0.35">
      <c r="B372" s="21">
        <v>0.36301969654712085</v>
      </c>
      <c r="C372" s="31">
        <f t="shared" si="16"/>
        <v>74.275347105973694</v>
      </c>
      <c r="D372" s="21">
        <f t="shared" si="17"/>
        <v>74.275300000000001</v>
      </c>
    </row>
    <row r="373" spans="2:4" x14ac:dyDescent="0.35">
      <c r="B373" s="21">
        <v>0.3631115259124299</v>
      </c>
      <c r="C373" s="31">
        <f t="shared" si="16"/>
        <v>74.280946691857437</v>
      </c>
      <c r="D373" s="21">
        <f t="shared" si="17"/>
        <v>74.280900000000003</v>
      </c>
    </row>
    <row r="374" spans="2:4" x14ac:dyDescent="0.35">
      <c r="B374" s="21">
        <v>0.36379615175106017</v>
      </c>
      <c r="C374" s="31">
        <f t="shared" si="16"/>
        <v>74.322671619112995</v>
      </c>
      <c r="D374" s="21">
        <f t="shared" si="17"/>
        <v>74.322599999999994</v>
      </c>
    </row>
    <row r="375" spans="2:4" x14ac:dyDescent="0.35">
      <c r="B375" s="21">
        <v>0.36525466206536228</v>
      </c>
      <c r="C375" s="31">
        <f t="shared" si="16"/>
        <v>74.411430681221646</v>
      </c>
      <c r="D375" s="21">
        <f t="shared" si="17"/>
        <v>74.4114</v>
      </c>
    </row>
    <row r="376" spans="2:4" x14ac:dyDescent="0.35">
      <c r="B376" s="21">
        <v>0.36794075134815585</v>
      </c>
      <c r="C376" s="31">
        <f t="shared" si="16"/>
        <v>74.574432775752072</v>
      </c>
      <c r="D376" s="21">
        <f t="shared" si="17"/>
        <v>74.574399999999997</v>
      </c>
    </row>
    <row r="377" spans="2:4" x14ac:dyDescent="0.35">
      <c r="B377" s="21">
        <v>0.36826461446782632</v>
      </c>
      <c r="C377" s="31">
        <f t="shared" si="16"/>
        <v>74.59404576988122</v>
      </c>
      <c r="D377" s="21">
        <f t="shared" si="17"/>
        <v>74.593999999999994</v>
      </c>
    </row>
    <row r="378" spans="2:4" x14ac:dyDescent="0.35">
      <c r="B378" s="21">
        <v>0.36913460293632661</v>
      </c>
      <c r="C378" s="31">
        <f t="shared" si="16"/>
        <v>74.646689192550028</v>
      </c>
      <c r="D378" s="21">
        <f t="shared" si="17"/>
        <v>74.646600000000007</v>
      </c>
    </row>
    <row r="379" spans="2:4" x14ac:dyDescent="0.35">
      <c r="B379" s="21">
        <v>0.36950033825612205</v>
      </c>
      <c r="C379" s="31">
        <f t="shared" si="16"/>
        <v>74.668801490336165</v>
      </c>
      <c r="D379" s="21">
        <f t="shared" si="17"/>
        <v>74.668800000000005</v>
      </c>
    </row>
    <row r="380" spans="2:4" x14ac:dyDescent="0.35">
      <c r="B380" s="21">
        <v>0.37044802329960724</v>
      </c>
      <c r="C380" s="31">
        <f t="shared" si="16"/>
        <v>74.726047509453366</v>
      </c>
      <c r="D380" s="21">
        <f t="shared" si="17"/>
        <v>74.725999999999999</v>
      </c>
    </row>
    <row r="381" spans="2:4" x14ac:dyDescent="0.35">
      <c r="B381" s="21">
        <v>0.37131378444091978</v>
      </c>
      <c r="C381" s="31">
        <f t="shared" si="16"/>
        <v>74.778280851110907</v>
      </c>
      <c r="D381" s="21">
        <f t="shared" si="17"/>
        <v>74.778199999999998</v>
      </c>
    </row>
    <row r="382" spans="2:4" x14ac:dyDescent="0.35">
      <c r="B382" s="21">
        <v>0.37387355574046743</v>
      </c>
      <c r="C382" s="31">
        <f t="shared" si="16"/>
        <v>74.93236251298751</v>
      </c>
      <c r="D382" s="21">
        <f t="shared" si="17"/>
        <v>74.932299999999998</v>
      </c>
    </row>
    <row r="383" spans="2:4" x14ac:dyDescent="0.35">
      <c r="B383" s="21">
        <v>0.37398466555813881</v>
      </c>
      <c r="C383" s="31">
        <f t="shared" si="16"/>
        <v>74.939038641407862</v>
      </c>
      <c r="D383" s="21">
        <f t="shared" si="17"/>
        <v>74.938999999999993</v>
      </c>
    </row>
    <row r="384" spans="2:4" x14ac:dyDescent="0.35">
      <c r="B384" s="21">
        <v>0.37515686217454636</v>
      </c>
      <c r="C384" s="31">
        <f t="shared" si="16"/>
        <v>75.009410746448893</v>
      </c>
      <c r="D384" s="21">
        <f t="shared" si="17"/>
        <v>75.009399999999999</v>
      </c>
    </row>
    <row r="385" spans="2:4" x14ac:dyDescent="0.35">
      <c r="B385" s="21">
        <v>0.37709651929170718</v>
      </c>
      <c r="C385" s="31">
        <f t="shared" si="16"/>
        <v>75.12561583153429</v>
      </c>
      <c r="D385" s="21">
        <f t="shared" si="17"/>
        <v>75.125600000000006</v>
      </c>
    </row>
    <row r="386" spans="2:4" x14ac:dyDescent="0.35">
      <c r="B386" s="21">
        <v>0.37755463415288137</v>
      </c>
      <c r="C386" s="31">
        <f t="shared" si="16"/>
        <v>75.153017888348941</v>
      </c>
      <c r="D386" s="21">
        <f t="shared" si="17"/>
        <v>75.153000000000006</v>
      </c>
    </row>
    <row r="387" spans="2:4" x14ac:dyDescent="0.35">
      <c r="B387" s="21">
        <v>0.37875562832864296</v>
      </c>
      <c r="C387" s="31">
        <f t="shared" ref="C387:C450" si="18">30*(SQRT(6)*SQRT(B387)+1)</f>
        <v>75.224776317574765</v>
      </c>
      <c r="D387" s="21">
        <f t="shared" ref="D387:D450" si="19">TRUNC(C387, $H$5)</f>
        <v>75.224699999999999</v>
      </c>
    </row>
    <row r="388" spans="2:4" x14ac:dyDescent="0.35">
      <c r="B388" s="21">
        <v>0.37928974408851401</v>
      </c>
      <c r="C388" s="31">
        <f t="shared" si="18"/>
        <v>75.256652749380123</v>
      </c>
      <c r="D388" s="21">
        <f t="shared" si="19"/>
        <v>75.256600000000006</v>
      </c>
    </row>
    <row r="389" spans="2:4" x14ac:dyDescent="0.35">
      <c r="B389" s="21">
        <v>0.38096744734103583</v>
      </c>
      <c r="C389" s="31">
        <f t="shared" si="18"/>
        <v>75.35663364538415</v>
      </c>
      <c r="D389" s="21">
        <f t="shared" si="19"/>
        <v>75.3566</v>
      </c>
    </row>
    <row r="390" spans="2:4" x14ac:dyDescent="0.35">
      <c r="B390" s="21">
        <v>0.38339590081381048</v>
      </c>
      <c r="C390" s="31">
        <f t="shared" si="18"/>
        <v>75.500965532552996</v>
      </c>
      <c r="D390" s="21">
        <f t="shared" si="19"/>
        <v>75.500900000000001</v>
      </c>
    </row>
    <row r="391" spans="2:4" x14ac:dyDescent="0.35">
      <c r="B391" s="21">
        <v>0.38575756442651099</v>
      </c>
      <c r="C391" s="31">
        <f t="shared" si="18"/>
        <v>75.64089008666636</v>
      </c>
      <c r="D391" s="21">
        <f t="shared" si="19"/>
        <v>75.640799999999999</v>
      </c>
    </row>
    <row r="392" spans="2:4" x14ac:dyDescent="0.35">
      <c r="B392" s="21">
        <v>0.38687459153927495</v>
      </c>
      <c r="C392" s="31">
        <f t="shared" si="18"/>
        <v>75.706922826986329</v>
      </c>
      <c r="D392" s="21">
        <f t="shared" si="19"/>
        <v>75.706900000000005</v>
      </c>
    </row>
    <row r="393" spans="2:4" x14ac:dyDescent="0.35">
      <c r="B393" s="21">
        <v>0.38701614155493858</v>
      </c>
      <c r="C393" s="31">
        <f t="shared" si="18"/>
        <v>75.715283706837781</v>
      </c>
      <c r="D393" s="21">
        <f t="shared" si="19"/>
        <v>75.715199999999996</v>
      </c>
    </row>
    <row r="394" spans="2:4" x14ac:dyDescent="0.35">
      <c r="B394" s="21">
        <v>0.38726086658102121</v>
      </c>
      <c r="C394" s="31">
        <f t="shared" si="18"/>
        <v>75.729735178956759</v>
      </c>
      <c r="D394" s="21">
        <f t="shared" si="19"/>
        <v>75.729699999999994</v>
      </c>
    </row>
    <row r="395" spans="2:4" x14ac:dyDescent="0.35">
      <c r="B395" s="21">
        <v>0.38764048165616682</v>
      </c>
      <c r="C395" s="31">
        <f t="shared" si="18"/>
        <v>75.752143129511438</v>
      </c>
      <c r="D395" s="21">
        <f t="shared" si="19"/>
        <v>75.752099999999999</v>
      </c>
    </row>
    <row r="396" spans="2:4" x14ac:dyDescent="0.35">
      <c r="B396" s="21">
        <v>0.3890804548315574</v>
      </c>
      <c r="C396" s="31">
        <f t="shared" si="18"/>
        <v>75.837042401210937</v>
      </c>
      <c r="D396" s="21">
        <f t="shared" si="19"/>
        <v>75.837000000000003</v>
      </c>
    </row>
    <row r="397" spans="2:4" x14ac:dyDescent="0.35">
      <c r="B397" s="21">
        <v>0.38918190066113501</v>
      </c>
      <c r="C397" s="31">
        <f t="shared" si="18"/>
        <v>75.843017609774876</v>
      </c>
      <c r="D397" s="21">
        <f t="shared" si="19"/>
        <v>75.843000000000004</v>
      </c>
    </row>
    <row r="398" spans="2:4" x14ac:dyDescent="0.35">
      <c r="B398" s="21">
        <v>0.38976632429113378</v>
      </c>
      <c r="C398" s="31">
        <f t="shared" si="18"/>
        <v>75.877425289265332</v>
      </c>
      <c r="D398" s="21">
        <f t="shared" si="19"/>
        <v>75.877399999999994</v>
      </c>
    </row>
    <row r="399" spans="2:4" x14ac:dyDescent="0.35">
      <c r="B399" s="21">
        <v>0.39108656345063886</v>
      </c>
      <c r="C399" s="31">
        <f t="shared" si="18"/>
        <v>75.955058944945861</v>
      </c>
      <c r="D399" s="21">
        <f t="shared" si="19"/>
        <v>75.954999999999998</v>
      </c>
    </row>
    <row r="400" spans="2:4" x14ac:dyDescent="0.35">
      <c r="B400" s="21">
        <v>0.39152831125674792</v>
      </c>
      <c r="C400" s="31">
        <f t="shared" si="18"/>
        <v>75.981005652186838</v>
      </c>
      <c r="D400" s="21">
        <f t="shared" si="19"/>
        <v>75.980999999999995</v>
      </c>
    </row>
    <row r="401" spans="2:4" x14ac:dyDescent="0.35">
      <c r="B401" s="21">
        <v>0.39240962633614018</v>
      </c>
      <c r="C401" s="31">
        <f t="shared" si="18"/>
        <v>76.032727294992597</v>
      </c>
      <c r="D401" s="21">
        <f t="shared" si="19"/>
        <v>76.032700000000006</v>
      </c>
    </row>
    <row r="402" spans="2:4" x14ac:dyDescent="0.35">
      <c r="B402" s="21">
        <v>0.39265984012924149</v>
      </c>
      <c r="C402" s="31">
        <f t="shared" si="18"/>
        <v>76.04740097657961</v>
      </c>
      <c r="D402" s="21">
        <f t="shared" si="19"/>
        <v>76.047399999999996</v>
      </c>
    </row>
    <row r="403" spans="2:4" x14ac:dyDescent="0.35">
      <c r="B403" s="21">
        <v>0.39662121405120199</v>
      </c>
      <c r="C403" s="31">
        <f t="shared" si="18"/>
        <v>76.279094155746947</v>
      </c>
      <c r="D403" s="21">
        <f t="shared" si="19"/>
        <v>76.278999999999996</v>
      </c>
    </row>
    <row r="404" spans="2:4" x14ac:dyDescent="0.35">
      <c r="B404" s="21">
        <v>0.39704138565665792</v>
      </c>
      <c r="C404" s="31">
        <f t="shared" si="18"/>
        <v>76.303601183341598</v>
      </c>
      <c r="D404" s="21">
        <f t="shared" si="19"/>
        <v>76.303600000000003</v>
      </c>
    </row>
    <row r="405" spans="2:4" x14ac:dyDescent="0.35">
      <c r="B405" s="21">
        <v>0.39861986877838096</v>
      </c>
      <c r="C405" s="31">
        <f t="shared" si="18"/>
        <v>76.39555249593711</v>
      </c>
      <c r="D405" s="21">
        <f t="shared" si="19"/>
        <v>76.395499999999998</v>
      </c>
    </row>
    <row r="406" spans="2:4" x14ac:dyDescent="0.35">
      <c r="B406" s="21">
        <v>0.39989089563979763</v>
      </c>
      <c r="C406" s="31">
        <f t="shared" si="18"/>
        <v>76.469461331662828</v>
      </c>
      <c r="D406" s="21">
        <f t="shared" si="19"/>
        <v>76.469399999999993</v>
      </c>
    </row>
    <row r="407" spans="2:4" x14ac:dyDescent="0.35">
      <c r="B407" s="21">
        <v>0.40065016881258586</v>
      </c>
      <c r="C407" s="31">
        <f t="shared" si="18"/>
        <v>76.513556213086545</v>
      </c>
      <c r="D407" s="21">
        <f t="shared" si="19"/>
        <v>76.513499999999993</v>
      </c>
    </row>
    <row r="408" spans="2:4" x14ac:dyDescent="0.35">
      <c r="B408" s="21">
        <v>0.40099541299162833</v>
      </c>
      <c r="C408" s="31">
        <f t="shared" si="18"/>
        <v>76.533592491390479</v>
      </c>
      <c r="D408" s="21">
        <f t="shared" si="19"/>
        <v>76.533500000000004</v>
      </c>
    </row>
    <row r="409" spans="2:4" x14ac:dyDescent="0.35">
      <c r="B409" s="21">
        <v>0.40166076238219039</v>
      </c>
      <c r="C409" s="31">
        <f t="shared" si="18"/>
        <v>76.572181791964908</v>
      </c>
      <c r="D409" s="21">
        <f t="shared" si="19"/>
        <v>76.572100000000006</v>
      </c>
    </row>
    <row r="410" spans="2:4" x14ac:dyDescent="0.35">
      <c r="B410" s="21">
        <v>0.40311025322937999</v>
      </c>
      <c r="C410" s="31">
        <f t="shared" si="18"/>
        <v>76.656139654268998</v>
      </c>
      <c r="D410" s="21">
        <f t="shared" si="19"/>
        <v>76.656099999999995</v>
      </c>
    </row>
    <row r="411" spans="2:4" x14ac:dyDescent="0.35">
      <c r="B411" s="21">
        <v>0.4032240075599286</v>
      </c>
      <c r="C411" s="31">
        <f t="shared" si="18"/>
        <v>76.662722175454078</v>
      </c>
      <c r="D411" s="21">
        <f t="shared" si="19"/>
        <v>76.662700000000001</v>
      </c>
    </row>
    <row r="412" spans="2:4" x14ac:dyDescent="0.35">
      <c r="B412" s="21">
        <v>0.40446389987807485</v>
      </c>
      <c r="C412" s="31">
        <f t="shared" si="18"/>
        <v>76.734409799863784</v>
      </c>
      <c r="D412" s="21">
        <f t="shared" si="19"/>
        <v>76.734399999999994</v>
      </c>
    </row>
    <row r="413" spans="2:4" x14ac:dyDescent="0.35">
      <c r="B413" s="21">
        <v>0.40462028415258988</v>
      </c>
      <c r="C413" s="31">
        <f t="shared" si="18"/>
        <v>76.743443758713198</v>
      </c>
      <c r="D413" s="21">
        <f t="shared" si="19"/>
        <v>76.743399999999994</v>
      </c>
    </row>
    <row r="414" spans="2:4" x14ac:dyDescent="0.35">
      <c r="B414" s="21">
        <v>0.40555530877761414</v>
      </c>
      <c r="C414" s="31">
        <f t="shared" si="18"/>
        <v>76.797421589219169</v>
      </c>
      <c r="D414" s="21">
        <f t="shared" si="19"/>
        <v>76.797399999999996</v>
      </c>
    </row>
    <row r="415" spans="2:4" x14ac:dyDescent="0.35">
      <c r="B415" s="21">
        <v>0.40652267921069141</v>
      </c>
      <c r="C415" s="31">
        <f t="shared" si="18"/>
        <v>76.85320125389228</v>
      </c>
      <c r="D415" s="21">
        <f t="shared" si="19"/>
        <v>76.853200000000001</v>
      </c>
    </row>
    <row r="416" spans="2:4" x14ac:dyDescent="0.35">
      <c r="B416" s="21">
        <v>0.40659962646297154</v>
      </c>
      <c r="C416" s="31">
        <f t="shared" si="18"/>
        <v>76.857635267905337</v>
      </c>
      <c r="D416" s="21">
        <f t="shared" si="19"/>
        <v>76.857600000000005</v>
      </c>
    </row>
    <row r="417" spans="2:4" x14ac:dyDescent="0.35">
      <c r="B417" s="21">
        <v>0.40811794416493452</v>
      </c>
      <c r="C417" s="31">
        <f t="shared" si="18"/>
        <v>76.945041255607023</v>
      </c>
      <c r="D417" s="21">
        <f t="shared" si="19"/>
        <v>76.944999999999993</v>
      </c>
    </row>
    <row r="418" spans="2:4" x14ac:dyDescent="0.35">
      <c r="B418" s="21">
        <v>0.40835277719269936</v>
      </c>
      <c r="C418" s="31">
        <f t="shared" si="18"/>
        <v>76.958545514534165</v>
      </c>
      <c r="D418" s="21">
        <f t="shared" si="19"/>
        <v>76.958500000000001</v>
      </c>
    </row>
    <row r="419" spans="2:4" x14ac:dyDescent="0.35">
      <c r="B419" s="21">
        <v>0.40967516972961315</v>
      </c>
      <c r="C419" s="31">
        <f t="shared" si="18"/>
        <v>77.034518351312059</v>
      </c>
      <c r="D419" s="21">
        <f t="shared" si="19"/>
        <v>77.034499999999994</v>
      </c>
    </row>
    <row r="420" spans="2:4" x14ac:dyDescent="0.35">
      <c r="B420" s="21">
        <v>0.40988881494878004</v>
      </c>
      <c r="C420" s="31">
        <f t="shared" si="18"/>
        <v>77.046780981523185</v>
      </c>
      <c r="D420" s="21">
        <f t="shared" si="19"/>
        <v>77.046700000000001</v>
      </c>
    </row>
    <row r="421" spans="2:4" x14ac:dyDescent="0.35">
      <c r="B421" s="21">
        <v>0.4101352931848572</v>
      </c>
      <c r="C421" s="31">
        <f t="shared" si="18"/>
        <v>77.060924164302492</v>
      </c>
      <c r="D421" s="21">
        <f t="shared" si="19"/>
        <v>77.060900000000004</v>
      </c>
    </row>
    <row r="422" spans="2:4" x14ac:dyDescent="0.35">
      <c r="B422" s="21">
        <v>0.41076982138928075</v>
      </c>
      <c r="C422" s="31">
        <f t="shared" si="18"/>
        <v>77.097314525375168</v>
      </c>
      <c r="D422" s="21">
        <f t="shared" si="19"/>
        <v>77.097300000000004</v>
      </c>
    </row>
    <row r="423" spans="2:4" x14ac:dyDescent="0.35">
      <c r="B423" s="21">
        <v>0.41579888311988955</v>
      </c>
      <c r="C423" s="31">
        <f t="shared" si="18"/>
        <v>77.384744051724098</v>
      </c>
      <c r="D423" s="21">
        <f t="shared" si="19"/>
        <v>77.384699999999995</v>
      </c>
    </row>
    <row r="424" spans="2:4" x14ac:dyDescent="0.35">
      <c r="B424" s="21">
        <v>0.41606511008114277</v>
      </c>
      <c r="C424" s="31">
        <f t="shared" si="18"/>
        <v>77.399911333653051</v>
      </c>
      <c r="D424" s="21">
        <f t="shared" si="19"/>
        <v>77.399900000000002</v>
      </c>
    </row>
    <row r="425" spans="2:4" x14ac:dyDescent="0.35">
      <c r="B425" s="21">
        <v>0.41610740836679205</v>
      </c>
      <c r="C425" s="31">
        <f t="shared" si="18"/>
        <v>77.402320672944668</v>
      </c>
      <c r="D425" s="21">
        <f t="shared" si="19"/>
        <v>77.402299999999997</v>
      </c>
    </row>
    <row r="426" spans="2:4" x14ac:dyDescent="0.35">
      <c r="B426" s="21">
        <v>0.41879884643019805</v>
      </c>
      <c r="C426" s="31">
        <f t="shared" si="18"/>
        <v>77.555375834105959</v>
      </c>
      <c r="D426" s="21">
        <f t="shared" si="19"/>
        <v>77.555300000000003</v>
      </c>
    </row>
    <row r="427" spans="2:4" x14ac:dyDescent="0.35">
      <c r="B427" s="21">
        <v>0.42032867280525321</v>
      </c>
      <c r="C427" s="31">
        <f t="shared" si="18"/>
        <v>77.642153951604314</v>
      </c>
      <c r="D427" s="21">
        <f t="shared" si="19"/>
        <v>77.642099999999999</v>
      </c>
    </row>
    <row r="428" spans="2:4" x14ac:dyDescent="0.35">
      <c r="B428" s="21">
        <v>0.42424681495742456</v>
      </c>
      <c r="C428" s="31">
        <f t="shared" si="18"/>
        <v>77.863689794771275</v>
      </c>
      <c r="D428" s="21">
        <f t="shared" si="19"/>
        <v>77.863600000000005</v>
      </c>
    </row>
    <row r="429" spans="2:4" x14ac:dyDescent="0.35">
      <c r="B429" s="21">
        <v>0.42460593166728466</v>
      </c>
      <c r="C429" s="31">
        <f t="shared" si="18"/>
        <v>77.883943352686998</v>
      </c>
      <c r="D429" s="21">
        <f t="shared" si="19"/>
        <v>77.883899999999997</v>
      </c>
    </row>
    <row r="430" spans="2:4" x14ac:dyDescent="0.35">
      <c r="B430" s="21">
        <v>0.42559494989518221</v>
      </c>
      <c r="C430" s="31">
        <f t="shared" si="18"/>
        <v>77.939678028059205</v>
      </c>
      <c r="D430" s="21">
        <f t="shared" si="19"/>
        <v>77.939599999999999</v>
      </c>
    </row>
    <row r="431" spans="2:4" x14ac:dyDescent="0.35">
      <c r="B431" s="21">
        <v>0.42781978192187797</v>
      </c>
      <c r="C431" s="31">
        <f t="shared" si="18"/>
        <v>78.064818967495768</v>
      </c>
      <c r="D431" s="21">
        <f t="shared" si="19"/>
        <v>78.064800000000005</v>
      </c>
    </row>
    <row r="432" spans="2:4" x14ac:dyDescent="0.35">
      <c r="B432" s="21">
        <v>0.42959032911019712</v>
      </c>
      <c r="C432" s="31">
        <f t="shared" si="18"/>
        <v>78.164175246702428</v>
      </c>
      <c r="D432" s="21">
        <f t="shared" si="19"/>
        <v>78.164100000000005</v>
      </c>
    </row>
    <row r="433" spans="2:4" x14ac:dyDescent="0.35">
      <c r="B433" s="21">
        <v>0.43095067482902305</v>
      </c>
      <c r="C433" s="31">
        <f t="shared" si="18"/>
        <v>78.240373589730041</v>
      </c>
      <c r="D433" s="21">
        <f t="shared" si="19"/>
        <v>78.240300000000005</v>
      </c>
    </row>
    <row r="434" spans="2:4" x14ac:dyDescent="0.35">
      <c r="B434" s="21">
        <v>0.43096290198106979</v>
      </c>
      <c r="C434" s="31">
        <f t="shared" si="18"/>
        <v>78.241057935101054</v>
      </c>
      <c r="D434" s="21">
        <f t="shared" si="19"/>
        <v>78.241</v>
      </c>
    </row>
    <row r="435" spans="2:4" x14ac:dyDescent="0.35">
      <c r="B435" s="21">
        <v>0.43173932688441508</v>
      </c>
      <c r="C435" s="31">
        <f t="shared" si="18"/>
        <v>78.284494044939962</v>
      </c>
      <c r="D435" s="21">
        <f t="shared" si="19"/>
        <v>78.284400000000005</v>
      </c>
    </row>
    <row r="436" spans="2:4" x14ac:dyDescent="0.35">
      <c r="B436" s="21">
        <v>0.4330118769637864</v>
      </c>
      <c r="C436" s="31">
        <f t="shared" si="18"/>
        <v>78.35560087109296</v>
      </c>
      <c r="D436" s="21">
        <f t="shared" si="19"/>
        <v>78.355599999999995</v>
      </c>
    </row>
    <row r="437" spans="2:4" x14ac:dyDescent="0.35">
      <c r="B437" s="21">
        <v>0.43310170413518045</v>
      </c>
      <c r="C437" s="31">
        <f t="shared" si="18"/>
        <v>78.360616231908935</v>
      </c>
      <c r="D437" s="21">
        <f t="shared" si="19"/>
        <v>78.360600000000005</v>
      </c>
    </row>
    <row r="438" spans="2:4" x14ac:dyDescent="0.35">
      <c r="B438" s="21">
        <v>0.43432101691914715</v>
      </c>
      <c r="C438" s="31">
        <f t="shared" si="18"/>
        <v>78.428643294680413</v>
      </c>
      <c r="D438" s="21">
        <f t="shared" si="19"/>
        <v>78.428600000000003</v>
      </c>
    </row>
    <row r="439" spans="2:4" x14ac:dyDescent="0.35">
      <c r="B439" s="21">
        <v>0.43723895278376168</v>
      </c>
      <c r="C439" s="31">
        <f t="shared" si="18"/>
        <v>78.591052108719694</v>
      </c>
      <c r="D439" s="21">
        <f t="shared" si="19"/>
        <v>78.590999999999994</v>
      </c>
    </row>
    <row r="440" spans="2:4" x14ac:dyDescent="0.35">
      <c r="B440" s="21">
        <v>0.43833662163597542</v>
      </c>
      <c r="C440" s="31">
        <f t="shared" si="18"/>
        <v>78.652006709222874</v>
      </c>
      <c r="D440" s="21">
        <f t="shared" si="19"/>
        <v>78.652000000000001</v>
      </c>
    </row>
    <row r="441" spans="2:4" x14ac:dyDescent="0.35">
      <c r="B441" s="21">
        <v>0.44009084264405407</v>
      </c>
      <c r="C441" s="31">
        <f t="shared" si="18"/>
        <v>78.749262048546854</v>
      </c>
      <c r="D441" s="21">
        <f t="shared" si="19"/>
        <v>78.749200000000002</v>
      </c>
    </row>
    <row r="442" spans="2:4" x14ac:dyDescent="0.35">
      <c r="B442" s="21">
        <v>0.44107680903981539</v>
      </c>
      <c r="C442" s="31">
        <f t="shared" si="18"/>
        <v>78.803839693358171</v>
      </c>
      <c r="D442" s="21">
        <f t="shared" si="19"/>
        <v>78.803799999999995</v>
      </c>
    </row>
    <row r="443" spans="2:4" x14ac:dyDescent="0.35">
      <c r="B443" s="21">
        <v>0.44117583760349788</v>
      </c>
      <c r="C443" s="31">
        <f t="shared" si="18"/>
        <v>78.809317994199517</v>
      </c>
      <c r="D443" s="21">
        <f t="shared" si="19"/>
        <v>78.809299999999993</v>
      </c>
    </row>
    <row r="444" spans="2:4" x14ac:dyDescent="0.35">
      <c r="B444" s="21">
        <v>0.44142694425464879</v>
      </c>
      <c r="C444" s="31">
        <f t="shared" si="18"/>
        <v>78.823206561788879</v>
      </c>
      <c r="D444" s="21">
        <f t="shared" si="19"/>
        <v>78.8232</v>
      </c>
    </row>
    <row r="445" spans="2:4" x14ac:dyDescent="0.35">
      <c r="B445" s="21">
        <v>0.44156937468878954</v>
      </c>
      <c r="C445" s="31">
        <f t="shared" si="18"/>
        <v>78.831082553220796</v>
      </c>
      <c r="D445" s="21">
        <f t="shared" si="19"/>
        <v>78.831000000000003</v>
      </c>
    </row>
    <row r="446" spans="2:4" x14ac:dyDescent="0.35">
      <c r="B446" s="21">
        <v>0.44181938635628193</v>
      </c>
      <c r="C446" s="31">
        <f t="shared" si="18"/>
        <v>78.844904404901058</v>
      </c>
      <c r="D446" s="21">
        <f t="shared" si="19"/>
        <v>78.844899999999996</v>
      </c>
    </row>
    <row r="447" spans="2:4" x14ac:dyDescent="0.35">
      <c r="B447" s="21">
        <v>0.44264400627702349</v>
      </c>
      <c r="C447" s="31">
        <f t="shared" si="18"/>
        <v>78.890465674770653</v>
      </c>
      <c r="D447" s="21">
        <f t="shared" si="19"/>
        <v>78.8904</v>
      </c>
    </row>
    <row r="448" spans="2:4" x14ac:dyDescent="0.35">
      <c r="B448" s="21">
        <v>0.44518325039221984</v>
      </c>
      <c r="C448" s="31">
        <f t="shared" si="18"/>
        <v>79.030496143910142</v>
      </c>
      <c r="D448" s="21">
        <f t="shared" si="19"/>
        <v>79.0304</v>
      </c>
    </row>
    <row r="449" spans="2:4" x14ac:dyDescent="0.35">
      <c r="B449" s="21">
        <v>0.45035094087941541</v>
      </c>
      <c r="C449" s="31">
        <f t="shared" si="18"/>
        <v>79.314248252901947</v>
      </c>
      <c r="D449" s="21">
        <f t="shared" si="19"/>
        <v>79.3142</v>
      </c>
    </row>
    <row r="450" spans="2:4" x14ac:dyDescent="0.35">
      <c r="B450" s="21">
        <v>0.4507917352916424</v>
      </c>
      <c r="C450" s="31">
        <f t="shared" si="18"/>
        <v>79.338376245827845</v>
      </c>
      <c r="D450" s="21">
        <f t="shared" si="19"/>
        <v>79.338300000000004</v>
      </c>
    </row>
    <row r="451" spans="2:4" x14ac:dyDescent="0.35">
      <c r="B451" s="21">
        <v>0.45103707664526393</v>
      </c>
      <c r="C451" s="31">
        <f t="shared" ref="C451:C514" si="20">30*(SQRT(6)*SQRT(B451)+1)</f>
        <v>79.351800513096023</v>
      </c>
      <c r="D451" s="21">
        <f t="shared" ref="D451:D514" si="21">TRUNC(C451, $H$5)</f>
        <v>79.351799999999997</v>
      </c>
    </row>
    <row r="452" spans="2:4" x14ac:dyDescent="0.35">
      <c r="B452" s="21">
        <v>0.45360408247631079</v>
      </c>
      <c r="C452" s="31">
        <f t="shared" si="20"/>
        <v>79.492040222363826</v>
      </c>
      <c r="D452" s="21">
        <f t="shared" si="21"/>
        <v>79.492000000000004</v>
      </c>
    </row>
    <row r="453" spans="2:4" x14ac:dyDescent="0.35">
      <c r="B453" s="21">
        <v>0.45416828584596236</v>
      </c>
      <c r="C453" s="31">
        <f t="shared" si="20"/>
        <v>79.522810335926991</v>
      </c>
      <c r="D453" s="21">
        <f t="shared" si="21"/>
        <v>79.522800000000004</v>
      </c>
    </row>
    <row r="454" spans="2:4" x14ac:dyDescent="0.35">
      <c r="B454" s="21">
        <v>0.45418987016083989</v>
      </c>
      <c r="C454" s="31">
        <f t="shared" si="20"/>
        <v>79.523987105932164</v>
      </c>
      <c r="D454" s="21">
        <f t="shared" si="21"/>
        <v>79.523899999999998</v>
      </c>
    </row>
    <row r="455" spans="2:4" x14ac:dyDescent="0.35">
      <c r="B455" s="21">
        <v>0.4559614397212951</v>
      </c>
      <c r="C455" s="31">
        <f t="shared" si="20"/>
        <v>79.620477370688334</v>
      </c>
      <c r="D455" s="21">
        <f t="shared" si="21"/>
        <v>79.620400000000004</v>
      </c>
    </row>
    <row r="456" spans="2:4" x14ac:dyDescent="0.35">
      <c r="B456" s="21">
        <v>0.45623498695264708</v>
      </c>
      <c r="C456" s="31">
        <f t="shared" si="20"/>
        <v>79.635359669738406</v>
      </c>
      <c r="D456" s="21">
        <f t="shared" si="21"/>
        <v>79.635300000000001</v>
      </c>
    </row>
    <row r="457" spans="2:4" x14ac:dyDescent="0.35">
      <c r="B457" s="21">
        <v>0.45689356081726329</v>
      </c>
      <c r="C457" s="31">
        <f t="shared" si="20"/>
        <v>79.671170999013313</v>
      </c>
      <c r="D457" s="21">
        <f t="shared" si="21"/>
        <v>79.671099999999996</v>
      </c>
    </row>
    <row r="458" spans="2:4" x14ac:dyDescent="0.35">
      <c r="B458" s="21">
        <v>0.45779810542530686</v>
      </c>
      <c r="C458" s="31">
        <f t="shared" si="20"/>
        <v>79.720315458539247</v>
      </c>
      <c r="D458" s="21">
        <f t="shared" si="21"/>
        <v>79.720299999999995</v>
      </c>
    </row>
    <row r="459" spans="2:4" x14ac:dyDescent="0.35">
      <c r="B459" s="21">
        <v>0.45821098774114333</v>
      </c>
      <c r="C459" s="31">
        <f t="shared" si="20"/>
        <v>79.742731467041224</v>
      </c>
      <c r="D459" s="21">
        <f t="shared" si="21"/>
        <v>79.742699999999999</v>
      </c>
    </row>
    <row r="460" spans="2:4" x14ac:dyDescent="0.35">
      <c r="B460" s="21">
        <v>0.45874320225853749</v>
      </c>
      <c r="C460" s="31">
        <f t="shared" si="20"/>
        <v>79.771611308014741</v>
      </c>
      <c r="D460" s="21">
        <f t="shared" si="21"/>
        <v>79.771600000000007</v>
      </c>
    </row>
    <row r="461" spans="2:4" x14ac:dyDescent="0.35">
      <c r="B461" s="21">
        <v>0.45914154797433293</v>
      </c>
      <c r="C461" s="31">
        <f t="shared" si="20"/>
        <v>79.793215994364118</v>
      </c>
      <c r="D461" s="21">
        <f t="shared" si="21"/>
        <v>79.793199999999999</v>
      </c>
    </row>
    <row r="462" spans="2:4" x14ac:dyDescent="0.35">
      <c r="B462" s="21">
        <v>0.45989388952121557</v>
      </c>
      <c r="C462" s="31">
        <f t="shared" si="20"/>
        <v>79.833994455738377</v>
      </c>
      <c r="D462" s="21">
        <f t="shared" si="21"/>
        <v>79.8339</v>
      </c>
    </row>
    <row r="463" spans="2:4" x14ac:dyDescent="0.35">
      <c r="B463" s="21">
        <v>0.46026919275758482</v>
      </c>
      <c r="C463" s="31">
        <f t="shared" si="20"/>
        <v>79.854324194506518</v>
      </c>
      <c r="D463" s="21">
        <f t="shared" si="21"/>
        <v>79.854299999999995</v>
      </c>
    </row>
    <row r="464" spans="2:4" x14ac:dyDescent="0.35">
      <c r="B464" s="21">
        <v>0.46069690462698276</v>
      </c>
      <c r="C464" s="31">
        <f t="shared" si="20"/>
        <v>79.877482745079533</v>
      </c>
      <c r="D464" s="21">
        <f t="shared" si="21"/>
        <v>79.877399999999994</v>
      </c>
    </row>
    <row r="465" spans="2:4" x14ac:dyDescent="0.35">
      <c r="B465" s="21">
        <v>0.46189098457328581</v>
      </c>
      <c r="C465" s="31">
        <f t="shared" si="20"/>
        <v>79.942079619252368</v>
      </c>
      <c r="D465" s="21">
        <f t="shared" si="21"/>
        <v>79.941999999999993</v>
      </c>
    </row>
    <row r="466" spans="2:4" x14ac:dyDescent="0.35">
      <c r="B466" s="21">
        <v>0.46241406382668881</v>
      </c>
      <c r="C466" s="31">
        <f t="shared" si="20"/>
        <v>79.970350655805078</v>
      </c>
      <c r="D466" s="21">
        <f t="shared" si="21"/>
        <v>79.970299999999995</v>
      </c>
    </row>
    <row r="467" spans="2:4" x14ac:dyDescent="0.35">
      <c r="B467" s="21">
        <v>0.46412851821585199</v>
      </c>
      <c r="C467" s="31">
        <f t="shared" si="20"/>
        <v>80.062900419028864</v>
      </c>
      <c r="D467" s="21">
        <f t="shared" si="21"/>
        <v>80.062899999999999</v>
      </c>
    </row>
    <row r="468" spans="2:4" x14ac:dyDescent="0.35">
      <c r="B468" s="21">
        <v>0.4644282688141198</v>
      </c>
      <c r="C468" s="31">
        <f t="shared" si="20"/>
        <v>80.079064004793906</v>
      </c>
      <c r="D468" s="21">
        <f t="shared" si="21"/>
        <v>80.078999999999994</v>
      </c>
    </row>
    <row r="469" spans="2:4" x14ac:dyDescent="0.35">
      <c r="B469" s="21">
        <v>0.46619603893497163</v>
      </c>
      <c r="C469" s="31">
        <f t="shared" si="20"/>
        <v>80.174282359081587</v>
      </c>
      <c r="D469" s="21">
        <f t="shared" si="21"/>
        <v>80.174199999999999</v>
      </c>
    </row>
    <row r="470" spans="2:4" x14ac:dyDescent="0.35">
      <c r="B470" s="21">
        <v>0.46646011370058815</v>
      </c>
      <c r="C470" s="31">
        <f t="shared" si="20"/>
        <v>80.188490851819552</v>
      </c>
      <c r="D470" s="21">
        <f t="shared" si="21"/>
        <v>80.188400000000001</v>
      </c>
    </row>
    <row r="471" spans="2:4" x14ac:dyDescent="0.35">
      <c r="B471" s="21">
        <v>0.46900032513592649</v>
      </c>
      <c r="C471" s="31">
        <f t="shared" si="20"/>
        <v>80.324961557203437</v>
      </c>
      <c r="D471" s="21">
        <f t="shared" si="21"/>
        <v>80.3249</v>
      </c>
    </row>
    <row r="472" spans="2:4" x14ac:dyDescent="0.35">
      <c r="B472" s="21">
        <v>0.47031854013667562</v>
      </c>
      <c r="C472" s="31">
        <f t="shared" si="20"/>
        <v>80.395635889807437</v>
      </c>
      <c r="D472" s="21">
        <f t="shared" si="21"/>
        <v>80.395600000000002</v>
      </c>
    </row>
    <row r="473" spans="2:4" x14ac:dyDescent="0.35">
      <c r="B473" s="21">
        <v>0.47226224653977289</v>
      </c>
      <c r="C473" s="31">
        <f t="shared" si="20"/>
        <v>80.499664665369551</v>
      </c>
      <c r="D473" s="21">
        <f t="shared" si="21"/>
        <v>80.499600000000001</v>
      </c>
    </row>
    <row r="474" spans="2:4" x14ac:dyDescent="0.35">
      <c r="B474" s="21">
        <v>0.47420215832077883</v>
      </c>
      <c r="C474" s="31">
        <f t="shared" si="20"/>
        <v>80.603277116528773</v>
      </c>
      <c r="D474" s="21">
        <f t="shared" si="21"/>
        <v>80.603200000000001</v>
      </c>
    </row>
    <row r="475" spans="2:4" x14ac:dyDescent="0.35">
      <c r="B475" s="21">
        <v>0.47421540941545881</v>
      </c>
      <c r="C475" s="31">
        <f t="shared" si="20"/>
        <v>80.603984140020799</v>
      </c>
      <c r="D475" s="21">
        <f t="shared" si="21"/>
        <v>80.603899999999996</v>
      </c>
    </row>
    <row r="476" spans="2:4" x14ac:dyDescent="0.35">
      <c r="B476" s="21">
        <v>0.47448804117043486</v>
      </c>
      <c r="C476" s="31">
        <f t="shared" si="20"/>
        <v>80.61852844878392</v>
      </c>
      <c r="D476" s="21">
        <f t="shared" si="21"/>
        <v>80.618499999999997</v>
      </c>
    </row>
    <row r="477" spans="2:4" x14ac:dyDescent="0.35">
      <c r="B477" s="21">
        <v>0.47563583601234516</v>
      </c>
      <c r="C477" s="31">
        <f t="shared" si="20"/>
        <v>80.679715019588102</v>
      </c>
      <c r="D477" s="21">
        <f t="shared" si="21"/>
        <v>80.679699999999997</v>
      </c>
    </row>
    <row r="478" spans="2:4" x14ac:dyDescent="0.35">
      <c r="B478" s="21">
        <v>0.47702645899204033</v>
      </c>
      <c r="C478" s="31">
        <f t="shared" si="20"/>
        <v>80.75374743363308</v>
      </c>
      <c r="D478" s="21">
        <f t="shared" si="21"/>
        <v>80.753699999999995</v>
      </c>
    </row>
    <row r="479" spans="2:4" x14ac:dyDescent="0.35">
      <c r="B479" s="21">
        <v>0.47830612270108652</v>
      </c>
      <c r="C479" s="31">
        <f t="shared" si="20"/>
        <v>80.821777444181009</v>
      </c>
      <c r="D479" s="21">
        <f t="shared" si="21"/>
        <v>80.821700000000007</v>
      </c>
    </row>
    <row r="480" spans="2:4" x14ac:dyDescent="0.35">
      <c r="B480" s="21">
        <v>0.47858452795767537</v>
      </c>
      <c r="C480" s="31">
        <f t="shared" si="20"/>
        <v>80.836566081625193</v>
      </c>
      <c r="D480" s="21">
        <f t="shared" si="21"/>
        <v>80.836500000000001</v>
      </c>
    </row>
    <row r="481" spans="2:4" x14ac:dyDescent="0.35">
      <c r="B481" s="21">
        <v>0.48016345171517194</v>
      </c>
      <c r="C481" s="31">
        <f t="shared" si="20"/>
        <v>80.920355843826613</v>
      </c>
      <c r="D481" s="21">
        <f t="shared" si="21"/>
        <v>80.920299999999997</v>
      </c>
    </row>
    <row r="482" spans="2:4" x14ac:dyDescent="0.35">
      <c r="B482" s="21">
        <v>0.48079471798883744</v>
      </c>
      <c r="C482" s="31">
        <f t="shared" si="20"/>
        <v>80.953817100779816</v>
      </c>
      <c r="D482" s="21">
        <f t="shared" si="21"/>
        <v>80.953800000000001</v>
      </c>
    </row>
    <row r="483" spans="2:4" x14ac:dyDescent="0.35">
      <c r="B483" s="21">
        <v>0.48133668957370568</v>
      </c>
      <c r="C483" s="31">
        <f t="shared" si="20"/>
        <v>80.982527631513236</v>
      </c>
      <c r="D483" s="21">
        <f t="shared" si="21"/>
        <v>80.982500000000002</v>
      </c>
    </row>
    <row r="484" spans="2:4" x14ac:dyDescent="0.35">
      <c r="B484" s="21">
        <v>0.48142801173400873</v>
      </c>
      <c r="C484" s="31">
        <f t="shared" si="20"/>
        <v>80.987363761658116</v>
      </c>
      <c r="D484" s="21">
        <f t="shared" si="21"/>
        <v>80.987300000000005</v>
      </c>
    </row>
    <row r="485" spans="2:4" x14ac:dyDescent="0.35">
      <c r="B485" s="21">
        <v>0.48546086261777732</v>
      </c>
      <c r="C485" s="31">
        <f t="shared" si="20"/>
        <v>81.200475174904341</v>
      </c>
      <c r="D485" s="21">
        <f t="shared" si="21"/>
        <v>81.200400000000002</v>
      </c>
    </row>
    <row r="486" spans="2:4" x14ac:dyDescent="0.35">
      <c r="B486" s="21">
        <v>0.48620033490368875</v>
      </c>
      <c r="C486" s="31">
        <f t="shared" si="20"/>
        <v>81.239455583367771</v>
      </c>
      <c r="D486" s="21">
        <f t="shared" si="21"/>
        <v>81.239400000000003</v>
      </c>
    </row>
    <row r="487" spans="2:4" x14ac:dyDescent="0.35">
      <c r="B487" s="21">
        <v>0.48648995396445616</v>
      </c>
      <c r="C487" s="31">
        <f t="shared" si="20"/>
        <v>81.254714431045883</v>
      </c>
      <c r="D487" s="21">
        <f t="shared" si="21"/>
        <v>81.2547</v>
      </c>
    </row>
    <row r="488" spans="2:4" x14ac:dyDescent="0.35">
      <c r="B488" s="21">
        <v>0.48767162249710549</v>
      </c>
      <c r="C488" s="31">
        <f t="shared" si="20"/>
        <v>81.316924707978842</v>
      </c>
      <c r="D488" s="21">
        <f t="shared" si="21"/>
        <v>81.316900000000004</v>
      </c>
    </row>
    <row r="489" spans="2:4" x14ac:dyDescent="0.35">
      <c r="B489" s="21">
        <v>0.48835559174678012</v>
      </c>
      <c r="C489" s="31">
        <f t="shared" si="20"/>
        <v>81.352898607893721</v>
      </c>
      <c r="D489" s="21">
        <f t="shared" si="21"/>
        <v>81.352800000000002</v>
      </c>
    </row>
    <row r="490" spans="2:4" x14ac:dyDescent="0.35">
      <c r="B490" s="21">
        <v>0.49070380035404704</v>
      </c>
      <c r="C490" s="31">
        <f t="shared" si="20"/>
        <v>81.476213166003703</v>
      </c>
      <c r="D490" s="21">
        <f t="shared" si="21"/>
        <v>81.476200000000006</v>
      </c>
    </row>
    <row r="491" spans="2:4" x14ac:dyDescent="0.35">
      <c r="B491" s="21">
        <v>0.49349510822652598</v>
      </c>
      <c r="C491" s="31">
        <f t="shared" si="20"/>
        <v>81.622413585798554</v>
      </c>
      <c r="D491" s="21">
        <f t="shared" si="21"/>
        <v>81.622399999999999</v>
      </c>
    </row>
    <row r="492" spans="2:4" x14ac:dyDescent="0.35">
      <c r="B492" s="21">
        <v>0.49674224692427338</v>
      </c>
      <c r="C492" s="31">
        <f t="shared" si="20"/>
        <v>81.791969777090699</v>
      </c>
      <c r="D492" s="21">
        <f t="shared" si="21"/>
        <v>81.791899999999998</v>
      </c>
    </row>
    <row r="493" spans="2:4" x14ac:dyDescent="0.35">
      <c r="B493" s="21">
        <v>0.49743475707395912</v>
      </c>
      <c r="C493" s="31">
        <f t="shared" si="20"/>
        <v>81.828058888978063</v>
      </c>
      <c r="D493" s="21">
        <f t="shared" si="21"/>
        <v>81.828000000000003</v>
      </c>
    </row>
    <row r="494" spans="2:4" x14ac:dyDescent="0.35">
      <c r="B494" s="21">
        <v>0.49783729895630813</v>
      </c>
      <c r="C494" s="31">
        <f t="shared" si="20"/>
        <v>81.849025201676284</v>
      </c>
      <c r="D494" s="21">
        <f t="shared" si="21"/>
        <v>81.849000000000004</v>
      </c>
    </row>
    <row r="495" spans="2:4" x14ac:dyDescent="0.35">
      <c r="B495" s="21">
        <v>0.49806211327858207</v>
      </c>
      <c r="C495" s="31">
        <f t="shared" si="20"/>
        <v>81.860730921423993</v>
      </c>
      <c r="D495" s="21">
        <f t="shared" si="21"/>
        <v>81.860699999999994</v>
      </c>
    </row>
    <row r="496" spans="2:4" x14ac:dyDescent="0.35">
      <c r="B496" s="21">
        <v>0.49975017368988484</v>
      </c>
      <c r="C496" s="31">
        <f t="shared" si="20"/>
        <v>81.948541249253367</v>
      </c>
      <c r="D496" s="21">
        <f t="shared" si="21"/>
        <v>81.948499999999996</v>
      </c>
    </row>
    <row r="497" spans="2:4" x14ac:dyDescent="0.35">
      <c r="B497" s="21">
        <v>0.50146334799975101</v>
      </c>
      <c r="C497" s="31">
        <f t="shared" si="20"/>
        <v>82.037506465996771</v>
      </c>
      <c r="D497" s="21">
        <f t="shared" si="21"/>
        <v>82.037499999999994</v>
      </c>
    </row>
    <row r="498" spans="2:4" x14ac:dyDescent="0.35">
      <c r="B498" s="21">
        <v>0.50187288547213749</v>
      </c>
      <c r="C498" s="31">
        <f t="shared" si="20"/>
        <v>82.058751248464858</v>
      </c>
      <c r="D498" s="21">
        <f t="shared" si="21"/>
        <v>82.058700000000002</v>
      </c>
    </row>
    <row r="499" spans="2:4" x14ac:dyDescent="0.35">
      <c r="B499" s="21">
        <v>0.50200324378296335</v>
      </c>
      <c r="C499" s="31">
        <f t="shared" si="20"/>
        <v>82.06551177533936</v>
      </c>
      <c r="D499" s="21">
        <f t="shared" si="21"/>
        <v>82.0655</v>
      </c>
    </row>
    <row r="500" spans="2:4" x14ac:dyDescent="0.35">
      <c r="B500" s="21">
        <v>0.50290982097664894</v>
      </c>
      <c r="C500" s="31">
        <f t="shared" si="20"/>
        <v>82.112503617403604</v>
      </c>
      <c r="D500" s="21">
        <f t="shared" si="21"/>
        <v>82.112499999999997</v>
      </c>
    </row>
    <row r="501" spans="2:4" x14ac:dyDescent="0.35">
      <c r="B501" s="21">
        <v>0.50395072952645925</v>
      </c>
      <c r="C501" s="31">
        <f t="shared" si="20"/>
        <v>82.166406234691692</v>
      </c>
      <c r="D501" s="21">
        <f t="shared" si="21"/>
        <v>82.166399999999996</v>
      </c>
    </row>
    <row r="502" spans="2:4" x14ac:dyDescent="0.35">
      <c r="B502" s="21">
        <v>0.50679481342367172</v>
      </c>
      <c r="C502" s="31">
        <f t="shared" si="20"/>
        <v>82.31340165280622</v>
      </c>
      <c r="D502" s="21">
        <f t="shared" si="21"/>
        <v>82.313400000000001</v>
      </c>
    </row>
    <row r="503" spans="2:4" x14ac:dyDescent="0.35">
      <c r="B503" s="21">
        <v>0.50686701021962233</v>
      </c>
      <c r="C503" s="31">
        <f t="shared" si="20"/>
        <v>82.317127742126289</v>
      </c>
      <c r="D503" s="21">
        <f t="shared" si="21"/>
        <v>82.317099999999996</v>
      </c>
    </row>
    <row r="504" spans="2:4" x14ac:dyDescent="0.35">
      <c r="B504" s="21">
        <v>0.50724460781432068</v>
      </c>
      <c r="C504" s="31">
        <f t="shared" si="20"/>
        <v>82.336611298376312</v>
      </c>
      <c r="D504" s="21">
        <f t="shared" si="21"/>
        <v>82.336600000000004</v>
      </c>
    </row>
    <row r="505" spans="2:4" x14ac:dyDescent="0.35">
      <c r="B505" s="21">
        <v>0.50843996701769067</v>
      </c>
      <c r="C505" s="31">
        <f t="shared" si="20"/>
        <v>82.39824254586722</v>
      </c>
      <c r="D505" s="21">
        <f t="shared" si="21"/>
        <v>82.398200000000003</v>
      </c>
    </row>
    <row r="506" spans="2:4" x14ac:dyDescent="0.35">
      <c r="B506" s="21">
        <v>0.50932251084011715</v>
      </c>
      <c r="C506" s="31">
        <f t="shared" si="20"/>
        <v>82.443698940260049</v>
      </c>
      <c r="D506" s="21">
        <f t="shared" si="21"/>
        <v>82.443600000000004</v>
      </c>
    </row>
    <row r="507" spans="2:4" x14ac:dyDescent="0.35">
      <c r="B507" s="21">
        <v>0.51081508331811876</v>
      </c>
      <c r="C507" s="31">
        <f t="shared" si="20"/>
        <v>82.520486002300487</v>
      </c>
      <c r="D507" s="21">
        <f t="shared" si="21"/>
        <v>82.520399999999995</v>
      </c>
    </row>
    <row r="508" spans="2:4" x14ac:dyDescent="0.35">
      <c r="B508" s="21">
        <v>0.51284920653424226</v>
      </c>
      <c r="C508" s="31">
        <f t="shared" si="20"/>
        <v>82.624953351854941</v>
      </c>
      <c r="D508" s="21">
        <f t="shared" si="21"/>
        <v>82.624899999999997</v>
      </c>
    </row>
    <row r="509" spans="2:4" x14ac:dyDescent="0.35">
      <c r="B509" s="21">
        <v>0.51294051126047679</v>
      </c>
      <c r="C509" s="31">
        <f t="shared" si="20"/>
        <v>82.629637665545204</v>
      </c>
      <c r="D509" s="21">
        <f t="shared" si="21"/>
        <v>82.629599999999996</v>
      </c>
    </row>
    <row r="510" spans="2:4" x14ac:dyDescent="0.35">
      <c r="B510" s="21">
        <v>0.51318176285971584</v>
      </c>
      <c r="C510" s="31">
        <f t="shared" si="20"/>
        <v>82.642012874152755</v>
      </c>
      <c r="D510" s="21">
        <f t="shared" si="21"/>
        <v>82.641999999999996</v>
      </c>
    </row>
    <row r="511" spans="2:4" x14ac:dyDescent="0.35">
      <c r="B511" s="21">
        <v>0.51416461572806538</v>
      </c>
      <c r="C511" s="31">
        <f t="shared" si="20"/>
        <v>82.692399119147652</v>
      </c>
      <c r="D511" s="21">
        <f t="shared" si="21"/>
        <v>82.692300000000003</v>
      </c>
    </row>
    <row r="512" spans="2:4" x14ac:dyDescent="0.35">
      <c r="B512" s="21">
        <v>0.51608097470697156</v>
      </c>
      <c r="C512" s="31">
        <f t="shared" si="20"/>
        <v>82.790503534420338</v>
      </c>
      <c r="D512" s="21">
        <f t="shared" si="21"/>
        <v>82.790499999999994</v>
      </c>
    </row>
    <row r="513" spans="2:4" x14ac:dyDescent="0.35">
      <c r="B513" s="21">
        <v>0.51677934102298251</v>
      </c>
      <c r="C513" s="31">
        <f t="shared" si="20"/>
        <v>82.826209797070476</v>
      </c>
      <c r="D513" s="21">
        <f t="shared" si="21"/>
        <v>82.8262</v>
      </c>
    </row>
    <row r="514" spans="2:4" x14ac:dyDescent="0.35">
      <c r="B514" s="21">
        <v>0.51722253980488198</v>
      </c>
      <c r="C514" s="31">
        <f t="shared" si="20"/>
        <v>82.848857271906681</v>
      </c>
      <c r="D514" s="21">
        <f t="shared" si="21"/>
        <v>82.848799999999997</v>
      </c>
    </row>
    <row r="515" spans="2:4" x14ac:dyDescent="0.35">
      <c r="B515" s="21">
        <v>0.52035293156143825</v>
      </c>
      <c r="C515" s="31">
        <f t="shared" ref="C515:C578" si="22">30*(SQRT(6)*SQRT(B515)+1)</f>
        <v>83.008544881290277</v>
      </c>
      <c r="D515" s="21">
        <f t="shared" ref="D515:D578" si="23">TRUNC(C515, $H$5)</f>
        <v>83.008499999999998</v>
      </c>
    </row>
    <row r="516" spans="2:4" x14ac:dyDescent="0.35">
      <c r="B516" s="21">
        <v>0.52344175374632762</v>
      </c>
      <c r="C516" s="31">
        <f t="shared" si="22"/>
        <v>83.165641820918225</v>
      </c>
      <c r="D516" s="21">
        <f t="shared" si="23"/>
        <v>83.165599999999998</v>
      </c>
    </row>
    <row r="517" spans="2:4" x14ac:dyDescent="0.35">
      <c r="B517" s="21">
        <v>0.52594698452829836</v>
      </c>
      <c r="C517" s="31">
        <f t="shared" si="22"/>
        <v>83.292717292823511</v>
      </c>
      <c r="D517" s="21">
        <f t="shared" si="23"/>
        <v>83.292699999999996</v>
      </c>
    </row>
    <row r="518" spans="2:4" x14ac:dyDescent="0.35">
      <c r="B518" s="21">
        <v>0.52673358234641221</v>
      </c>
      <c r="C518" s="31">
        <f t="shared" si="22"/>
        <v>83.332554267263689</v>
      </c>
      <c r="D518" s="21">
        <f t="shared" si="23"/>
        <v>83.332499999999996</v>
      </c>
    </row>
    <row r="519" spans="2:4" x14ac:dyDescent="0.35">
      <c r="B519" s="21">
        <v>0.52717097496423582</v>
      </c>
      <c r="C519" s="31">
        <f t="shared" si="22"/>
        <v>83.354692997025793</v>
      </c>
      <c r="D519" s="21">
        <f t="shared" si="23"/>
        <v>83.354600000000005</v>
      </c>
    </row>
    <row r="520" spans="2:4" x14ac:dyDescent="0.35">
      <c r="B520" s="21">
        <v>0.52760456257178789</v>
      </c>
      <c r="C520" s="31">
        <f t="shared" si="22"/>
        <v>83.376630072417043</v>
      </c>
      <c r="D520" s="21">
        <f t="shared" si="23"/>
        <v>83.376599999999996</v>
      </c>
    </row>
    <row r="521" spans="2:4" x14ac:dyDescent="0.35">
      <c r="B521" s="21">
        <v>0.52785475687864702</v>
      </c>
      <c r="C521" s="31">
        <f t="shared" si="22"/>
        <v>83.38928438502144</v>
      </c>
      <c r="D521" s="21">
        <f t="shared" si="23"/>
        <v>83.389200000000002</v>
      </c>
    </row>
    <row r="522" spans="2:4" x14ac:dyDescent="0.35">
      <c r="B522" s="21">
        <v>0.52821796014445044</v>
      </c>
      <c r="C522" s="31">
        <f t="shared" si="22"/>
        <v>83.407649122387255</v>
      </c>
      <c r="D522" s="21">
        <f t="shared" si="23"/>
        <v>83.407600000000002</v>
      </c>
    </row>
    <row r="523" spans="2:4" x14ac:dyDescent="0.35">
      <c r="B523" s="21">
        <v>0.52886523693669396</v>
      </c>
      <c r="C523" s="31">
        <f t="shared" si="22"/>
        <v>83.440361894902509</v>
      </c>
      <c r="D523" s="21">
        <f t="shared" si="23"/>
        <v>83.440299999999993</v>
      </c>
    </row>
    <row r="524" spans="2:4" x14ac:dyDescent="0.35">
      <c r="B524" s="21">
        <v>0.52936536344816976</v>
      </c>
      <c r="C524" s="31">
        <f t="shared" si="22"/>
        <v>83.465624120738696</v>
      </c>
      <c r="D524" s="21">
        <f t="shared" si="23"/>
        <v>83.465599999999995</v>
      </c>
    </row>
    <row r="525" spans="2:4" x14ac:dyDescent="0.35">
      <c r="B525" s="21">
        <v>0.53135287659722152</v>
      </c>
      <c r="C525" s="31">
        <f t="shared" si="22"/>
        <v>83.565898980834774</v>
      </c>
      <c r="D525" s="21">
        <f t="shared" si="23"/>
        <v>83.565799999999996</v>
      </c>
    </row>
    <row r="526" spans="2:4" x14ac:dyDescent="0.35">
      <c r="B526" s="21">
        <v>0.53246272316359466</v>
      </c>
      <c r="C526" s="31">
        <f t="shared" si="22"/>
        <v>83.621811840737081</v>
      </c>
      <c r="D526" s="21">
        <f t="shared" si="23"/>
        <v>83.621799999999993</v>
      </c>
    </row>
    <row r="527" spans="2:4" x14ac:dyDescent="0.35">
      <c r="B527" s="21">
        <v>0.5327251234628354</v>
      </c>
      <c r="C527" s="31">
        <f t="shared" si="22"/>
        <v>83.635022762177613</v>
      </c>
      <c r="D527" s="21">
        <f t="shared" si="23"/>
        <v>83.635000000000005</v>
      </c>
    </row>
    <row r="528" spans="2:4" x14ac:dyDescent="0.35">
      <c r="B528" s="21">
        <v>0.53505409289463712</v>
      </c>
      <c r="C528" s="31">
        <f t="shared" si="22"/>
        <v>83.752135786692605</v>
      </c>
      <c r="D528" s="21">
        <f t="shared" si="23"/>
        <v>83.752099999999999</v>
      </c>
    </row>
    <row r="529" spans="2:4" x14ac:dyDescent="0.35">
      <c r="B529" s="21">
        <v>0.53555675189467322</v>
      </c>
      <c r="C529" s="31">
        <f t="shared" si="22"/>
        <v>83.777378703607667</v>
      </c>
      <c r="D529" s="21">
        <f t="shared" si="23"/>
        <v>83.777299999999997</v>
      </c>
    </row>
    <row r="530" spans="2:4" x14ac:dyDescent="0.35">
      <c r="B530" s="21">
        <v>0.5372587823026983</v>
      </c>
      <c r="C530" s="31">
        <f t="shared" si="22"/>
        <v>83.862764730698416</v>
      </c>
      <c r="D530" s="21">
        <f t="shared" si="23"/>
        <v>83.862700000000004</v>
      </c>
    </row>
    <row r="531" spans="2:4" x14ac:dyDescent="0.35">
      <c r="B531" s="21">
        <v>0.5382564942078838</v>
      </c>
      <c r="C531" s="31">
        <f t="shared" si="22"/>
        <v>83.912754230539662</v>
      </c>
      <c r="D531" s="21">
        <f t="shared" si="23"/>
        <v>83.912700000000001</v>
      </c>
    </row>
    <row r="532" spans="2:4" x14ac:dyDescent="0.35">
      <c r="B532" s="21">
        <v>0.5405546043280991</v>
      </c>
      <c r="C532" s="31">
        <f t="shared" si="22"/>
        <v>84.027723100013532</v>
      </c>
      <c r="D532" s="21">
        <f t="shared" si="23"/>
        <v>84.027699999999996</v>
      </c>
    </row>
    <row r="533" spans="2:4" x14ac:dyDescent="0.35">
      <c r="B533" s="21">
        <v>0.54148253927586976</v>
      </c>
      <c r="C533" s="31">
        <f t="shared" si="22"/>
        <v>84.074076155674589</v>
      </c>
      <c r="D533" s="21">
        <f t="shared" si="23"/>
        <v>84.073999999999998</v>
      </c>
    </row>
    <row r="534" spans="2:4" x14ac:dyDescent="0.35">
      <c r="B534" s="21">
        <v>0.54150235991084961</v>
      </c>
      <c r="C534" s="31">
        <f t="shared" si="22"/>
        <v>84.075065820751306</v>
      </c>
      <c r="D534" s="21">
        <f t="shared" si="23"/>
        <v>84.075000000000003</v>
      </c>
    </row>
    <row r="535" spans="2:4" x14ac:dyDescent="0.35">
      <c r="B535" s="21">
        <v>0.54246147291340152</v>
      </c>
      <c r="C535" s="31">
        <f t="shared" si="22"/>
        <v>84.122933713282478</v>
      </c>
      <c r="D535" s="21">
        <f t="shared" si="23"/>
        <v>84.122900000000001</v>
      </c>
    </row>
    <row r="536" spans="2:4" x14ac:dyDescent="0.35">
      <c r="B536" s="21">
        <v>0.54357506583103221</v>
      </c>
      <c r="C536" s="31">
        <f t="shared" si="22"/>
        <v>84.178458408186302</v>
      </c>
      <c r="D536" s="21">
        <f t="shared" si="23"/>
        <v>84.178399999999996</v>
      </c>
    </row>
    <row r="537" spans="2:4" x14ac:dyDescent="0.35">
      <c r="B537" s="21">
        <v>0.54809462493468086</v>
      </c>
      <c r="C537" s="31">
        <f t="shared" si="22"/>
        <v>84.403225774279932</v>
      </c>
      <c r="D537" s="21">
        <f t="shared" si="23"/>
        <v>84.403199999999998</v>
      </c>
    </row>
    <row r="538" spans="2:4" x14ac:dyDescent="0.35">
      <c r="B538" s="21">
        <v>0.54836531301048186</v>
      </c>
      <c r="C538" s="31">
        <f t="shared" si="22"/>
        <v>84.416658205521969</v>
      </c>
      <c r="D538" s="21">
        <f t="shared" si="23"/>
        <v>84.416600000000003</v>
      </c>
    </row>
    <row r="539" spans="2:4" x14ac:dyDescent="0.35">
      <c r="B539" s="21">
        <v>0.54950567272388717</v>
      </c>
      <c r="C539" s="31">
        <f t="shared" si="22"/>
        <v>84.473210229515473</v>
      </c>
      <c r="D539" s="21">
        <f t="shared" si="23"/>
        <v>84.473200000000006</v>
      </c>
    </row>
    <row r="540" spans="2:4" x14ac:dyDescent="0.35">
      <c r="B540" s="21">
        <v>0.55077484757967177</v>
      </c>
      <c r="C540" s="31">
        <f t="shared" si="22"/>
        <v>84.536081422579556</v>
      </c>
      <c r="D540" s="21">
        <f t="shared" si="23"/>
        <v>84.536000000000001</v>
      </c>
    </row>
    <row r="541" spans="2:4" x14ac:dyDescent="0.35">
      <c r="B541" s="21">
        <v>0.5539447776479457</v>
      </c>
      <c r="C541" s="31">
        <f t="shared" si="22"/>
        <v>84.692794765845591</v>
      </c>
      <c r="D541" s="21">
        <f t="shared" si="23"/>
        <v>84.692700000000002</v>
      </c>
    </row>
    <row r="542" spans="2:4" x14ac:dyDescent="0.35">
      <c r="B542" s="21">
        <v>0.55442443659801821</v>
      </c>
      <c r="C542" s="31">
        <f t="shared" si="22"/>
        <v>84.716468797148238</v>
      </c>
      <c r="D542" s="21">
        <f t="shared" si="23"/>
        <v>84.716399999999993</v>
      </c>
    </row>
    <row r="543" spans="2:4" x14ac:dyDescent="0.35">
      <c r="B543" s="21">
        <v>0.55509952997597656</v>
      </c>
      <c r="C543" s="31">
        <f t="shared" si="22"/>
        <v>84.749771340803548</v>
      </c>
      <c r="D543" s="21">
        <f t="shared" si="23"/>
        <v>84.749700000000004</v>
      </c>
    </row>
    <row r="544" spans="2:4" x14ac:dyDescent="0.35">
      <c r="B544" s="21">
        <v>0.55556457463606002</v>
      </c>
      <c r="C544" s="31">
        <f t="shared" si="22"/>
        <v>84.772700344557819</v>
      </c>
      <c r="D544" s="21">
        <f t="shared" si="23"/>
        <v>84.7727</v>
      </c>
    </row>
    <row r="545" spans="2:4" x14ac:dyDescent="0.35">
      <c r="B545" s="21">
        <v>0.55584643972754388</v>
      </c>
      <c r="C545" s="31">
        <f t="shared" si="22"/>
        <v>84.78659301808004</v>
      </c>
      <c r="D545" s="21">
        <f t="shared" si="23"/>
        <v>84.786500000000004</v>
      </c>
    </row>
    <row r="546" spans="2:4" x14ac:dyDescent="0.35">
      <c r="B546" s="21">
        <v>0.55594306768878332</v>
      </c>
      <c r="C546" s="31">
        <f t="shared" si="22"/>
        <v>84.79135484288949</v>
      </c>
      <c r="D546" s="21">
        <f t="shared" si="23"/>
        <v>84.791300000000007</v>
      </c>
    </row>
    <row r="547" spans="2:4" x14ac:dyDescent="0.35">
      <c r="B547" s="21">
        <v>0.5569838477689707</v>
      </c>
      <c r="C547" s="31">
        <f t="shared" si="22"/>
        <v>84.842618263103034</v>
      </c>
      <c r="D547" s="21">
        <f t="shared" si="23"/>
        <v>84.842600000000004</v>
      </c>
    </row>
    <row r="548" spans="2:4" x14ac:dyDescent="0.35">
      <c r="B548" s="21">
        <v>0.55746025549426215</v>
      </c>
      <c r="C548" s="31">
        <f t="shared" si="22"/>
        <v>84.866067652685075</v>
      </c>
      <c r="D548" s="21">
        <f t="shared" si="23"/>
        <v>84.866</v>
      </c>
    </row>
    <row r="549" spans="2:4" x14ac:dyDescent="0.35">
      <c r="B549" s="21">
        <v>0.55894925200491941</v>
      </c>
      <c r="C549" s="31">
        <f t="shared" si="22"/>
        <v>84.939293413972521</v>
      </c>
      <c r="D549" s="21">
        <f t="shared" si="23"/>
        <v>84.9392</v>
      </c>
    </row>
    <row r="550" spans="2:4" x14ac:dyDescent="0.35">
      <c r="B550" s="21">
        <v>0.56115265237143752</v>
      </c>
      <c r="C550" s="31">
        <f t="shared" si="22"/>
        <v>85.04747335532997</v>
      </c>
      <c r="D550" s="21">
        <f t="shared" si="23"/>
        <v>85.047399999999996</v>
      </c>
    </row>
    <row r="551" spans="2:4" x14ac:dyDescent="0.35">
      <c r="B551" s="21">
        <v>0.5611533559958809</v>
      </c>
      <c r="C551" s="31">
        <f t="shared" si="22"/>
        <v>85.047507867093827</v>
      </c>
      <c r="D551" s="21">
        <f t="shared" si="23"/>
        <v>85.047499999999999</v>
      </c>
    </row>
    <row r="552" spans="2:4" x14ac:dyDescent="0.35">
      <c r="B552" s="21">
        <v>0.56118052527393902</v>
      </c>
      <c r="C552" s="31">
        <f t="shared" si="22"/>
        <v>85.048840464439124</v>
      </c>
      <c r="D552" s="21">
        <f t="shared" si="23"/>
        <v>85.0488</v>
      </c>
    </row>
    <row r="553" spans="2:4" x14ac:dyDescent="0.35">
      <c r="B553" s="21">
        <v>0.5612733065122375</v>
      </c>
      <c r="C553" s="31">
        <f t="shared" si="22"/>
        <v>85.053390950658823</v>
      </c>
      <c r="D553" s="21">
        <f t="shared" si="23"/>
        <v>85.053299999999993</v>
      </c>
    </row>
    <row r="554" spans="2:4" x14ac:dyDescent="0.35">
      <c r="B554" s="21">
        <v>0.56352202256934258</v>
      </c>
      <c r="C554" s="31">
        <f t="shared" si="22"/>
        <v>85.163565166461538</v>
      </c>
      <c r="D554" s="21">
        <f t="shared" si="23"/>
        <v>85.163499999999999</v>
      </c>
    </row>
    <row r="555" spans="2:4" x14ac:dyDescent="0.35">
      <c r="B555" s="21">
        <v>0.56494877126484855</v>
      </c>
      <c r="C555" s="31">
        <f t="shared" si="22"/>
        <v>85.233353735131658</v>
      </c>
      <c r="D555" s="21">
        <f t="shared" si="23"/>
        <v>85.2333</v>
      </c>
    </row>
    <row r="556" spans="2:4" x14ac:dyDescent="0.35">
      <c r="B556" s="21">
        <v>0.56717037998541442</v>
      </c>
      <c r="C556" s="31">
        <f t="shared" si="22"/>
        <v>85.341847203732172</v>
      </c>
      <c r="D556" s="21">
        <f t="shared" si="23"/>
        <v>85.341800000000006</v>
      </c>
    </row>
    <row r="557" spans="2:4" x14ac:dyDescent="0.35">
      <c r="B557" s="21">
        <v>0.56783346328687745</v>
      </c>
      <c r="C557" s="31">
        <f t="shared" si="22"/>
        <v>85.374188045958178</v>
      </c>
      <c r="D557" s="21">
        <f t="shared" si="23"/>
        <v>85.374099999999999</v>
      </c>
    </row>
    <row r="558" spans="2:4" x14ac:dyDescent="0.35">
      <c r="B558" s="21">
        <v>0.56801494858681212</v>
      </c>
      <c r="C558" s="31">
        <f t="shared" si="22"/>
        <v>85.383036413407169</v>
      </c>
      <c r="D558" s="21">
        <f t="shared" si="23"/>
        <v>85.382999999999996</v>
      </c>
    </row>
    <row r="559" spans="2:4" x14ac:dyDescent="0.35">
      <c r="B559" s="21">
        <v>0.56857218083117256</v>
      </c>
      <c r="C559" s="31">
        <f t="shared" si="22"/>
        <v>85.41019560052402</v>
      </c>
      <c r="D559" s="21">
        <f t="shared" si="23"/>
        <v>85.4101</v>
      </c>
    </row>
    <row r="560" spans="2:4" x14ac:dyDescent="0.35">
      <c r="B560" s="21">
        <v>0.56891163079697515</v>
      </c>
      <c r="C560" s="31">
        <f t="shared" si="22"/>
        <v>85.426733678827446</v>
      </c>
      <c r="D560" s="21">
        <f t="shared" si="23"/>
        <v>85.426699999999997</v>
      </c>
    </row>
    <row r="561" spans="2:4" x14ac:dyDescent="0.35">
      <c r="B561" s="21">
        <v>0.56985743810274248</v>
      </c>
      <c r="C561" s="31">
        <f t="shared" si="22"/>
        <v>85.472787614782874</v>
      </c>
      <c r="D561" s="21">
        <f t="shared" si="23"/>
        <v>85.472700000000003</v>
      </c>
    </row>
    <row r="562" spans="2:4" x14ac:dyDescent="0.35">
      <c r="B562" s="21">
        <v>0.57007769852007595</v>
      </c>
      <c r="C562" s="31">
        <f t="shared" si="22"/>
        <v>85.48350720717292</v>
      </c>
      <c r="D562" s="21">
        <f t="shared" si="23"/>
        <v>85.483500000000006</v>
      </c>
    </row>
    <row r="563" spans="2:4" x14ac:dyDescent="0.35">
      <c r="B563" s="21">
        <v>0.57234882508423679</v>
      </c>
      <c r="C563" s="31">
        <f t="shared" si="22"/>
        <v>85.593917432169491</v>
      </c>
      <c r="D563" s="21">
        <f t="shared" si="23"/>
        <v>85.593900000000005</v>
      </c>
    </row>
    <row r="564" spans="2:4" x14ac:dyDescent="0.35">
      <c r="B564" s="21">
        <v>0.57305199897660497</v>
      </c>
      <c r="C564" s="31">
        <f t="shared" si="22"/>
        <v>85.628057619097817</v>
      </c>
      <c r="D564" s="21">
        <f t="shared" si="23"/>
        <v>85.628</v>
      </c>
    </row>
    <row r="565" spans="2:4" x14ac:dyDescent="0.35">
      <c r="B565" s="21">
        <v>0.57364741866303692</v>
      </c>
      <c r="C565" s="31">
        <f t="shared" si="22"/>
        <v>85.65694979767035</v>
      </c>
      <c r="D565" s="21">
        <f t="shared" si="23"/>
        <v>85.656899999999993</v>
      </c>
    </row>
    <row r="566" spans="2:4" x14ac:dyDescent="0.35">
      <c r="B566" s="21">
        <v>0.57773533049154258</v>
      </c>
      <c r="C566" s="31">
        <f t="shared" si="22"/>
        <v>85.854908330909737</v>
      </c>
      <c r="D566" s="21">
        <f t="shared" si="23"/>
        <v>85.854900000000001</v>
      </c>
    </row>
    <row r="567" spans="2:4" x14ac:dyDescent="0.35">
      <c r="B567" s="21">
        <v>0.57912026377045678</v>
      </c>
      <c r="C567" s="31">
        <f t="shared" si="22"/>
        <v>85.921815281341367</v>
      </c>
      <c r="D567" s="21">
        <f t="shared" si="23"/>
        <v>85.921800000000005</v>
      </c>
    </row>
    <row r="568" spans="2:4" x14ac:dyDescent="0.35">
      <c r="B568" s="21">
        <v>0.57937066538540372</v>
      </c>
      <c r="C568" s="31">
        <f t="shared" si="22"/>
        <v>85.933903789036378</v>
      </c>
      <c r="D568" s="21">
        <f t="shared" si="23"/>
        <v>85.933899999999994</v>
      </c>
    </row>
    <row r="569" spans="2:4" x14ac:dyDescent="0.35">
      <c r="B569" s="21">
        <v>0.58221137098383668</v>
      </c>
      <c r="C569" s="31">
        <f t="shared" si="22"/>
        <v>86.070860554415589</v>
      </c>
      <c r="D569" s="21">
        <f t="shared" si="23"/>
        <v>86.070800000000006</v>
      </c>
    </row>
    <row r="570" spans="2:4" x14ac:dyDescent="0.35">
      <c r="B570" s="21">
        <v>0.58297200298629093</v>
      </c>
      <c r="C570" s="31">
        <f t="shared" si="22"/>
        <v>86.107475581476407</v>
      </c>
      <c r="D570" s="21">
        <f t="shared" si="23"/>
        <v>86.107399999999998</v>
      </c>
    </row>
    <row r="571" spans="2:4" x14ac:dyDescent="0.35">
      <c r="B571" s="21">
        <v>0.58417984190800487</v>
      </c>
      <c r="C571" s="31">
        <f t="shared" si="22"/>
        <v>86.165569046375964</v>
      </c>
      <c r="D571" s="21">
        <f t="shared" si="23"/>
        <v>86.165499999999994</v>
      </c>
    </row>
    <row r="572" spans="2:4" x14ac:dyDescent="0.35">
      <c r="B572" s="21">
        <v>0.58449324676842973</v>
      </c>
      <c r="C572" s="31">
        <f t="shared" si="22"/>
        <v>86.180633073591466</v>
      </c>
      <c r="D572" s="21">
        <f t="shared" si="23"/>
        <v>86.180599999999998</v>
      </c>
    </row>
    <row r="573" spans="2:4" x14ac:dyDescent="0.35">
      <c r="B573" s="21">
        <v>0.58572030225573291</v>
      </c>
      <c r="C573" s="31">
        <f t="shared" si="22"/>
        <v>86.239573541954925</v>
      </c>
      <c r="D573" s="21">
        <f t="shared" si="23"/>
        <v>86.239500000000007</v>
      </c>
    </row>
    <row r="574" spans="2:4" x14ac:dyDescent="0.35">
      <c r="B574" s="21">
        <v>0.58714729950769817</v>
      </c>
      <c r="C574" s="31">
        <f t="shared" si="22"/>
        <v>86.308040432442411</v>
      </c>
      <c r="D574" s="21">
        <f t="shared" si="23"/>
        <v>86.308000000000007</v>
      </c>
    </row>
    <row r="575" spans="2:4" x14ac:dyDescent="0.35">
      <c r="B575" s="21">
        <v>0.58858201227404194</v>
      </c>
      <c r="C575" s="31">
        <f t="shared" si="22"/>
        <v>86.376793685698601</v>
      </c>
      <c r="D575" s="21">
        <f t="shared" si="23"/>
        <v>86.3767</v>
      </c>
    </row>
    <row r="576" spans="2:4" x14ac:dyDescent="0.35">
      <c r="B576" s="21">
        <v>0.58921349539656021</v>
      </c>
      <c r="C576" s="31">
        <f t="shared" si="22"/>
        <v>86.407028596988027</v>
      </c>
      <c r="D576" s="21">
        <f t="shared" si="23"/>
        <v>86.406999999999996</v>
      </c>
    </row>
    <row r="577" spans="2:4" x14ac:dyDescent="0.35">
      <c r="B577" s="21">
        <v>0.58934425397859536</v>
      </c>
      <c r="C577" s="31">
        <f t="shared" si="22"/>
        <v>86.413287189140235</v>
      </c>
      <c r="D577" s="21">
        <f t="shared" si="23"/>
        <v>86.413200000000003</v>
      </c>
    </row>
    <row r="578" spans="2:4" x14ac:dyDescent="0.35">
      <c r="B578" s="21">
        <v>0.58962601053210117</v>
      </c>
      <c r="C578" s="31">
        <f t="shared" si="22"/>
        <v>86.42677074645816</v>
      </c>
      <c r="D578" s="21">
        <f t="shared" si="23"/>
        <v>86.426699999999997</v>
      </c>
    </row>
    <row r="579" spans="2:4" x14ac:dyDescent="0.35">
      <c r="B579" s="21">
        <v>0.59003345119136918</v>
      </c>
      <c r="C579" s="31">
        <f t="shared" ref="C579:C642" si="24">30*(SQRT(6)*SQRT(B579)+1)</f>
        <v>86.446263263686404</v>
      </c>
      <c r="D579" s="21">
        <f t="shared" ref="D579:D642" si="25">TRUNC(C579, $H$5)</f>
        <v>86.446200000000005</v>
      </c>
    </row>
    <row r="580" spans="2:4" x14ac:dyDescent="0.35">
      <c r="B580" s="21">
        <v>0.59110259936290843</v>
      </c>
      <c r="C580" s="31">
        <f t="shared" si="24"/>
        <v>86.497380793800559</v>
      </c>
      <c r="D580" s="21">
        <f t="shared" si="25"/>
        <v>86.497299999999996</v>
      </c>
    </row>
    <row r="581" spans="2:4" x14ac:dyDescent="0.35">
      <c r="B581" s="21">
        <v>0.59155949171412103</v>
      </c>
      <c r="C581" s="31">
        <f t="shared" si="24"/>
        <v>86.5192113821155</v>
      </c>
      <c r="D581" s="21">
        <f t="shared" si="25"/>
        <v>86.519199999999998</v>
      </c>
    </row>
    <row r="582" spans="2:4" x14ac:dyDescent="0.35">
      <c r="B582" s="21">
        <v>0.59292378904135001</v>
      </c>
      <c r="C582" s="31">
        <f t="shared" si="24"/>
        <v>86.584348196504735</v>
      </c>
      <c r="D582" s="21">
        <f t="shared" si="25"/>
        <v>86.584299999999999</v>
      </c>
    </row>
    <row r="583" spans="2:4" x14ac:dyDescent="0.35">
      <c r="B583" s="21">
        <v>0.59358944396868585</v>
      </c>
      <c r="C583" s="31">
        <f t="shared" si="24"/>
        <v>86.616101927198272</v>
      </c>
      <c r="D583" s="21">
        <f t="shared" si="25"/>
        <v>86.616100000000003</v>
      </c>
    </row>
    <row r="584" spans="2:4" x14ac:dyDescent="0.35">
      <c r="B584" s="21">
        <v>0.59439113255585163</v>
      </c>
      <c r="C584" s="31">
        <f t="shared" si="24"/>
        <v>86.654321245617268</v>
      </c>
      <c r="D584" s="21">
        <f t="shared" si="25"/>
        <v>86.654300000000006</v>
      </c>
    </row>
    <row r="585" spans="2:4" x14ac:dyDescent="0.35">
      <c r="B585" s="21">
        <v>0.59501459513047694</v>
      </c>
      <c r="C585" s="31">
        <f t="shared" si="24"/>
        <v>86.684026089407013</v>
      </c>
      <c r="D585" s="21">
        <f t="shared" si="25"/>
        <v>86.683999999999997</v>
      </c>
    </row>
    <row r="586" spans="2:4" x14ac:dyDescent="0.35">
      <c r="B586" s="21">
        <v>0.59782855893477505</v>
      </c>
      <c r="C586" s="31">
        <f t="shared" si="24"/>
        <v>86.817904028992345</v>
      </c>
      <c r="D586" s="21">
        <f t="shared" si="25"/>
        <v>86.817899999999995</v>
      </c>
    </row>
    <row r="587" spans="2:4" x14ac:dyDescent="0.35">
      <c r="B587" s="21">
        <v>0.59789446997806683</v>
      </c>
      <c r="C587" s="31">
        <f t="shared" si="24"/>
        <v>86.821036050758181</v>
      </c>
      <c r="D587" s="21">
        <f t="shared" si="25"/>
        <v>86.820999999999998</v>
      </c>
    </row>
    <row r="588" spans="2:4" x14ac:dyDescent="0.35">
      <c r="B588" s="21">
        <v>0.60174688768391149</v>
      </c>
      <c r="C588" s="31">
        <f t="shared" si="24"/>
        <v>87.003799816267701</v>
      </c>
      <c r="D588" s="21">
        <f t="shared" si="25"/>
        <v>87.003699999999995</v>
      </c>
    </row>
    <row r="589" spans="2:4" x14ac:dyDescent="0.35">
      <c r="B589" s="21">
        <v>0.60265196525262377</v>
      </c>
      <c r="C589" s="31">
        <f t="shared" si="24"/>
        <v>87.046652946199828</v>
      </c>
      <c r="D589" s="21">
        <f t="shared" si="25"/>
        <v>87.046599999999998</v>
      </c>
    </row>
    <row r="590" spans="2:4" x14ac:dyDescent="0.35">
      <c r="B590" s="21">
        <v>0.60273415859558499</v>
      </c>
      <c r="C590" s="31">
        <f t="shared" si="24"/>
        <v>87.050542998433926</v>
      </c>
      <c r="D590" s="21">
        <f t="shared" si="25"/>
        <v>87.0505</v>
      </c>
    </row>
    <row r="591" spans="2:4" x14ac:dyDescent="0.35">
      <c r="B591" s="21">
        <v>0.60476132994796916</v>
      </c>
      <c r="C591" s="31">
        <f t="shared" si="24"/>
        <v>87.146401301560815</v>
      </c>
      <c r="D591" s="21">
        <f t="shared" si="25"/>
        <v>87.1464</v>
      </c>
    </row>
    <row r="592" spans="2:4" x14ac:dyDescent="0.35">
      <c r="B592" s="21">
        <v>0.60835072252155797</v>
      </c>
      <c r="C592" s="31">
        <f t="shared" si="24"/>
        <v>87.31573869031449</v>
      </c>
      <c r="D592" s="21">
        <f t="shared" si="25"/>
        <v>87.315700000000007</v>
      </c>
    </row>
    <row r="593" spans="2:4" x14ac:dyDescent="0.35">
      <c r="B593" s="21">
        <v>0.6086654927029902</v>
      </c>
      <c r="C593" s="31">
        <f t="shared" si="24"/>
        <v>87.330564802696173</v>
      </c>
      <c r="D593" s="21">
        <f t="shared" si="25"/>
        <v>87.330500000000001</v>
      </c>
    </row>
    <row r="594" spans="2:4" x14ac:dyDescent="0.35">
      <c r="B594" s="21">
        <v>0.60906022991314002</v>
      </c>
      <c r="C594" s="31">
        <f t="shared" si="24"/>
        <v>87.349152055901882</v>
      </c>
      <c r="D594" s="21">
        <f t="shared" si="25"/>
        <v>87.349100000000007</v>
      </c>
    </row>
    <row r="595" spans="2:4" x14ac:dyDescent="0.35">
      <c r="B595" s="21">
        <v>0.61069607656389813</v>
      </c>
      <c r="C595" s="31">
        <f t="shared" si="24"/>
        <v>87.42611612711633</v>
      </c>
      <c r="D595" s="21">
        <f t="shared" si="25"/>
        <v>87.426100000000005</v>
      </c>
    </row>
    <row r="596" spans="2:4" x14ac:dyDescent="0.35">
      <c r="B596" s="21">
        <v>0.61279697723490023</v>
      </c>
      <c r="C596" s="31">
        <f t="shared" si="24"/>
        <v>87.524809231047968</v>
      </c>
      <c r="D596" s="21">
        <f t="shared" si="25"/>
        <v>87.524799999999999</v>
      </c>
    </row>
    <row r="597" spans="2:4" x14ac:dyDescent="0.35">
      <c r="B597" s="21">
        <v>0.61399797101282882</v>
      </c>
      <c r="C597" s="31">
        <f t="shared" si="24"/>
        <v>87.581151807421108</v>
      </c>
      <c r="D597" s="21">
        <f t="shared" si="25"/>
        <v>87.581100000000006</v>
      </c>
    </row>
    <row r="598" spans="2:4" x14ac:dyDescent="0.35">
      <c r="B598" s="21">
        <v>0.614082118098214</v>
      </c>
      <c r="C598" s="31">
        <f t="shared" si="24"/>
        <v>87.585097358000155</v>
      </c>
      <c r="D598" s="21">
        <f t="shared" si="25"/>
        <v>87.584999999999994</v>
      </c>
    </row>
    <row r="599" spans="2:4" x14ac:dyDescent="0.35">
      <c r="B599" s="21">
        <v>0.61420184823163559</v>
      </c>
      <c r="C599" s="31">
        <f t="shared" si="24"/>
        <v>87.590710886833392</v>
      </c>
      <c r="D599" s="21">
        <f t="shared" si="25"/>
        <v>87.590699999999998</v>
      </c>
    </row>
    <row r="600" spans="2:4" x14ac:dyDescent="0.35">
      <c r="B600" s="21">
        <v>0.61423052417584501</v>
      </c>
      <c r="C600" s="31">
        <f t="shared" si="24"/>
        <v>87.592055272837442</v>
      </c>
      <c r="D600" s="21">
        <f t="shared" si="25"/>
        <v>87.591999999999999</v>
      </c>
    </row>
    <row r="601" spans="2:4" x14ac:dyDescent="0.35">
      <c r="B601" s="21">
        <v>0.61466558174675434</v>
      </c>
      <c r="C601" s="31">
        <f t="shared" si="24"/>
        <v>87.61244779934691</v>
      </c>
      <c r="D601" s="21">
        <f t="shared" si="25"/>
        <v>87.612399999999994</v>
      </c>
    </row>
    <row r="602" spans="2:4" x14ac:dyDescent="0.35">
      <c r="B602" s="21">
        <v>0.61481338792598361</v>
      </c>
      <c r="C602" s="31">
        <f t="shared" si="24"/>
        <v>87.619374300666536</v>
      </c>
      <c r="D602" s="21">
        <f t="shared" si="25"/>
        <v>87.619299999999996</v>
      </c>
    </row>
    <row r="603" spans="2:4" x14ac:dyDescent="0.35">
      <c r="B603" s="21">
        <v>0.61618554432799721</v>
      </c>
      <c r="C603" s="31">
        <f t="shared" si="24"/>
        <v>87.683636669086525</v>
      </c>
      <c r="D603" s="21">
        <f t="shared" si="25"/>
        <v>87.683599999999998</v>
      </c>
    </row>
    <row r="604" spans="2:4" x14ac:dyDescent="0.35">
      <c r="B604" s="21">
        <v>0.6164982865941524</v>
      </c>
      <c r="C604" s="31">
        <f t="shared" si="24"/>
        <v>87.698273350321529</v>
      </c>
      <c r="D604" s="21">
        <f t="shared" si="25"/>
        <v>87.6982</v>
      </c>
    </row>
    <row r="605" spans="2:4" x14ac:dyDescent="0.35">
      <c r="B605" s="21">
        <v>0.61883779095035685</v>
      </c>
      <c r="C605" s="31">
        <f t="shared" si="24"/>
        <v>87.807647168276318</v>
      </c>
      <c r="D605" s="21">
        <f t="shared" si="25"/>
        <v>87.807599999999994</v>
      </c>
    </row>
    <row r="606" spans="2:4" x14ac:dyDescent="0.35">
      <c r="B606" s="21">
        <v>0.61899883875743189</v>
      </c>
      <c r="C606" s="31">
        <f t="shared" si="24"/>
        <v>87.815168678212217</v>
      </c>
      <c r="D606" s="21">
        <f t="shared" si="25"/>
        <v>87.815100000000001</v>
      </c>
    </row>
    <row r="607" spans="2:4" x14ac:dyDescent="0.35">
      <c r="B607" s="21">
        <v>0.62154176587837584</v>
      </c>
      <c r="C607" s="31">
        <f t="shared" si="24"/>
        <v>87.933803049197692</v>
      </c>
      <c r="D607" s="21">
        <f t="shared" si="25"/>
        <v>87.933800000000005</v>
      </c>
    </row>
    <row r="608" spans="2:4" x14ac:dyDescent="0.35">
      <c r="B608" s="21">
        <v>0.62197785354375268</v>
      </c>
      <c r="C608" s="31">
        <f t="shared" si="24"/>
        <v>87.954123314361894</v>
      </c>
      <c r="D608" s="21">
        <f t="shared" si="25"/>
        <v>87.954099999999997</v>
      </c>
    </row>
    <row r="609" spans="2:4" x14ac:dyDescent="0.35">
      <c r="B609" s="21">
        <v>0.62261914012665709</v>
      </c>
      <c r="C609" s="31">
        <f t="shared" si="24"/>
        <v>87.983992245135624</v>
      </c>
      <c r="D609" s="21">
        <f t="shared" si="25"/>
        <v>87.983900000000006</v>
      </c>
    </row>
    <row r="610" spans="2:4" x14ac:dyDescent="0.35">
      <c r="B610" s="21">
        <v>0.62293334481506846</v>
      </c>
      <c r="C610" s="31">
        <f t="shared" si="24"/>
        <v>87.998621207761218</v>
      </c>
      <c r="D610" s="21">
        <f t="shared" si="25"/>
        <v>87.998599999999996</v>
      </c>
    </row>
    <row r="611" spans="2:4" x14ac:dyDescent="0.35">
      <c r="B611" s="21">
        <v>0.62505586639263899</v>
      </c>
      <c r="C611" s="31">
        <f t="shared" si="24"/>
        <v>88.097346570392091</v>
      </c>
      <c r="D611" s="21">
        <f t="shared" si="25"/>
        <v>88.097300000000004</v>
      </c>
    </row>
    <row r="612" spans="2:4" x14ac:dyDescent="0.35">
      <c r="B612" s="21">
        <v>0.62570110370107046</v>
      </c>
      <c r="C612" s="31">
        <f t="shared" si="24"/>
        <v>88.127325415726645</v>
      </c>
      <c r="D612" s="21">
        <f t="shared" si="25"/>
        <v>88.127300000000005</v>
      </c>
    </row>
    <row r="613" spans="2:4" x14ac:dyDescent="0.35">
      <c r="B613" s="21">
        <v>0.62831725716814002</v>
      </c>
      <c r="C613" s="31">
        <f t="shared" si="24"/>
        <v>88.248718343908266</v>
      </c>
      <c r="D613" s="21">
        <f t="shared" si="25"/>
        <v>88.248699999999999</v>
      </c>
    </row>
    <row r="614" spans="2:4" x14ac:dyDescent="0.35">
      <c r="B614" s="21">
        <v>0.62928357095327425</v>
      </c>
      <c r="C614" s="31">
        <f t="shared" si="24"/>
        <v>88.293492631233548</v>
      </c>
      <c r="D614" s="21">
        <f t="shared" si="25"/>
        <v>88.293400000000005</v>
      </c>
    </row>
    <row r="615" spans="2:4" x14ac:dyDescent="0.35">
      <c r="B615" s="21">
        <v>0.63000864358679853</v>
      </c>
      <c r="C615" s="31">
        <f t="shared" si="24"/>
        <v>88.327066404617938</v>
      </c>
      <c r="D615" s="21">
        <f t="shared" si="25"/>
        <v>88.326999999999998</v>
      </c>
    </row>
    <row r="616" spans="2:4" x14ac:dyDescent="0.35">
      <c r="B616" s="21">
        <v>0.63090940016758223</v>
      </c>
      <c r="C616" s="31">
        <f t="shared" si="24"/>
        <v>88.368748152628243</v>
      </c>
      <c r="D616" s="21">
        <f t="shared" si="25"/>
        <v>88.368700000000004</v>
      </c>
    </row>
    <row r="617" spans="2:4" x14ac:dyDescent="0.35">
      <c r="B617" s="21">
        <v>0.63160020954625007</v>
      </c>
      <c r="C617" s="31">
        <f t="shared" si="24"/>
        <v>88.400694615301887</v>
      </c>
      <c r="D617" s="21">
        <f t="shared" si="25"/>
        <v>88.400599999999997</v>
      </c>
    </row>
    <row r="618" spans="2:4" x14ac:dyDescent="0.35">
      <c r="B618" s="21">
        <v>0.63163345381396252</v>
      </c>
      <c r="C618" s="31">
        <f t="shared" si="24"/>
        <v>88.402231554927738</v>
      </c>
      <c r="D618" s="21">
        <f t="shared" si="25"/>
        <v>88.402199999999993</v>
      </c>
    </row>
    <row r="619" spans="2:4" x14ac:dyDescent="0.35">
      <c r="B619" s="21">
        <v>0.63166134672615748</v>
      </c>
      <c r="C619" s="31">
        <f t="shared" si="24"/>
        <v>88.403521060987828</v>
      </c>
      <c r="D619" s="21">
        <f t="shared" si="25"/>
        <v>88.403499999999994</v>
      </c>
    </row>
    <row r="620" spans="2:4" x14ac:dyDescent="0.35">
      <c r="B620" s="21">
        <v>0.63346166902363643</v>
      </c>
      <c r="C620" s="31">
        <f t="shared" si="24"/>
        <v>88.486690902526163</v>
      </c>
      <c r="D620" s="21">
        <f t="shared" si="25"/>
        <v>88.486599999999996</v>
      </c>
    </row>
    <row r="621" spans="2:4" x14ac:dyDescent="0.35">
      <c r="B621" s="21">
        <v>0.63360692229063476</v>
      </c>
      <c r="C621" s="31">
        <f t="shared" si="24"/>
        <v>88.493396040659391</v>
      </c>
      <c r="D621" s="21">
        <f t="shared" si="25"/>
        <v>88.493300000000005</v>
      </c>
    </row>
    <row r="622" spans="2:4" x14ac:dyDescent="0.35">
      <c r="B622" s="21">
        <v>0.6336507356970007</v>
      </c>
      <c r="C622" s="31">
        <f t="shared" si="24"/>
        <v>88.495418391219346</v>
      </c>
      <c r="D622" s="21">
        <f t="shared" si="25"/>
        <v>88.495400000000004</v>
      </c>
    </row>
    <row r="623" spans="2:4" x14ac:dyDescent="0.35">
      <c r="B623" s="21">
        <v>0.6355100167877481</v>
      </c>
      <c r="C623" s="31">
        <f t="shared" si="24"/>
        <v>88.581175224246209</v>
      </c>
      <c r="D623" s="21">
        <f t="shared" si="25"/>
        <v>88.581100000000006</v>
      </c>
    </row>
    <row r="624" spans="2:4" x14ac:dyDescent="0.35">
      <c r="B624" s="21">
        <v>0.64048979038842979</v>
      </c>
      <c r="C624" s="31">
        <f t="shared" si="24"/>
        <v>88.810244584574889</v>
      </c>
      <c r="D624" s="21">
        <f t="shared" si="25"/>
        <v>88.810199999999995</v>
      </c>
    </row>
    <row r="625" spans="2:4" x14ac:dyDescent="0.35">
      <c r="B625" s="21">
        <v>0.64398399946154072</v>
      </c>
      <c r="C625" s="31">
        <f t="shared" si="24"/>
        <v>88.970446811028296</v>
      </c>
      <c r="D625" s="21">
        <f t="shared" si="25"/>
        <v>88.970399999999998</v>
      </c>
    </row>
    <row r="626" spans="2:4" x14ac:dyDescent="0.35">
      <c r="B626" s="21">
        <v>0.64457149768634925</v>
      </c>
      <c r="C626" s="31">
        <f t="shared" si="24"/>
        <v>88.997339664651705</v>
      </c>
      <c r="D626" s="21">
        <f t="shared" si="25"/>
        <v>88.997299999999996</v>
      </c>
    </row>
    <row r="627" spans="2:4" x14ac:dyDescent="0.35">
      <c r="B627" s="21">
        <v>0.6454054978996614</v>
      </c>
      <c r="C627" s="31">
        <f t="shared" si="24"/>
        <v>89.035495158914102</v>
      </c>
      <c r="D627" s="21">
        <f t="shared" si="25"/>
        <v>89.035399999999996</v>
      </c>
    </row>
    <row r="628" spans="2:4" x14ac:dyDescent="0.35">
      <c r="B628" s="21">
        <v>0.64574197035028003</v>
      </c>
      <c r="C628" s="31">
        <f t="shared" si="24"/>
        <v>89.050881787586476</v>
      </c>
      <c r="D628" s="21">
        <f t="shared" si="25"/>
        <v>89.050799999999995</v>
      </c>
    </row>
    <row r="629" spans="2:4" x14ac:dyDescent="0.35">
      <c r="B629" s="21">
        <v>0.64656854597298397</v>
      </c>
      <c r="C629" s="31">
        <f t="shared" si="24"/>
        <v>89.088663449549372</v>
      </c>
      <c r="D629" s="21">
        <f t="shared" si="25"/>
        <v>89.0886</v>
      </c>
    </row>
    <row r="630" spans="2:4" x14ac:dyDescent="0.35">
      <c r="B630" s="21">
        <v>0.64684103183968322</v>
      </c>
      <c r="C630" s="31">
        <f t="shared" si="24"/>
        <v>89.101113119249192</v>
      </c>
      <c r="D630" s="21">
        <f t="shared" si="25"/>
        <v>89.101100000000002</v>
      </c>
    </row>
    <row r="631" spans="2:4" x14ac:dyDescent="0.35">
      <c r="B631" s="21">
        <v>0.64972012967243087</v>
      </c>
      <c r="C631" s="31">
        <f t="shared" si="24"/>
        <v>89.232496994733609</v>
      </c>
      <c r="D631" s="21">
        <f t="shared" si="25"/>
        <v>89.232399999999998</v>
      </c>
    </row>
    <row r="632" spans="2:4" x14ac:dyDescent="0.35">
      <c r="B632" s="21">
        <v>0.65097910987944929</v>
      </c>
      <c r="C632" s="31">
        <f t="shared" si="24"/>
        <v>89.289857423922228</v>
      </c>
      <c r="D632" s="21">
        <f t="shared" si="25"/>
        <v>89.2898</v>
      </c>
    </row>
    <row r="633" spans="2:4" x14ac:dyDescent="0.35">
      <c r="B633" s="21">
        <v>0.65163889264366626</v>
      </c>
      <c r="C633" s="31">
        <f t="shared" si="24"/>
        <v>89.3198956529409</v>
      </c>
      <c r="D633" s="21">
        <f t="shared" si="25"/>
        <v>89.319800000000001</v>
      </c>
    </row>
    <row r="634" spans="2:4" x14ac:dyDescent="0.35">
      <c r="B634" s="21">
        <v>0.65253983324707321</v>
      </c>
      <c r="C634" s="31">
        <f t="shared" si="24"/>
        <v>89.360888634977456</v>
      </c>
      <c r="D634" s="21">
        <f t="shared" si="25"/>
        <v>89.360799999999998</v>
      </c>
    </row>
    <row r="635" spans="2:4" x14ac:dyDescent="0.35">
      <c r="B635" s="21">
        <v>0.6531395622493309</v>
      </c>
      <c r="C635" s="31">
        <f t="shared" si="24"/>
        <v>89.388160740558263</v>
      </c>
      <c r="D635" s="21">
        <f t="shared" si="25"/>
        <v>89.388099999999994</v>
      </c>
    </row>
    <row r="636" spans="2:4" x14ac:dyDescent="0.35">
      <c r="B636" s="21">
        <v>0.65391533122710199</v>
      </c>
      <c r="C636" s="31">
        <f t="shared" si="24"/>
        <v>89.423419529898737</v>
      </c>
      <c r="D636" s="21">
        <f t="shared" si="25"/>
        <v>89.423400000000001</v>
      </c>
    </row>
    <row r="637" spans="2:4" x14ac:dyDescent="0.35">
      <c r="B637" s="21">
        <v>0.65574960556910811</v>
      </c>
      <c r="C637" s="31">
        <f t="shared" si="24"/>
        <v>89.506704412806997</v>
      </c>
      <c r="D637" s="21">
        <f t="shared" si="25"/>
        <v>89.506699999999995</v>
      </c>
    </row>
    <row r="638" spans="2:4" x14ac:dyDescent="0.35">
      <c r="B638" s="21">
        <v>0.65576700185448911</v>
      </c>
      <c r="C638" s="31">
        <f t="shared" si="24"/>
        <v>89.507493729901284</v>
      </c>
      <c r="D638" s="21">
        <f t="shared" si="25"/>
        <v>89.507400000000004</v>
      </c>
    </row>
    <row r="639" spans="2:4" x14ac:dyDescent="0.35">
      <c r="B639" s="21">
        <v>0.65607227634467946</v>
      </c>
      <c r="C639" s="31">
        <f t="shared" si="24"/>
        <v>89.521343165802875</v>
      </c>
      <c r="D639" s="21">
        <f t="shared" si="25"/>
        <v>89.521299999999997</v>
      </c>
    </row>
    <row r="640" spans="2:4" x14ac:dyDescent="0.35">
      <c r="B640" s="21">
        <v>0.65747122010176018</v>
      </c>
      <c r="C640" s="31">
        <f t="shared" si="24"/>
        <v>89.584768091765739</v>
      </c>
      <c r="D640" s="21">
        <f t="shared" si="25"/>
        <v>89.584699999999998</v>
      </c>
    </row>
    <row r="641" spans="2:4" x14ac:dyDescent="0.35">
      <c r="B641" s="21">
        <v>0.65953283645630345</v>
      </c>
      <c r="C641" s="31">
        <f t="shared" si="24"/>
        <v>89.678114220072644</v>
      </c>
      <c r="D641" s="21">
        <f t="shared" si="25"/>
        <v>89.678100000000001</v>
      </c>
    </row>
    <row r="642" spans="2:4" x14ac:dyDescent="0.35">
      <c r="B642" s="21">
        <v>0.65962447390920109</v>
      </c>
      <c r="C642" s="31">
        <f t="shared" si="24"/>
        <v>89.682260003368555</v>
      </c>
      <c r="D642" s="21">
        <f t="shared" si="25"/>
        <v>89.682199999999995</v>
      </c>
    </row>
    <row r="643" spans="2:4" x14ac:dyDescent="0.35">
      <c r="B643" s="21">
        <v>0.66059876190296196</v>
      </c>
      <c r="C643" s="31">
        <f t="shared" ref="C643:C647" si="26">30*(SQRT(6)*SQRT(B643)+1)</f>
        <v>89.726320113296737</v>
      </c>
      <c r="D643" s="21">
        <f t="shared" ref="D643:D706" si="27">TRUNC(C643, $H$5)</f>
        <v>89.726299999999995</v>
      </c>
    </row>
    <row r="644" spans="2:4" x14ac:dyDescent="0.35">
      <c r="B644" s="21">
        <v>0.66255208857136771</v>
      </c>
      <c r="C644" s="31">
        <f t="shared" si="26"/>
        <v>89.814557411096729</v>
      </c>
      <c r="D644" s="21">
        <f t="shared" si="27"/>
        <v>89.814499999999995</v>
      </c>
    </row>
    <row r="645" spans="2:4" x14ac:dyDescent="0.35">
      <c r="B645" s="21">
        <v>0.66356821294639157</v>
      </c>
      <c r="C645" s="31">
        <f t="shared" si="26"/>
        <v>89.860407198001198</v>
      </c>
      <c r="D645" s="21">
        <f t="shared" si="27"/>
        <v>89.860399999999998</v>
      </c>
    </row>
    <row r="646" spans="2:4" x14ac:dyDescent="0.35">
      <c r="B646" s="21">
        <v>0.66393710250677584</v>
      </c>
      <c r="C646" s="31">
        <f t="shared" si="26"/>
        <v>89.87704362722485</v>
      </c>
      <c r="D646" s="21">
        <f t="shared" si="27"/>
        <v>89.876999999999995</v>
      </c>
    </row>
    <row r="647" spans="2:4" x14ac:dyDescent="0.35">
      <c r="B647" s="21">
        <v>0.66400589233848906</v>
      </c>
      <c r="C647" s="63">
        <f t="shared" si="26"/>
        <v>89.880145445947605</v>
      </c>
      <c r="D647" s="21">
        <f t="shared" si="27"/>
        <v>89.880099999999999</v>
      </c>
    </row>
    <row r="648" spans="2:4" x14ac:dyDescent="0.35">
      <c r="B648" s="21">
        <v>0.66722038328531397</v>
      </c>
      <c r="C648" s="64">
        <f>-30*(-4+SQRT(-3*B648+3))</f>
        <v>90.024927604263368</v>
      </c>
      <c r="D648" s="21">
        <f t="shared" si="27"/>
        <v>90.024900000000002</v>
      </c>
    </row>
    <row r="649" spans="2:4" x14ac:dyDescent="0.35">
      <c r="B649" s="21">
        <v>0.67138109985751793</v>
      </c>
      <c r="C649" s="64">
        <f t="shared" ref="C649:C712" si="28">-30*(-4+SQRT(-3*B649+3))</f>
        <v>90.212904969018851</v>
      </c>
      <c r="D649" s="21">
        <f t="shared" si="27"/>
        <v>90.212900000000005</v>
      </c>
    </row>
    <row r="650" spans="2:4" x14ac:dyDescent="0.35">
      <c r="B650" s="21">
        <v>0.67144171009383791</v>
      </c>
      <c r="C650" s="64">
        <f t="shared" si="28"/>
        <v>90.215652051007766</v>
      </c>
      <c r="D650" s="21">
        <f t="shared" si="27"/>
        <v>90.215599999999995</v>
      </c>
    </row>
    <row r="651" spans="2:4" x14ac:dyDescent="0.35">
      <c r="B651" s="21">
        <v>0.67176202929944029</v>
      </c>
      <c r="C651" s="64">
        <f t="shared" si="28"/>
        <v>90.23017432211752</v>
      </c>
      <c r="D651" s="21">
        <f t="shared" si="27"/>
        <v>90.230099999999993</v>
      </c>
    </row>
    <row r="652" spans="2:4" x14ac:dyDescent="0.35">
      <c r="B652" s="21">
        <v>0.67263021808054002</v>
      </c>
      <c r="C652" s="64">
        <f t="shared" si="28"/>
        <v>90.269570955289907</v>
      </c>
      <c r="D652" s="21">
        <f t="shared" si="27"/>
        <v>90.269499999999994</v>
      </c>
    </row>
    <row r="653" spans="2:4" x14ac:dyDescent="0.35">
      <c r="B653" s="21">
        <v>0.67311618509456606</v>
      </c>
      <c r="C653" s="64">
        <f t="shared" si="28"/>
        <v>90.291645951943551</v>
      </c>
      <c r="D653" s="21">
        <f t="shared" si="27"/>
        <v>90.291600000000003</v>
      </c>
    </row>
    <row r="654" spans="2:4" x14ac:dyDescent="0.35">
      <c r="B654" s="21">
        <v>0.67480615780683872</v>
      </c>
      <c r="C654" s="64">
        <f t="shared" si="28"/>
        <v>90.368540806745017</v>
      </c>
      <c r="D654" s="21">
        <f t="shared" si="27"/>
        <v>90.368499999999997</v>
      </c>
    </row>
    <row r="655" spans="2:4" x14ac:dyDescent="0.35">
      <c r="B655" s="21">
        <v>0.67519538151170599</v>
      </c>
      <c r="C655" s="64">
        <f t="shared" si="28"/>
        <v>90.386279026127198</v>
      </c>
      <c r="D655" s="21">
        <f t="shared" si="27"/>
        <v>90.386200000000002</v>
      </c>
    </row>
    <row r="656" spans="2:4" x14ac:dyDescent="0.35">
      <c r="B656" s="21">
        <v>0.67523029892760622</v>
      </c>
      <c r="C656" s="64">
        <f t="shared" si="28"/>
        <v>90.387870848325292</v>
      </c>
      <c r="D656" s="21">
        <f t="shared" si="27"/>
        <v>90.387799999999999</v>
      </c>
    </row>
    <row r="657" spans="2:4" x14ac:dyDescent="0.35">
      <c r="B657" s="21">
        <v>0.67557437839860646</v>
      </c>
      <c r="C657" s="64">
        <f t="shared" si="28"/>
        <v>90.403561391211909</v>
      </c>
      <c r="D657" s="21">
        <f t="shared" si="27"/>
        <v>90.403499999999994</v>
      </c>
    </row>
    <row r="658" spans="2:4" x14ac:dyDescent="0.35">
      <c r="B658" s="21">
        <v>0.67634682456442496</v>
      </c>
      <c r="C658" s="64">
        <f t="shared" si="28"/>
        <v>90.438816436481233</v>
      </c>
      <c r="D658" s="21">
        <f t="shared" si="27"/>
        <v>90.438800000000001</v>
      </c>
    </row>
    <row r="659" spans="2:4" x14ac:dyDescent="0.35">
      <c r="B659" s="21">
        <v>0.67739550644680624</v>
      </c>
      <c r="C659" s="64">
        <f t="shared" si="28"/>
        <v>90.486746492573502</v>
      </c>
      <c r="D659" s="21">
        <f t="shared" si="27"/>
        <v>90.486699999999999</v>
      </c>
    </row>
    <row r="660" spans="2:4" x14ac:dyDescent="0.35">
      <c r="B660" s="21">
        <v>0.67761399659225507</v>
      </c>
      <c r="C660" s="64">
        <f t="shared" si="28"/>
        <v>90.496742396797757</v>
      </c>
      <c r="D660" s="21">
        <f t="shared" si="27"/>
        <v>90.496700000000004</v>
      </c>
    </row>
    <row r="661" spans="2:4" x14ac:dyDescent="0.35">
      <c r="B661" s="21">
        <v>0.67861375843910599</v>
      </c>
      <c r="C661" s="64">
        <f t="shared" si="28"/>
        <v>90.542524680237548</v>
      </c>
      <c r="D661" s="21">
        <f t="shared" si="27"/>
        <v>90.542500000000004</v>
      </c>
    </row>
    <row r="662" spans="2:4" x14ac:dyDescent="0.35">
      <c r="B662" s="21">
        <v>0.68504462468113203</v>
      </c>
      <c r="C662" s="64">
        <f t="shared" si="28"/>
        <v>90.838732651667144</v>
      </c>
      <c r="D662" s="21">
        <f t="shared" si="27"/>
        <v>90.838700000000003</v>
      </c>
    </row>
    <row r="663" spans="2:4" x14ac:dyDescent="0.35">
      <c r="B663" s="21">
        <v>0.68802617789384379</v>
      </c>
      <c r="C663" s="64">
        <f t="shared" si="28"/>
        <v>90.977089744709929</v>
      </c>
      <c r="D663" s="21">
        <f t="shared" si="27"/>
        <v>90.977000000000004</v>
      </c>
    </row>
    <row r="664" spans="2:4" x14ac:dyDescent="0.35">
      <c r="B664" s="21">
        <v>0.69043734850132144</v>
      </c>
      <c r="C664" s="64">
        <f t="shared" si="28"/>
        <v>91.089462837117125</v>
      </c>
      <c r="D664" s="21">
        <f t="shared" si="27"/>
        <v>91.089399999999998</v>
      </c>
    </row>
    <row r="665" spans="2:4" x14ac:dyDescent="0.35">
      <c r="B665" s="21">
        <v>0.6909818545588573</v>
      </c>
      <c r="C665" s="64">
        <f t="shared" si="28"/>
        <v>91.114900161310061</v>
      </c>
      <c r="D665" s="21">
        <f t="shared" si="27"/>
        <v>91.114900000000006</v>
      </c>
    </row>
    <row r="666" spans="2:4" x14ac:dyDescent="0.35">
      <c r="B666" s="21">
        <v>0.69132210033235653</v>
      </c>
      <c r="C666" s="64">
        <f t="shared" si="28"/>
        <v>91.130806573396654</v>
      </c>
      <c r="D666" s="21">
        <f t="shared" si="27"/>
        <v>91.130799999999994</v>
      </c>
    </row>
    <row r="667" spans="2:4" x14ac:dyDescent="0.35">
      <c r="B667" s="21">
        <v>0.69215826425363769</v>
      </c>
      <c r="C667" s="64">
        <f t="shared" si="28"/>
        <v>91.169934330369998</v>
      </c>
      <c r="D667" s="21">
        <f t="shared" si="27"/>
        <v>91.169899999999998</v>
      </c>
    </row>
    <row r="668" spans="2:4" x14ac:dyDescent="0.35">
      <c r="B668" s="21">
        <v>0.6931320902878676</v>
      </c>
      <c r="C668" s="64">
        <f t="shared" si="28"/>
        <v>91.215570941518436</v>
      </c>
      <c r="D668" s="21">
        <f t="shared" si="27"/>
        <v>91.215500000000006</v>
      </c>
    </row>
    <row r="669" spans="2:4" x14ac:dyDescent="0.35">
      <c r="B669" s="21">
        <v>0.69349869165989342</v>
      </c>
      <c r="C669" s="64">
        <f t="shared" si="28"/>
        <v>91.232769814973707</v>
      </c>
      <c r="D669" s="21">
        <f t="shared" si="27"/>
        <v>91.232699999999994</v>
      </c>
    </row>
    <row r="670" spans="2:4" x14ac:dyDescent="0.35">
      <c r="B670" s="21">
        <v>0.69511843465460843</v>
      </c>
      <c r="C670" s="64">
        <f t="shared" si="28"/>
        <v>91.308882447130841</v>
      </c>
      <c r="D670" s="21">
        <f t="shared" si="27"/>
        <v>91.308800000000005</v>
      </c>
    </row>
    <row r="671" spans="2:4" x14ac:dyDescent="0.35">
      <c r="B671" s="21">
        <v>0.69520385491056624</v>
      </c>
      <c r="C671" s="64">
        <f t="shared" si="28"/>
        <v>91.31290199860797</v>
      </c>
      <c r="D671" s="21">
        <f t="shared" si="27"/>
        <v>91.312899999999999</v>
      </c>
    </row>
    <row r="672" spans="2:4" x14ac:dyDescent="0.35">
      <c r="B672" s="21">
        <v>0.69520684946008848</v>
      </c>
      <c r="C672" s="64">
        <f t="shared" si="28"/>
        <v>91.313042920906341</v>
      </c>
      <c r="D672" s="21">
        <f t="shared" si="27"/>
        <v>91.313000000000002</v>
      </c>
    </row>
    <row r="673" spans="2:4" x14ac:dyDescent="0.35">
      <c r="B673" s="21">
        <v>0.69520709760659372</v>
      </c>
      <c r="C673" s="64">
        <f t="shared" si="28"/>
        <v>91.313054598612339</v>
      </c>
      <c r="D673" s="21">
        <f t="shared" si="27"/>
        <v>91.313000000000002</v>
      </c>
    </row>
    <row r="674" spans="2:4" x14ac:dyDescent="0.35">
      <c r="B674" s="21">
        <v>0.69531480485763608</v>
      </c>
      <c r="C674" s="64">
        <f t="shared" si="28"/>
        <v>91.31812372099094</v>
      </c>
      <c r="D674" s="21">
        <f t="shared" si="27"/>
        <v>91.318100000000001</v>
      </c>
    </row>
    <row r="675" spans="2:4" x14ac:dyDescent="0.35">
      <c r="B675" s="21">
        <v>0.69571657566824274</v>
      </c>
      <c r="C675" s="64">
        <f t="shared" si="28"/>
        <v>91.337040527961094</v>
      </c>
      <c r="D675" s="21">
        <f t="shared" si="27"/>
        <v>91.337000000000003</v>
      </c>
    </row>
    <row r="676" spans="2:4" x14ac:dyDescent="0.35">
      <c r="B676" s="21">
        <v>0.69618606497562496</v>
      </c>
      <c r="C676" s="64">
        <f t="shared" si="28"/>
        <v>91.35916159457247</v>
      </c>
      <c r="D676" s="21">
        <f t="shared" si="27"/>
        <v>91.359099999999998</v>
      </c>
    </row>
    <row r="677" spans="2:4" x14ac:dyDescent="0.35">
      <c r="B677" s="21">
        <v>0.6990108537242633</v>
      </c>
      <c r="C677" s="64">
        <f t="shared" si="28"/>
        <v>91.492620342365925</v>
      </c>
      <c r="D677" s="21">
        <f t="shared" si="27"/>
        <v>91.492599999999996</v>
      </c>
    </row>
    <row r="678" spans="2:4" x14ac:dyDescent="0.35">
      <c r="B678" s="21">
        <v>0.70169285533663783</v>
      </c>
      <c r="C678" s="64">
        <f t="shared" si="28"/>
        <v>91.619913837497293</v>
      </c>
      <c r="D678" s="21">
        <f t="shared" si="27"/>
        <v>91.619900000000001</v>
      </c>
    </row>
    <row r="679" spans="2:4" x14ac:dyDescent="0.35">
      <c r="B679" s="21">
        <v>0.70254092551215341</v>
      </c>
      <c r="C679" s="64">
        <f t="shared" si="28"/>
        <v>91.660284032524487</v>
      </c>
      <c r="D679" s="21">
        <f t="shared" si="27"/>
        <v>91.660200000000003</v>
      </c>
    </row>
    <row r="680" spans="2:4" x14ac:dyDescent="0.35">
      <c r="B680" s="21">
        <v>0.70256745311353386</v>
      </c>
      <c r="C680" s="64">
        <f t="shared" si="28"/>
        <v>91.661547738215148</v>
      </c>
      <c r="D680" s="21">
        <f t="shared" si="27"/>
        <v>91.661500000000004</v>
      </c>
    </row>
    <row r="681" spans="2:4" x14ac:dyDescent="0.35">
      <c r="B681" s="21">
        <v>0.70357907661736785</v>
      </c>
      <c r="C681" s="64">
        <f t="shared" si="28"/>
        <v>91.70978096350072</v>
      </c>
      <c r="D681" s="21">
        <f t="shared" si="27"/>
        <v>91.709699999999998</v>
      </c>
    </row>
    <row r="682" spans="2:4" x14ac:dyDescent="0.35">
      <c r="B682" s="21">
        <v>0.70391475324217068</v>
      </c>
      <c r="C682" s="64">
        <f t="shared" si="28"/>
        <v>91.725803879753911</v>
      </c>
      <c r="D682" s="21">
        <f t="shared" si="27"/>
        <v>91.725800000000007</v>
      </c>
    </row>
    <row r="683" spans="2:4" x14ac:dyDescent="0.35">
      <c r="B683" s="21">
        <v>0.70416768314755362</v>
      </c>
      <c r="C683" s="64">
        <f t="shared" si="28"/>
        <v>91.73788303220006</v>
      </c>
      <c r="D683" s="21">
        <f t="shared" si="27"/>
        <v>91.737799999999993</v>
      </c>
    </row>
    <row r="684" spans="2:4" x14ac:dyDescent="0.35">
      <c r="B684" s="21">
        <v>0.70640078828039499</v>
      </c>
      <c r="C684" s="64">
        <f t="shared" si="28"/>
        <v>91.844754100826364</v>
      </c>
      <c r="D684" s="21">
        <f t="shared" si="27"/>
        <v>91.844700000000003</v>
      </c>
    </row>
    <row r="685" spans="2:4" x14ac:dyDescent="0.35">
      <c r="B685" s="21">
        <v>0.70647008620023555</v>
      </c>
      <c r="C685" s="64">
        <f t="shared" si="28"/>
        <v>91.848077023773953</v>
      </c>
      <c r="D685" s="21">
        <f t="shared" si="27"/>
        <v>91.847999999999999</v>
      </c>
    </row>
    <row r="686" spans="2:4" x14ac:dyDescent="0.35">
      <c r="B686" s="21">
        <v>0.70768649997672362</v>
      </c>
      <c r="C686" s="64">
        <f t="shared" si="28"/>
        <v>91.906469604856596</v>
      </c>
      <c r="D686" s="21">
        <f t="shared" si="27"/>
        <v>91.906400000000005</v>
      </c>
    </row>
    <row r="687" spans="2:4" x14ac:dyDescent="0.35">
      <c r="B687" s="21">
        <v>0.70830441238663255</v>
      </c>
      <c r="C687" s="64">
        <f t="shared" si="28"/>
        <v>91.93617833301937</v>
      </c>
      <c r="D687" s="21">
        <f t="shared" si="27"/>
        <v>91.936099999999996</v>
      </c>
    </row>
    <row r="688" spans="2:4" x14ac:dyDescent="0.35">
      <c r="B688" s="21">
        <v>0.70832975522243469</v>
      </c>
      <c r="C688" s="64">
        <f t="shared" si="28"/>
        <v>91.937397467458112</v>
      </c>
      <c r="D688" s="21">
        <f t="shared" si="27"/>
        <v>91.937299999999993</v>
      </c>
    </row>
    <row r="689" spans="2:4" x14ac:dyDescent="0.35">
      <c r="B689" s="21">
        <v>0.7088177401863579</v>
      </c>
      <c r="C689" s="64">
        <f t="shared" si="28"/>
        <v>91.960882654818931</v>
      </c>
      <c r="D689" s="21">
        <f t="shared" si="27"/>
        <v>91.960800000000006</v>
      </c>
    </row>
    <row r="690" spans="2:4" x14ac:dyDescent="0.35">
      <c r="B690" s="21">
        <v>0.70890712412912049</v>
      </c>
      <c r="C690" s="64">
        <f t="shared" si="28"/>
        <v>91.965186555795057</v>
      </c>
      <c r="D690" s="21">
        <f t="shared" si="27"/>
        <v>91.965100000000007</v>
      </c>
    </row>
    <row r="691" spans="2:4" x14ac:dyDescent="0.35">
      <c r="B691" s="21">
        <v>0.71067224176001698</v>
      </c>
      <c r="C691" s="64">
        <f t="shared" si="28"/>
        <v>92.050314004483795</v>
      </c>
      <c r="D691" s="21">
        <f t="shared" si="27"/>
        <v>92.050299999999993</v>
      </c>
    </row>
    <row r="692" spans="2:4" x14ac:dyDescent="0.35">
      <c r="B692" s="21">
        <v>0.71075540002515214</v>
      </c>
      <c r="C692" s="64">
        <f t="shared" si="28"/>
        <v>92.054330927099116</v>
      </c>
      <c r="D692" s="21">
        <f t="shared" si="27"/>
        <v>92.054299999999998</v>
      </c>
    </row>
    <row r="693" spans="2:4" x14ac:dyDescent="0.35">
      <c r="B693" s="21">
        <v>0.7111760073273059</v>
      </c>
      <c r="C693" s="64">
        <f t="shared" si="28"/>
        <v>92.074657025986696</v>
      </c>
      <c r="D693" s="21">
        <f t="shared" si="27"/>
        <v>92.074600000000004</v>
      </c>
    </row>
    <row r="694" spans="2:4" x14ac:dyDescent="0.35">
      <c r="B694" s="21">
        <v>0.71206196883259443</v>
      </c>
      <c r="C694" s="64">
        <f t="shared" si="28"/>
        <v>92.117520121911767</v>
      </c>
      <c r="D694" s="21">
        <f t="shared" si="27"/>
        <v>92.117500000000007</v>
      </c>
    </row>
    <row r="695" spans="2:4" x14ac:dyDescent="0.35">
      <c r="B695" s="21">
        <v>0.71316970253180656</v>
      </c>
      <c r="C695" s="64">
        <f t="shared" si="28"/>
        <v>92.171205502858697</v>
      </c>
      <c r="D695" s="21">
        <f t="shared" si="27"/>
        <v>92.171199999999999</v>
      </c>
    </row>
    <row r="696" spans="2:4" x14ac:dyDescent="0.35">
      <c r="B696" s="21">
        <v>0.7147278675378026</v>
      </c>
      <c r="C696" s="64">
        <f t="shared" si="28"/>
        <v>92.246896432147764</v>
      </c>
      <c r="D696" s="21">
        <f t="shared" si="27"/>
        <v>92.246799999999993</v>
      </c>
    </row>
    <row r="697" spans="2:4" x14ac:dyDescent="0.35">
      <c r="B697" s="21">
        <v>0.71500004458313771</v>
      </c>
      <c r="C697" s="64">
        <f t="shared" si="28"/>
        <v>92.260139156341666</v>
      </c>
      <c r="D697" s="21">
        <f t="shared" si="27"/>
        <v>92.260099999999994</v>
      </c>
    </row>
    <row r="698" spans="2:4" x14ac:dyDescent="0.35">
      <c r="B698" s="21">
        <v>0.71530953818764764</v>
      </c>
      <c r="C698" s="64">
        <f t="shared" si="28"/>
        <v>92.275205196551028</v>
      </c>
      <c r="D698" s="21">
        <f t="shared" si="27"/>
        <v>92.275199999999998</v>
      </c>
    </row>
    <row r="699" spans="2:4" x14ac:dyDescent="0.35">
      <c r="B699" s="21">
        <v>0.71559815853122144</v>
      </c>
      <c r="C699" s="64">
        <f t="shared" si="28"/>
        <v>92.289262514943744</v>
      </c>
      <c r="D699" s="21">
        <f t="shared" si="27"/>
        <v>92.289199999999994</v>
      </c>
    </row>
    <row r="700" spans="2:4" x14ac:dyDescent="0.35">
      <c r="B700" s="21">
        <v>0.71563076872547127</v>
      </c>
      <c r="C700" s="64">
        <f t="shared" si="28"/>
        <v>92.290851250151562</v>
      </c>
      <c r="D700" s="21">
        <f t="shared" si="27"/>
        <v>92.290800000000004</v>
      </c>
    </row>
    <row r="701" spans="2:4" x14ac:dyDescent="0.35">
      <c r="B701" s="21">
        <v>0.71576939352595204</v>
      </c>
      <c r="C701" s="64">
        <f t="shared" si="28"/>
        <v>92.297605925120308</v>
      </c>
      <c r="D701" s="21">
        <f t="shared" si="27"/>
        <v>92.297600000000003</v>
      </c>
    </row>
    <row r="702" spans="2:4" x14ac:dyDescent="0.35">
      <c r="B702" s="21">
        <v>0.71608272555903041</v>
      </c>
      <c r="C702" s="64">
        <f t="shared" si="28"/>
        <v>92.312879510671081</v>
      </c>
      <c r="D702" s="21">
        <f t="shared" si="27"/>
        <v>92.312799999999996</v>
      </c>
    </row>
    <row r="703" spans="2:4" x14ac:dyDescent="0.35">
      <c r="B703" s="21">
        <v>0.71899040308602891</v>
      </c>
      <c r="C703" s="64">
        <f t="shared" si="28"/>
        <v>92.455020209342649</v>
      </c>
      <c r="D703" s="21">
        <f t="shared" si="27"/>
        <v>92.454999999999998</v>
      </c>
    </row>
    <row r="704" spans="2:4" x14ac:dyDescent="0.35">
      <c r="B704" s="21">
        <v>0.71912972481006221</v>
      </c>
      <c r="C704" s="64">
        <f t="shared" si="28"/>
        <v>92.461849317486269</v>
      </c>
      <c r="D704" s="21">
        <f t="shared" si="27"/>
        <v>92.461799999999997</v>
      </c>
    </row>
    <row r="705" spans="2:4" x14ac:dyDescent="0.35">
      <c r="B705" s="21">
        <v>0.7192788407669084</v>
      </c>
      <c r="C705" s="64">
        <f t="shared" si="28"/>
        <v>92.469160384591476</v>
      </c>
      <c r="D705" s="21">
        <f t="shared" si="27"/>
        <v>92.469099999999997</v>
      </c>
    </row>
    <row r="706" spans="2:4" x14ac:dyDescent="0.35">
      <c r="B706" s="21">
        <v>0.71946781770695389</v>
      </c>
      <c r="C706" s="64">
        <f t="shared" si="28"/>
        <v>92.478428602435784</v>
      </c>
      <c r="D706" s="21">
        <f t="shared" si="27"/>
        <v>92.478399999999993</v>
      </c>
    </row>
    <row r="707" spans="2:4" x14ac:dyDescent="0.35">
      <c r="B707" s="21">
        <v>0.71960529861749256</v>
      </c>
      <c r="C707" s="64">
        <f t="shared" si="28"/>
        <v>92.48517320183953</v>
      </c>
      <c r="D707" s="21">
        <f t="shared" ref="D707:D770" si="29">TRUNC(C707, $H$5)</f>
        <v>92.485100000000003</v>
      </c>
    </row>
    <row r="708" spans="2:4" x14ac:dyDescent="0.35">
      <c r="B708" s="21">
        <v>0.7212593878848389</v>
      </c>
      <c r="C708" s="64">
        <f t="shared" si="28"/>
        <v>92.566450234959845</v>
      </c>
      <c r="D708" s="21">
        <f t="shared" si="29"/>
        <v>92.566400000000002</v>
      </c>
    </row>
    <row r="709" spans="2:4" x14ac:dyDescent="0.35">
      <c r="B709" s="21">
        <v>0.72287304943836306</v>
      </c>
      <c r="C709" s="64">
        <f t="shared" si="28"/>
        <v>92.645973486222914</v>
      </c>
      <c r="D709" s="21">
        <f t="shared" si="29"/>
        <v>92.645899999999997</v>
      </c>
    </row>
    <row r="710" spans="2:4" x14ac:dyDescent="0.35">
      <c r="B710" s="21">
        <v>0.72567722953273572</v>
      </c>
      <c r="C710" s="64">
        <f t="shared" si="28"/>
        <v>92.784719728402337</v>
      </c>
      <c r="D710" s="21">
        <f t="shared" si="29"/>
        <v>92.784700000000001</v>
      </c>
    </row>
    <row r="711" spans="2:4" x14ac:dyDescent="0.35">
      <c r="B711" s="21">
        <v>0.72622328564455596</v>
      </c>
      <c r="C711" s="64">
        <f t="shared" si="28"/>
        <v>92.811820054301194</v>
      </c>
      <c r="D711" s="21">
        <f t="shared" si="29"/>
        <v>92.811800000000005</v>
      </c>
    </row>
    <row r="712" spans="2:4" x14ac:dyDescent="0.35">
      <c r="B712" s="21">
        <v>0.72729327914949393</v>
      </c>
      <c r="C712" s="64">
        <f t="shared" si="28"/>
        <v>92.865001450223616</v>
      </c>
      <c r="D712" s="21">
        <f t="shared" si="29"/>
        <v>92.864999999999995</v>
      </c>
    </row>
    <row r="713" spans="2:4" x14ac:dyDescent="0.35">
      <c r="B713" s="21">
        <v>0.72817089720742689</v>
      </c>
      <c r="C713" s="64">
        <f t="shared" ref="C713:C776" si="30">-30*(-4+SQRT(-3*B713+3))</f>
        <v>92.9086992276128</v>
      </c>
      <c r="D713" s="21">
        <f t="shared" si="29"/>
        <v>92.908600000000007</v>
      </c>
    </row>
    <row r="714" spans="2:4" x14ac:dyDescent="0.35">
      <c r="B714" s="21">
        <v>0.72957303086079361</v>
      </c>
      <c r="C714" s="64">
        <f t="shared" si="30"/>
        <v>92.97865997631024</v>
      </c>
      <c r="D714" s="21">
        <f t="shared" si="29"/>
        <v>92.9786</v>
      </c>
    </row>
    <row r="715" spans="2:4" x14ac:dyDescent="0.35">
      <c r="B715" s="21">
        <v>0.7305699211206983</v>
      </c>
      <c r="C715" s="64">
        <f t="shared" si="30"/>
        <v>93.028511109430482</v>
      </c>
      <c r="D715" s="21">
        <f t="shared" si="29"/>
        <v>93.028499999999994</v>
      </c>
    </row>
    <row r="716" spans="2:4" x14ac:dyDescent="0.35">
      <c r="B716" s="21">
        <v>0.73127685039527357</v>
      </c>
      <c r="C716" s="64">
        <f t="shared" si="30"/>
        <v>93.063918177790569</v>
      </c>
      <c r="D716" s="21">
        <f t="shared" si="29"/>
        <v>93.063900000000004</v>
      </c>
    </row>
    <row r="717" spans="2:4" x14ac:dyDescent="0.35">
      <c r="B717" s="21">
        <v>0.73296830843383143</v>
      </c>
      <c r="C717" s="64">
        <f t="shared" si="30"/>
        <v>93.148825589396367</v>
      </c>
      <c r="D717" s="21">
        <f t="shared" si="29"/>
        <v>93.148799999999994</v>
      </c>
    </row>
    <row r="718" spans="2:4" x14ac:dyDescent="0.35">
      <c r="B718" s="21">
        <v>0.73371896530842995</v>
      </c>
      <c r="C718" s="64">
        <f t="shared" si="30"/>
        <v>93.186593023876299</v>
      </c>
      <c r="D718" s="21">
        <f t="shared" si="29"/>
        <v>93.186499999999995</v>
      </c>
    </row>
    <row r="719" spans="2:4" x14ac:dyDescent="0.35">
      <c r="B719" s="21">
        <v>0.73404271375850905</v>
      </c>
      <c r="C719" s="64">
        <f t="shared" si="30"/>
        <v>93.202898051243949</v>
      </c>
      <c r="D719" s="21">
        <f t="shared" si="29"/>
        <v>93.202799999999996</v>
      </c>
    </row>
    <row r="720" spans="2:4" x14ac:dyDescent="0.35">
      <c r="B720" s="21">
        <v>0.73424236899035755</v>
      </c>
      <c r="C720" s="64">
        <f t="shared" si="30"/>
        <v>93.212958287148723</v>
      </c>
      <c r="D720" s="21">
        <f t="shared" si="29"/>
        <v>93.212900000000005</v>
      </c>
    </row>
    <row r="721" spans="2:4" x14ac:dyDescent="0.35">
      <c r="B721" s="21">
        <v>0.73535796777680362</v>
      </c>
      <c r="C721" s="64">
        <f t="shared" si="30"/>
        <v>93.269240807589654</v>
      </c>
      <c r="D721" s="21">
        <f t="shared" si="29"/>
        <v>93.269199999999998</v>
      </c>
    </row>
    <row r="722" spans="2:4" x14ac:dyDescent="0.35">
      <c r="B722" s="21">
        <v>0.73613197289721755</v>
      </c>
      <c r="C722" s="64">
        <f t="shared" si="30"/>
        <v>93.308359488830348</v>
      </c>
      <c r="D722" s="21">
        <f t="shared" si="29"/>
        <v>93.308300000000003</v>
      </c>
    </row>
    <row r="723" spans="2:4" x14ac:dyDescent="0.35">
      <c r="B723" s="21">
        <v>0.73616202395305252</v>
      </c>
      <c r="C723" s="64">
        <f t="shared" si="30"/>
        <v>93.309879443382826</v>
      </c>
      <c r="D723" s="21">
        <f t="shared" si="29"/>
        <v>93.309799999999996</v>
      </c>
    </row>
    <row r="724" spans="2:4" x14ac:dyDescent="0.35">
      <c r="B724" s="21">
        <v>0.73711119106710854</v>
      </c>
      <c r="C724" s="64">
        <f t="shared" si="30"/>
        <v>93.357932060014434</v>
      </c>
      <c r="D724" s="21">
        <f t="shared" si="29"/>
        <v>93.357900000000001</v>
      </c>
    </row>
    <row r="725" spans="2:4" x14ac:dyDescent="0.35">
      <c r="B725" s="21">
        <v>0.73736456749551826</v>
      </c>
      <c r="C725" s="64">
        <f t="shared" si="30"/>
        <v>93.370774180196292</v>
      </c>
      <c r="D725" s="21">
        <f t="shared" si="29"/>
        <v>93.370699999999999</v>
      </c>
    </row>
    <row r="726" spans="2:4" x14ac:dyDescent="0.35">
      <c r="B726" s="21">
        <v>0.73791767132388475</v>
      </c>
      <c r="C726" s="64">
        <f t="shared" si="30"/>
        <v>93.398829209496967</v>
      </c>
      <c r="D726" s="21">
        <f t="shared" si="29"/>
        <v>93.398799999999994</v>
      </c>
    </row>
    <row r="727" spans="2:4" x14ac:dyDescent="0.35">
      <c r="B727" s="21">
        <v>0.73821646578369149</v>
      </c>
      <c r="C727" s="64">
        <f t="shared" si="30"/>
        <v>93.413997246971618</v>
      </c>
      <c r="D727" s="21">
        <f t="shared" si="29"/>
        <v>93.413899999999998</v>
      </c>
    </row>
    <row r="728" spans="2:4" x14ac:dyDescent="0.35">
      <c r="B728" s="21">
        <v>0.73927249731843381</v>
      </c>
      <c r="C728" s="64">
        <f t="shared" si="30"/>
        <v>93.467675238678609</v>
      </c>
      <c r="D728" s="21">
        <f t="shared" si="29"/>
        <v>93.467600000000004</v>
      </c>
    </row>
    <row r="729" spans="2:4" x14ac:dyDescent="0.35">
      <c r="B729" s="21">
        <v>0.73934532770682493</v>
      </c>
      <c r="C729" s="64">
        <f t="shared" si="30"/>
        <v>93.471381204601457</v>
      </c>
      <c r="D729" s="21">
        <f t="shared" si="29"/>
        <v>93.471299999999999</v>
      </c>
    </row>
    <row r="730" spans="2:4" x14ac:dyDescent="0.35">
      <c r="B730" s="21">
        <v>0.74044182411277737</v>
      </c>
      <c r="C730" s="64">
        <f t="shared" si="30"/>
        <v>93.527239001277167</v>
      </c>
      <c r="D730" s="21">
        <f t="shared" si="29"/>
        <v>93.527199999999993</v>
      </c>
    </row>
    <row r="731" spans="2:4" x14ac:dyDescent="0.35">
      <c r="B731" s="21">
        <v>0.74218172197773224</v>
      </c>
      <c r="C731" s="64">
        <f t="shared" si="30"/>
        <v>93.616115701812916</v>
      </c>
      <c r="D731" s="21">
        <f t="shared" si="29"/>
        <v>93.616100000000003</v>
      </c>
    </row>
    <row r="732" spans="2:4" x14ac:dyDescent="0.35">
      <c r="B732" s="21">
        <v>0.74234063202774991</v>
      </c>
      <c r="C732" s="64">
        <f t="shared" si="30"/>
        <v>93.6242480007664</v>
      </c>
      <c r="D732" s="21">
        <f t="shared" si="29"/>
        <v>93.624200000000002</v>
      </c>
    </row>
    <row r="733" spans="2:4" x14ac:dyDescent="0.35">
      <c r="B733" s="21">
        <v>0.74254689165655963</v>
      </c>
      <c r="C733" s="64">
        <f t="shared" si="30"/>
        <v>93.63480717826458</v>
      </c>
      <c r="D733" s="21">
        <f t="shared" si="29"/>
        <v>93.634799999999998</v>
      </c>
    </row>
    <row r="734" spans="2:4" x14ac:dyDescent="0.35">
      <c r="B734" s="21">
        <v>0.74444958809389239</v>
      </c>
      <c r="C734" s="64">
        <f t="shared" si="30"/>
        <v>93.732413278976495</v>
      </c>
      <c r="D734" s="21">
        <f t="shared" si="29"/>
        <v>93.732399999999998</v>
      </c>
    </row>
    <row r="735" spans="2:4" x14ac:dyDescent="0.35">
      <c r="B735" s="21">
        <v>0.74529878292845764</v>
      </c>
      <c r="C735" s="64">
        <f t="shared" si="30"/>
        <v>93.776093233593812</v>
      </c>
      <c r="D735" s="21">
        <f t="shared" si="29"/>
        <v>93.775999999999996</v>
      </c>
    </row>
    <row r="736" spans="2:4" x14ac:dyDescent="0.35">
      <c r="B736" s="21">
        <v>0.74570821858271608</v>
      </c>
      <c r="C736" s="64">
        <f t="shared" si="30"/>
        <v>93.797179353614112</v>
      </c>
      <c r="D736" s="21">
        <f t="shared" si="29"/>
        <v>93.7971</v>
      </c>
    </row>
    <row r="737" spans="2:4" x14ac:dyDescent="0.35">
      <c r="B737" s="21">
        <v>0.74621947277745293</v>
      </c>
      <c r="C737" s="64">
        <f t="shared" si="30"/>
        <v>93.823533021034393</v>
      </c>
      <c r="D737" s="21">
        <f t="shared" si="29"/>
        <v>93.823499999999996</v>
      </c>
    </row>
    <row r="738" spans="2:4" x14ac:dyDescent="0.35">
      <c r="B738" s="21">
        <v>0.74665249263962585</v>
      </c>
      <c r="C738" s="64">
        <f t="shared" si="30"/>
        <v>93.845874706406065</v>
      </c>
      <c r="D738" s="21">
        <f t="shared" si="29"/>
        <v>93.845799999999997</v>
      </c>
    </row>
    <row r="739" spans="2:4" x14ac:dyDescent="0.35">
      <c r="B739" s="21">
        <v>0.74796886977305788</v>
      </c>
      <c r="C739" s="64">
        <f t="shared" si="30"/>
        <v>93.913910764303068</v>
      </c>
      <c r="D739" s="21">
        <f t="shared" si="29"/>
        <v>93.913899999999998</v>
      </c>
    </row>
    <row r="740" spans="2:4" x14ac:dyDescent="0.35">
      <c r="B740" s="21">
        <v>0.74966749833332913</v>
      </c>
      <c r="C740" s="64">
        <f t="shared" si="30"/>
        <v>94.001966333970358</v>
      </c>
      <c r="D740" s="21">
        <f t="shared" si="29"/>
        <v>94.001900000000006</v>
      </c>
    </row>
    <row r="741" spans="2:4" x14ac:dyDescent="0.35">
      <c r="B741" s="21">
        <v>0.74997854324949298</v>
      </c>
      <c r="C741" s="64">
        <f t="shared" si="30"/>
        <v>94.018122984927189</v>
      </c>
      <c r="D741" s="21">
        <f t="shared" si="29"/>
        <v>94.018100000000004</v>
      </c>
    </row>
    <row r="742" spans="2:4" x14ac:dyDescent="0.35">
      <c r="B742" s="21">
        <v>0.75033677484154782</v>
      </c>
      <c r="C742" s="64">
        <f t="shared" si="30"/>
        <v>94.036743117863253</v>
      </c>
      <c r="D742" s="21">
        <f t="shared" si="29"/>
        <v>94.036699999999996</v>
      </c>
    </row>
    <row r="743" spans="2:4" x14ac:dyDescent="0.35">
      <c r="B743" s="21">
        <v>0.75137326548820094</v>
      </c>
      <c r="C743" s="64">
        <f t="shared" si="30"/>
        <v>94.090693116529394</v>
      </c>
      <c r="D743" s="21">
        <f t="shared" si="29"/>
        <v>94.090599999999995</v>
      </c>
    </row>
    <row r="744" spans="2:4" x14ac:dyDescent="0.35">
      <c r="B744" s="21">
        <v>0.75391098811731971</v>
      </c>
      <c r="C744" s="64">
        <f t="shared" si="30"/>
        <v>94.223259863139475</v>
      </c>
      <c r="D744" s="21">
        <f t="shared" si="29"/>
        <v>94.223200000000006</v>
      </c>
    </row>
    <row r="745" spans="2:4" x14ac:dyDescent="0.35">
      <c r="B745" s="21">
        <v>0.75524745781206648</v>
      </c>
      <c r="C745" s="64">
        <f t="shared" si="30"/>
        <v>94.293349811626172</v>
      </c>
      <c r="D745" s="21">
        <f t="shared" si="29"/>
        <v>94.293300000000002</v>
      </c>
    </row>
    <row r="746" spans="2:4" x14ac:dyDescent="0.35">
      <c r="B746" s="21">
        <v>0.75539718728077876</v>
      </c>
      <c r="C746" s="64">
        <f t="shared" si="30"/>
        <v>94.301214146541909</v>
      </c>
      <c r="D746" s="21">
        <f t="shared" si="29"/>
        <v>94.301199999999994</v>
      </c>
    </row>
    <row r="747" spans="2:4" x14ac:dyDescent="0.35">
      <c r="B747" s="21">
        <v>0.75635789830237143</v>
      </c>
      <c r="C747" s="64">
        <f t="shared" si="30"/>
        <v>94.351731548044086</v>
      </c>
      <c r="D747" s="21">
        <f t="shared" si="29"/>
        <v>94.351699999999994</v>
      </c>
    </row>
    <row r="748" spans="2:4" x14ac:dyDescent="0.35">
      <c r="B748" s="21">
        <v>0.75651607582757108</v>
      </c>
      <c r="C748" s="64">
        <f t="shared" si="30"/>
        <v>94.360058594732351</v>
      </c>
      <c r="D748" s="21">
        <f t="shared" si="29"/>
        <v>94.36</v>
      </c>
    </row>
    <row r="749" spans="2:4" x14ac:dyDescent="0.35">
      <c r="B749" s="21">
        <v>0.7570354290442044</v>
      </c>
      <c r="C749" s="64">
        <f t="shared" si="30"/>
        <v>94.387418295286054</v>
      </c>
      <c r="D749" s="21">
        <f t="shared" si="29"/>
        <v>94.3874</v>
      </c>
    </row>
    <row r="750" spans="2:4" x14ac:dyDescent="0.35">
      <c r="B750" s="21">
        <v>0.7579243483064757</v>
      </c>
      <c r="C750" s="64">
        <f t="shared" si="30"/>
        <v>94.434314803383131</v>
      </c>
      <c r="D750" s="21">
        <f t="shared" si="29"/>
        <v>94.434299999999993</v>
      </c>
    </row>
    <row r="751" spans="2:4" x14ac:dyDescent="0.35">
      <c r="B751" s="21">
        <v>0.75876869859376017</v>
      </c>
      <c r="C751" s="64">
        <f t="shared" si="30"/>
        <v>94.478939798729996</v>
      </c>
      <c r="D751" s="21">
        <f t="shared" si="29"/>
        <v>94.478899999999996</v>
      </c>
    </row>
    <row r="752" spans="2:4" x14ac:dyDescent="0.35">
      <c r="B752" s="21">
        <v>0.76148054553658973</v>
      </c>
      <c r="C752" s="64">
        <f t="shared" si="30"/>
        <v>94.622795129265967</v>
      </c>
      <c r="D752" s="21">
        <f t="shared" si="29"/>
        <v>94.622699999999995</v>
      </c>
    </row>
    <row r="753" spans="2:4" x14ac:dyDescent="0.35">
      <c r="B753" s="21">
        <v>0.7621374269794513</v>
      </c>
      <c r="C753" s="64">
        <f t="shared" si="30"/>
        <v>94.657763572338737</v>
      </c>
      <c r="D753" s="21">
        <f t="shared" si="29"/>
        <v>94.657700000000006</v>
      </c>
    </row>
    <row r="754" spans="2:4" x14ac:dyDescent="0.35">
      <c r="B754" s="21">
        <v>0.76234591023101472</v>
      </c>
      <c r="C754" s="64">
        <f t="shared" si="30"/>
        <v>94.668872066639821</v>
      </c>
      <c r="D754" s="21">
        <f t="shared" si="29"/>
        <v>94.668800000000005</v>
      </c>
    </row>
    <row r="755" spans="2:4" x14ac:dyDescent="0.35">
      <c r="B755" s="21">
        <v>0.76308416306281124</v>
      </c>
      <c r="C755" s="64">
        <f t="shared" si="30"/>
        <v>94.708247199325825</v>
      </c>
      <c r="D755" s="21">
        <f t="shared" si="29"/>
        <v>94.708200000000005</v>
      </c>
    </row>
    <row r="756" spans="2:4" x14ac:dyDescent="0.35">
      <c r="B756" s="21">
        <v>0.76368394376518656</v>
      </c>
      <c r="C756" s="64">
        <f t="shared" si="30"/>
        <v>94.740282031780396</v>
      </c>
      <c r="D756" s="21">
        <f t="shared" si="29"/>
        <v>94.740200000000002</v>
      </c>
    </row>
    <row r="757" spans="2:4" x14ac:dyDescent="0.35">
      <c r="B757" s="21">
        <v>0.76410127260338589</v>
      </c>
      <c r="C757" s="64">
        <f t="shared" si="30"/>
        <v>94.762595934390205</v>
      </c>
      <c r="D757" s="21">
        <f t="shared" si="29"/>
        <v>94.762500000000003</v>
      </c>
    </row>
    <row r="758" spans="2:4" x14ac:dyDescent="0.35">
      <c r="B758" s="21">
        <v>0.76443235641829987</v>
      </c>
      <c r="C758" s="64">
        <f t="shared" si="30"/>
        <v>94.780312498554025</v>
      </c>
      <c r="D758" s="21">
        <f t="shared" si="29"/>
        <v>94.780299999999997</v>
      </c>
    </row>
    <row r="759" spans="2:4" x14ac:dyDescent="0.35">
      <c r="B759" s="21">
        <v>0.76471557505633692</v>
      </c>
      <c r="C759" s="64">
        <f t="shared" si="30"/>
        <v>94.795477640949215</v>
      </c>
      <c r="D759" s="21">
        <f t="shared" si="29"/>
        <v>94.795400000000001</v>
      </c>
    </row>
    <row r="760" spans="2:4" x14ac:dyDescent="0.35">
      <c r="B760" s="21">
        <v>0.76472144058569125</v>
      </c>
      <c r="C760" s="64">
        <f t="shared" si="30"/>
        <v>94.795791811313862</v>
      </c>
      <c r="D760" s="21">
        <f t="shared" si="29"/>
        <v>94.795699999999997</v>
      </c>
    </row>
    <row r="761" spans="2:4" x14ac:dyDescent="0.35">
      <c r="B761" s="21">
        <v>0.76659512081183578</v>
      </c>
      <c r="C761" s="64">
        <f t="shared" si="30"/>
        <v>94.896351384548836</v>
      </c>
      <c r="D761" s="21">
        <f t="shared" si="29"/>
        <v>94.896299999999997</v>
      </c>
    </row>
    <row r="762" spans="2:4" x14ac:dyDescent="0.35">
      <c r="B762" s="21">
        <v>0.7672377753720685</v>
      </c>
      <c r="C762" s="64">
        <f t="shared" si="30"/>
        <v>94.930935268833522</v>
      </c>
      <c r="D762" s="21">
        <f t="shared" si="29"/>
        <v>94.930899999999994</v>
      </c>
    </row>
    <row r="763" spans="2:4" x14ac:dyDescent="0.35">
      <c r="B763" s="21">
        <v>0.76742577057409411</v>
      </c>
      <c r="C763" s="64">
        <f t="shared" si="30"/>
        <v>94.941061086910608</v>
      </c>
      <c r="D763" s="21">
        <f t="shared" si="29"/>
        <v>94.941000000000003</v>
      </c>
    </row>
    <row r="764" spans="2:4" x14ac:dyDescent="0.35">
      <c r="B764" s="21">
        <v>0.7682255159200061</v>
      </c>
      <c r="C764" s="64">
        <f t="shared" si="30"/>
        <v>94.98418286331659</v>
      </c>
      <c r="D764" s="21">
        <f t="shared" si="29"/>
        <v>94.984099999999998</v>
      </c>
    </row>
    <row r="765" spans="2:4" x14ac:dyDescent="0.35">
      <c r="B765" s="21">
        <v>0.76842963820892385</v>
      </c>
      <c r="C765" s="64">
        <f t="shared" si="30"/>
        <v>94.99520092390452</v>
      </c>
      <c r="D765" s="21">
        <f t="shared" si="29"/>
        <v>94.995199999999997</v>
      </c>
    </row>
    <row r="766" spans="2:4" x14ac:dyDescent="0.35">
      <c r="B766" s="21">
        <v>0.76863249410830148</v>
      </c>
      <c r="C766" s="64">
        <f t="shared" si="30"/>
        <v>95.006155439637027</v>
      </c>
      <c r="D766" s="21">
        <f t="shared" si="29"/>
        <v>95.006100000000004</v>
      </c>
    </row>
    <row r="767" spans="2:4" x14ac:dyDescent="0.35">
      <c r="B767" s="21">
        <v>0.77057798403080058</v>
      </c>
      <c r="C767" s="64">
        <f t="shared" si="30"/>
        <v>95.111459602523126</v>
      </c>
      <c r="D767" s="21">
        <f t="shared" si="29"/>
        <v>95.111400000000003</v>
      </c>
    </row>
    <row r="768" spans="2:4" x14ac:dyDescent="0.35">
      <c r="B768" s="21">
        <v>0.77334694892802414</v>
      </c>
      <c r="C768" s="64">
        <f t="shared" si="30"/>
        <v>95.262109267475225</v>
      </c>
      <c r="D768" s="21">
        <f t="shared" si="29"/>
        <v>95.262100000000004</v>
      </c>
    </row>
    <row r="769" spans="2:4" x14ac:dyDescent="0.35">
      <c r="B769" s="21">
        <v>0.77786157820403845</v>
      </c>
      <c r="C769" s="64">
        <f t="shared" si="30"/>
        <v>95.509721544067816</v>
      </c>
      <c r="D769" s="21">
        <f t="shared" si="29"/>
        <v>95.509699999999995</v>
      </c>
    </row>
    <row r="770" spans="2:4" x14ac:dyDescent="0.35">
      <c r="B770" s="21">
        <v>0.77795810093938256</v>
      </c>
      <c r="C770" s="64">
        <f t="shared" si="30"/>
        <v>95.515042833125733</v>
      </c>
      <c r="D770" s="21">
        <f t="shared" si="29"/>
        <v>95.515000000000001</v>
      </c>
    </row>
    <row r="771" spans="2:4" x14ac:dyDescent="0.35">
      <c r="B771" s="21">
        <v>0.77850962047629713</v>
      </c>
      <c r="C771" s="64">
        <f t="shared" si="30"/>
        <v>95.545470261851335</v>
      </c>
      <c r="D771" s="21">
        <f t="shared" ref="D771:D834" si="31">TRUNC(C771, $H$5)</f>
        <v>95.545400000000001</v>
      </c>
    </row>
    <row r="772" spans="2:4" x14ac:dyDescent="0.35">
      <c r="B772" s="21">
        <v>0.78080859847494311</v>
      </c>
      <c r="C772" s="64">
        <f t="shared" si="30"/>
        <v>95.672715233350573</v>
      </c>
      <c r="D772" s="21">
        <f t="shared" si="31"/>
        <v>95.672700000000006</v>
      </c>
    </row>
    <row r="773" spans="2:4" x14ac:dyDescent="0.35">
      <c r="B773" s="21">
        <v>0.78108200529595395</v>
      </c>
      <c r="C773" s="64">
        <f t="shared" si="30"/>
        <v>95.687892199545416</v>
      </c>
      <c r="D773" s="21">
        <f t="shared" si="31"/>
        <v>95.687799999999996</v>
      </c>
    </row>
    <row r="774" spans="2:4" x14ac:dyDescent="0.35">
      <c r="B774" s="21">
        <v>0.7821834827399371</v>
      </c>
      <c r="C774" s="64">
        <f t="shared" si="30"/>
        <v>95.74913204435417</v>
      </c>
      <c r="D774" s="21">
        <f t="shared" si="31"/>
        <v>95.749099999999999</v>
      </c>
    </row>
    <row r="775" spans="2:4" x14ac:dyDescent="0.35">
      <c r="B775" s="21">
        <v>0.78654565567751744</v>
      </c>
      <c r="C775" s="64">
        <f t="shared" si="30"/>
        <v>95.993194096866972</v>
      </c>
      <c r="D775" s="21">
        <f t="shared" si="31"/>
        <v>95.993099999999998</v>
      </c>
    </row>
    <row r="776" spans="2:4" x14ac:dyDescent="0.35">
      <c r="B776" s="21">
        <v>0.78711588138420385</v>
      </c>
      <c r="C776" s="64">
        <f t="shared" si="30"/>
        <v>96.025281643726245</v>
      </c>
      <c r="D776" s="21">
        <f t="shared" si="31"/>
        <v>96.025199999999998</v>
      </c>
    </row>
    <row r="777" spans="2:4" x14ac:dyDescent="0.35">
      <c r="B777" s="21">
        <v>0.78782159946452224</v>
      </c>
      <c r="C777" s="64">
        <f t="shared" ref="C777:C840" si="32">-30*(-4+SQRT(-3*B777+3))</f>
        <v>96.065053134677939</v>
      </c>
      <c r="D777" s="21">
        <f t="shared" si="31"/>
        <v>96.064999999999998</v>
      </c>
    </row>
    <row r="778" spans="2:4" x14ac:dyDescent="0.35">
      <c r="B778" s="21">
        <v>0.79005046071785334</v>
      </c>
      <c r="C778" s="64">
        <f t="shared" si="32"/>
        <v>96.191099226092021</v>
      </c>
      <c r="D778" s="21">
        <f t="shared" si="31"/>
        <v>96.191000000000003</v>
      </c>
    </row>
    <row r="779" spans="2:4" x14ac:dyDescent="0.35">
      <c r="B779" s="21">
        <v>0.7900730620312012</v>
      </c>
      <c r="C779" s="64">
        <f t="shared" si="32"/>
        <v>96.192380788584586</v>
      </c>
      <c r="D779" s="21">
        <f t="shared" si="31"/>
        <v>96.192300000000003</v>
      </c>
    </row>
    <row r="780" spans="2:4" x14ac:dyDescent="0.35">
      <c r="B780" s="21">
        <v>0.79050072346317579</v>
      </c>
      <c r="C780" s="64">
        <f t="shared" si="32"/>
        <v>96.21664349488438</v>
      </c>
      <c r="D780" s="21">
        <f t="shared" si="31"/>
        <v>96.2166</v>
      </c>
    </row>
    <row r="781" spans="2:4" x14ac:dyDescent="0.35">
      <c r="B781" s="21">
        <v>0.79053145923892143</v>
      </c>
      <c r="C781" s="64">
        <f t="shared" si="32"/>
        <v>96.2183881947646</v>
      </c>
      <c r="D781" s="21">
        <f t="shared" si="31"/>
        <v>96.218299999999999</v>
      </c>
    </row>
    <row r="782" spans="2:4" x14ac:dyDescent="0.35">
      <c r="B782" s="21">
        <v>0.7912982765907226</v>
      </c>
      <c r="C782" s="64">
        <f t="shared" si="32"/>
        <v>96.261957679601096</v>
      </c>
      <c r="D782" s="21">
        <f t="shared" si="31"/>
        <v>96.261899999999997</v>
      </c>
    </row>
    <row r="783" spans="2:4" x14ac:dyDescent="0.35">
      <c r="B783" s="21">
        <v>0.79260067354988462</v>
      </c>
      <c r="C783" s="64">
        <f t="shared" si="32"/>
        <v>96.336141873834023</v>
      </c>
      <c r="D783" s="21">
        <f t="shared" si="31"/>
        <v>96.336100000000002</v>
      </c>
    </row>
    <row r="784" spans="2:4" x14ac:dyDescent="0.35">
      <c r="B784" s="21">
        <v>0.79317779460341609</v>
      </c>
      <c r="C784" s="64">
        <f t="shared" si="32"/>
        <v>96.369089002520951</v>
      </c>
      <c r="D784" s="21">
        <f t="shared" si="31"/>
        <v>96.369</v>
      </c>
    </row>
    <row r="785" spans="2:4" x14ac:dyDescent="0.35">
      <c r="B785" s="21">
        <v>0.79365719617737329</v>
      </c>
      <c r="C785" s="64">
        <f t="shared" si="32"/>
        <v>96.396492414874174</v>
      </c>
      <c r="D785" s="21">
        <f t="shared" si="31"/>
        <v>96.3964</v>
      </c>
    </row>
    <row r="786" spans="2:4" x14ac:dyDescent="0.35">
      <c r="B786" s="21">
        <v>0.7946329494873331</v>
      </c>
      <c r="C786" s="64">
        <f t="shared" si="32"/>
        <v>96.452366650038883</v>
      </c>
      <c r="D786" s="21">
        <f t="shared" si="31"/>
        <v>96.452299999999994</v>
      </c>
    </row>
    <row r="787" spans="2:4" x14ac:dyDescent="0.35">
      <c r="B787" s="21">
        <v>0.79526642650663459</v>
      </c>
      <c r="C787" s="64">
        <f t="shared" si="32"/>
        <v>96.48871231871621</v>
      </c>
      <c r="D787" s="21">
        <f t="shared" si="31"/>
        <v>96.488699999999994</v>
      </c>
    </row>
    <row r="788" spans="2:4" x14ac:dyDescent="0.35">
      <c r="B788" s="21">
        <v>0.79548498046792215</v>
      </c>
      <c r="C788" s="64">
        <f t="shared" si="32"/>
        <v>96.50126486943158</v>
      </c>
      <c r="D788" s="21">
        <f t="shared" si="31"/>
        <v>96.501199999999997</v>
      </c>
    </row>
    <row r="789" spans="2:4" x14ac:dyDescent="0.35">
      <c r="B789" s="21">
        <v>0.79589183544524833</v>
      </c>
      <c r="C789" s="64">
        <f t="shared" si="32"/>
        <v>96.524650283801321</v>
      </c>
      <c r="D789" s="21">
        <f t="shared" si="31"/>
        <v>96.524600000000007</v>
      </c>
    </row>
    <row r="790" spans="2:4" x14ac:dyDescent="0.35">
      <c r="B790" s="21">
        <v>0.79674380098104591</v>
      </c>
      <c r="C790" s="64">
        <f t="shared" si="32"/>
        <v>96.573695610464384</v>
      </c>
      <c r="D790" s="21">
        <f t="shared" si="31"/>
        <v>96.573599999999999</v>
      </c>
    </row>
    <row r="791" spans="2:4" x14ac:dyDescent="0.35">
      <c r="B791" s="21">
        <v>0.79836731780293413</v>
      </c>
      <c r="C791" s="64">
        <f t="shared" si="32"/>
        <v>96.667442447685289</v>
      </c>
      <c r="D791" s="21">
        <f t="shared" si="31"/>
        <v>96.667400000000001</v>
      </c>
    </row>
    <row r="792" spans="2:4" x14ac:dyDescent="0.35">
      <c r="B792" s="21">
        <v>0.7989279683633278</v>
      </c>
      <c r="C792" s="64">
        <f t="shared" si="32"/>
        <v>96.699903746571891</v>
      </c>
      <c r="D792" s="21">
        <f t="shared" si="31"/>
        <v>96.6999</v>
      </c>
    </row>
    <row r="793" spans="2:4" x14ac:dyDescent="0.35">
      <c r="B793" s="21">
        <v>0.79999649512821747</v>
      </c>
      <c r="C793" s="64">
        <f t="shared" si="32"/>
        <v>96.761896308996867</v>
      </c>
      <c r="D793" s="21">
        <f t="shared" si="31"/>
        <v>96.761799999999994</v>
      </c>
    </row>
    <row r="794" spans="2:4" x14ac:dyDescent="0.35">
      <c r="B794" s="21">
        <v>0.80056606391142604</v>
      </c>
      <c r="C794" s="64">
        <f t="shared" si="32"/>
        <v>96.795008566277176</v>
      </c>
      <c r="D794" s="21">
        <f t="shared" si="31"/>
        <v>96.795000000000002</v>
      </c>
    </row>
    <row r="795" spans="2:4" x14ac:dyDescent="0.35">
      <c r="B795" s="21">
        <v>0.80096345552196035</v>
      </c>
      <c r="C795" s="64">
        <f t="shared" si="32"/>
        <v>96.818139201291302</v>
      </c>
      <c r="D795" s="21">
        <f t="shared" si="31"/>
        <v>96.818100000000001</v>
      </c>
    </row>
    <row r="796" spans="2:4" x14ac:dyDescent="0.35">
      <c r="B796" s="21">
        <v>0.80266387621335977</v>
      </c>
      <c r="C796" s="64">
        <f t="shared" si="32"/>
        <v>96.917375924216756</v>
      </c>
      <c r="D796" s="21">
        <f t="shared" si="31"/>
        <v>96.917299999999997</v>
      </c>
    </row>
    <row r="797" spans="2:4" x14ac:dyDescent="0.35">
      <c r="B797" s="21">
        <v>0.80316680773504345</v>
      </c>
      <c r="C797" s="64">
        <f t="shared" si="32"/>
        <v>96.946808916868306</v>
      </c>
      <c r="D797" s="21">
        <f t="shared" si="31"/>
        <v>96.946799999999996</v>
      </c>
    </row>
    <row r="798" spans="2:4" x14ac:dyDescent="0.35">
      <c r="B798" s="21">
        <v>0.80441512700882467</v>
      </c>
      <c r="C798" s="64">
        <f t="shared" si="32"/>
        <v>97.020027043615286</v>
      </c>
      <c r="D798" s="21">
        <f t="shared" si="31"/>
        <v>97.02</v>
      </c>
    </row>
    <row r="799" spans="2:4" x14ac:dyDescent="0.35">
      <c r="B799" s="21">
        <v>0.80473189834830461</v>
      </c>
      <c r="C799" s="64">
        <f t="shared" si="32"/>
        <v>97.03864388892552</v>
      </c>
      <c r="D799" s="21">
        <f t="shared" si="31"/>
        <v>97.038600000000002</v>
      </c>
    </row>
    <row r="800" spans="2:4" x14ac:dyDescent="0.35">
      <c r="B800" s="21">
        <v>0.80483685607679911</v>
      </c>
      <c r="C800" s="64">
        <f t="shared" si="32"/>
        <v>97.044815648907488</v>
      </c>
      <c r="D800" s="21">
        <f t="shared" si="31"/>
        <v>97.044799999999995</v>
      </c>
    </row>
    <row r="801" spans="2:4" x14ac:dyDescent="0.35">
      <c r="B801" s="21">
        <v>0.80522418104578597</v>
      </c>
      <c r="C801" s="64">
        <f t="shared" si="32"/>
        <v>97.067605637954472</v>
      </c>
      <c r="D801" s="21">
        <f t="shared" si="31"/>
        <v>97.067599999999999</v>
      </c>
    </row>
    <row r="802" spans="2:4" x14ac:dyDescent="0.35">
      <c r="B802" s="21">
        <v>0.8073477668703738</v>
      </c>
      <c r="C802" s="64">
        <f t="shared" si="32"/>
        <v>97.192960967061268</v>
      </c>
      <c r="D802" s="21">
        <f t="shared" si="31"/>
        <v>97.192899999999995</v>
      </c>
    </row>
    <row r="803" spans="2:4" x14ac:dyDescent="0.35">
      <c r="B803" s="21">
        <v>0.8075907897300032</v>
      </c>
      <c r="C803" s="64">
        <f t="shared" si="32"/>
        <v>97.207350576797978</v>
      </c>
      <c r="D803" s="21">
        <f t="shared" si="31"/>
        <v>97.207300000000004</v>
      </c>
    </row>
    <row r="804" spans="2:4" x14ac:dyDescent="0.35">
      <c r="B804" s="21">
        <v>0.80849667202159514</v>
      </c>
      <c r="C804" s="64">
        <f t="shared" si="32"/>
        <v>97.261068944611907</v>
      </c>
      <c r="D804" s="21">
        <f t="shared" si="31"/>
        <v>97.260999999999996</v>
      </c>
    </row>
    <row r="805" spans="2:4" x14ac:dyDescent="0.35">
      <c r="B805" s="21">
        <v>0.80864584262274997</v>
      </c>
      <c r="C805" s="64">
        <f t="shared" si="32"/>
        <v>97.269926860685757</v>
      </c>
      <c r="D805" s="21">
        <f t="shared" si="31"/>
        <v>97.269900000000007</v>
      </c>
    </row>
    <row r="806" spans="2:4" x14ac:dyDescent="0.35">
      <c r="B806" s="21">
        <v>0.80892191374075573</v>
      </c>
      <c r="C806" s="64">
        <f t="shared" si="32"/>
        <v>97.286329382947386</v>
      </c>
      <c r="D806" s="21">
        <f t="shared" si="31"/>
        <v>97.286299999999997</v>
      </c>
    </row>
    <row r="807" spans="2:4" x14ac:dyDescent="0.35">
      <c r="B807" s="21">
        <v>0.81325537311151719</v>
      </c>
      <c r="C807" s="64">
        <f t="shared" si="32"/>
        <v>97.545368125954425</v>
      </c>
      <c r="D807" s="21">
        <f t="shared" si="31"/>
        <v>97.545299999999997</v>
      </c>
    </row>
    <row r="808" spans="2:4" x14ac:dyDescent="0.35">
      <c r="B808" s="21">
        <v>0.8133741096621051</v>
      </c>
      <c r="C808" s="64">
        <f t="shared" si="32"/>
        <v>97.552507848039767</v>
      </c>
      <c r="D808" s="21">
        <f t="shared" si="31"/>
        <v>97.552499999999995</v>
      </c>
    </row>
    <row r="809" spans="2:4" x14ac:dyDescent="0.35">
      <c r="B809" s="21">
        <v>0.81541021684938064</v>
      </c>
      <c r="C809" s="64">
        <f t="shared" si="32"/>
        <v>97.675295869672254</v>
      </c>
      <c r="D809" s="21">
        <f t="shared" si="31"/>
        <v>97.675200000000004</v>
      </c>
    </row>
    <row r="810" spans="2:4" x14ac:dyDescent="0.35">
      <c r="B810" s="21">
        <v>0.82002295092047728</v>
      </c>
      <c r="C810" s="64">
        <f t="shared" si="32"/>
        <v>97.955997810862229</v>
      </c>
      <c r="D810" s="21">
        <f t="shared" si="31"/>
        <v>97.9559</v>
      </c>
    </row>
    <row r="811" spans="2:4" x14ac:dyDescent="0.35">
      <c r="B811" s="21">
        <v>0.8201457205104935</v>
      </c>
      <c r="C811" s="64">
        <f t="shared" si="32"/>
        <v>97.963517644105096</v>
      </c>
      <c r="D811" s="21">
        <f t="shared" si="31"/>
        <v>97.963499999999996</v>
      </c>
    </row>
    <row r="812" spans="2:4" x14ac:dyDescent="0.35">
      <c r="B812" s="21">
        <v>0.8202664066501808</v>
      </c>
      <c r="C812" s="64">
        <f t="shared" si="32"/>
        <v>97.970912364682192</v>
      </c>
      <c r="D812" s="21">
        <f t="shared" si="31"/>
        <v>97.9709</v>
      </c>
    </row>
    <row r="813" spans="2:4" x14ac:dyDescent="0.35">
      <c r="B813" s="21">
        <v>0.82051354779304786</v>
      </c>
      <c r="C813" s="64">
        <f t="shared" si="32"/>
        <v>97.986063029099711</v>
      </c>
      <c r="D813" s="21">
        <f t="shared" si="31"/>
        <v>97.986000000000004</v>
      </c>
    </row>
    <row r="814" spans="2:4" x14ac:dyDescent="0.35">
      <c r="B814" s="21">
        <v>0.82211311035726653</v>
      </c>
      <c r="C814" s="64">
        <f t="shared" si="32"/>
        <v>98.084375390252276</v>
      </c>
      <c r="D814" s="21">
        <f t="shared" si="31"/>
        <v>98.084299999999999</v>
      </c>
    </row>
    <row r="815" spans="2:4" x14ac:dyDescent="0.35">
      <c r="B815" s="21">
        <v>0.82248622705226893</v>
      </c>
      <c r="C815" s="64">
        <f t="shared" si="32"/>
        <v>98.107371401339805</v>
      </c>
      <c r="D815" s="21">
        <f t="shared" si="31"/>
        <v>98.107299999999995</v>
      </c>
    </row>
    <row r="816" spans="2:4" x14ac:dyDescent="0.35">
      <c r="B816" s="21">
        <v>0.82455684798528961</v>
      </c>
      <c r="C816" s="64">
        <f t="shared" si="32"/>
        <v>98.235429927523995</v>
      </c>
      <c r="D816" s="21">
        <f t="shared" si="31"/>
        <v>98.235399999999998</v>
      </c>
    </row>
    <row r="817" spans="2:4" x14ac:dyDescent="0.35">
      <c r="B817" s="21">
        <v>0.82569209691154577</v>
      </c>
      <c r="C817" s="64">
        <f t="shared" si="32"/>
        <v>98.305960764790115</v>
      </c>
      <c r="D817" s="21">
        <f t="shared" si="31"/>
        <v>98.305899999999994</v>
      </c>
    </row>
    <row r="818" spans="2:4" x14ac:dyDescent="0.35">
      <c r="B818" s="21">
        <v>0.82618745476421807</v>
      </c>
      <c r="C818" s="64">
        <f t="shared" si="32"/>
        <v>98.336808357570874</v>
      </c>
      <c r="D818" s="21">
        <f t="shared" si="31"/>
        <v>98.336799999999997</v>
      </c>
    </row>
    <row r="819" spans="2:4" x14ac:dyDescent="0.35">
      <c r="B819" s="21">
        <v>0.82632650290128573</v>
      </c>
      <c r="C819" s="64">
        <f t="shared" si="32"/>
        <v>98.345475249580545</v>
      </c>
      <c r="D819" s="21">
        <f t="shared" si="31"/>
        <v>98.345399999999998</v>
      </c>
    </row>
    <row r="820" spans="2:4" x14ac:dyDescent="0.35">
      <c r="B820" s="21">
        <v>0.82707000798601282</v>
      </c>
      <c r="C820" s="64">
        <f t="shared" si="32"/>
        <v>98.391877026503082</v>
      </c>
      <c r="D820" s="21">
        <f t="shared" si="31"/>
        <v>98.391800000000003</v>
      </c>
    </row>
    <row r="821" spans="2:4" x14ac:dyDescent="0.35">
      <c r="B821" s="21">
        <v>0.82708034262070462</v>
      </c>
      <c r="C821" s="64">
        <f t="shared" si="32"/>
        <v>98.392522708004577</v>
      </c>
      <c r="D821" s="21">
        <f t="shared" si="31"/>
        <v>98.392499999999998</v>
      </c>
    </row>
    <row r="822" spans="2:4" x14ac:dyDescent="0.35">
      <c r="B822" s="21">
        <v>0.82843123412867237</v>
      </c>
      <c r="C822" s="64">
        <f t="shared" si="32"/>
        <v>98.477089698356664</v>
      </c>
      <c r="D822" s="21">
        <f t="shared" si="31"/>
        <v>98.477000000000004</v>
      </c>
    </row>
    <row r="823" spans="2:4" x14ac:dyDescent="0.35">
      <c r="B823" s="21">
        <v>0.8297452750675578</v>
      </c>
      <c r="C823" s="64">
        <f t="shared" si="32"/>
        <v>98.559669841217598</v>
      </c>
      <c r="D823" s="21">
        <f t="shared" si="31"/>
        <v>98.559600000000003</v>
      </c>
    </row>
    <row r="824" spans="2:4" x14ac:dyDescent="0.35">
      <c r="B824" s="21">
        <v>0.83079123379783104</v>
      </c>
      <c r="C824" s="64">
        <f t="shared" si="32"/>
        <v>98.625630564953354</v>
      </c>
      <c r="D824" s="21">
        <f t="shared" si="31"/>
        <v>98.625600000000006</v>
      </c>
    </row>
    <row r="825" spans="2:4" x14ac:dyDescent="0.35">
      <c r="B825" s="21">
        <v>0.83081850256571432</v>
      </c>
      <c r="C825" s="64">
        <f t="shared" si="32"/>
        <v>98.627352923126921</v>
      </c>
      <c r="D825" s="21">
        <f t="shared" si="31"/>
        <v>98.627300000000005</v>
      </c>
    </row>
    <row r="826" spans="2:4" x14ac:dyDescent="0.35">
      <c r="B826" s="21">
        <v>0.834130569661515</v>
      </c>
      <c r="C826" s="64">
        <f t="shared" si="32"/>
        <v>98.837593191843482</v>
      </c>
      <c r="D826" s="21">
        <f t="shared" si="31"/>
        <v>98.837500000000006</v>
      </c>
    </row>
    <row r="827" spans="2:4" x14ac:dyDescent="0.35">
      <c r="B827" s="21">
        <v>0.83541746841640152</v>
      </c>
      <c r="C827" s="64">
        <f t="shared" si="32"/>
        <v>98.919847361185546</v>
      </c>
      <c r="D827" s="21">
        <f t="shared" si="31"/>
        <v>98.919799999999995</v>
      </c>
    </row>
    <row r="828" spans="2:4" x14ac:dyDescent="0.35">
      <c r="B828" s="21">
        <v>0.83610980630317877</v>
      </c>
      <c r="C828" s="64">
        <f t="shared" si="32"/>
        <v>98.964232293985134</v>
      </c>
      <c r="D828" s="21">
        <f t="shared" si="31"/>
        <v>98.964200000000005</v>
      </c>
    </row>
    <row r="829" spans="2:4" x14ac:dyDescent="0.35">
      <c r="B829" s="21">
        <v>0.83617145131719728</v>
      </c>
      <c r="C829" s="64">
        <f t="shared" si="32"/>
        <v>98.968188821607228</v>
      </c>
      <c r="D829" s="21">
        <f t="shared" si="31"/>
        <v>98.968100000000007</v>
      </c>
    </row>
    <row r="830" spans="2:4" x14ac:dyDescent="0.35">
      <c r="B830" s="21">
        <v>0.83774927491098694</v>
      </c>
      <c r="C830" s="64">
        <f t="shared" si="32"/>
        <v>99.069711952762447</v>
      </c>
      <c r="D830" s="21">
        <f t="shared" si="31"/>
        <v>99.069699999999997</v>
      </c>
    </row>
    <row r="831" spans="2:4" x14ac:dyDescent="0.35">
      <c r="B831" s="21">
        <v>0.83851061498639601</v>
      </c>
      <c r="C831" s="64">
        <f t="shared" si="32"/>
        <v>99.118875999201322</v>
      </c>
      <c r="D831" s="21">
        <f t="shared" si="31"/>
        <v>99.118799999999993</v>
      </c>
    </row>
    <row r="832" spans="2:4" x14ac:dyDescent="0.35">
      <c r="B832" s="21">
        <v>0.8385424773245147</v>
      </c>
      <c r="C832" s="64">
        <f t="shared" si="32"/>
        <v>99.120936054894358</v>
      </c>
      <c r="D832" s="21">
        <f t="shared" si="31"/>
        <v>99.120900000000006</v>
      </c>
    </row>
    <row r="833" spans="2:4" x14ac:dyDescent="0.35">
      <c r="B833" s="21">
        <v>0.84023505893648887</v>
      </c>
      <c r="C833" s="64">
        <f t="shared" si="32"/>
        <v>99.230663446525782</v>
      </c>
      <c r="D833" s="21">
        <f t="shared" si="31"/>
        <v>99.230599999999995</v>
      </c>
    </row>
    <row r="834" spans="2:4" x14ac:dyDescent="0.35">
      <c r="B834" s="21">
        <v>0.84030357314637283</v>
      </c>
      <c r="C834" s="64">
        <f t="shared" si="32"/>
        <v>99.235117325041458</v>
      </c>
      <c r="D834" s="21">
        <f t="shared" si="31"/>
        <v>99.235100000000003</v>
      </c>
    </row>
    <row r="835" spans="2:4" x14ac:dyDescent="0.35">
      <c r="B835" s="21">
        <v>0.84103614384004499</v>
      </c>
      <c r="C835" s="64">
        <f t="shared" si="32"/>
        <v>99.282799136179648</v>
      </c>
      <c r="D835" s="21">
        <f t="shared" ref="D835:D898" si="33">TRUNC(C835, $H$5)</f>
        <v>99.282700000000006</v>
      </c>
    </row>
    <row r="836" spans="2:4" x14ac:dyDescent="0.35">
      <c r="B836" s="21">
        <v>0.84394598982614644</v>
      </c>
      <c r="C836" s="64">
        <f t="shared" si="32"/>
        <v>99.473289901462408</v>
      </c>
      <c r="D836" s="21">
        <f t="shared" si="33"/>
        <v>99.473200000000006</v>
      </c>
    </row>
    <row r="837" spans="2:4" x14ac:dyDescent="0.35">
      <c r="B837" s="21">
        <v>0.84485141863818081</v>
      </c>
      <c r="C837" s="64">
        <f t="shared" si="32"/>
        <v>99.532924740527491</v>
      </c>
      <c r="D837" s="21">
        <f t="shared" si="33"/>
        <v>99.532899999999998</v>
      </c>
    </row>
    <row r="838" spans="2:4" x14ac:dyDescent="0.35">
      <c r="B838" s="21">
        <v>0.84600054661054369</v>
      </c>
      <c r="C838" s="64">
        <f t="shared" si="32"/>
        <v>99.608861626884789</v>
      </c>
      <c r="D838" s="21">
        <f t="shared" si="33"/>
        <v>99.608800000000002</v>
      </c>
    </row>
    <row r="839" spans="2:4" x14ac:dyDescent="0.35">
      <c r="B839" s="21">
        <v>0.84827045779355981</v>
      </c>
      <c r="C839" s="64">
        <f t="shared" si="32"/>
        <v>99.759699509212112</v>
      </c>
      <c r="D839" s="21">
        <f t="shared" si="33"/>
        <v>99.759600000000006</v>
      </c>
    </row>
    <row r="840" spans="2:4" x14ac:dyDescent="0.35">
      <c r="B840" s="21">
        <v>0.84960271245673502</v>
      </c>
      <c r="C840" s="64">
        <f t="shared" si="32"/>
        <v>99.848754967327309</v>
      </c>
      <c r="D840" s="21">
        <f t="shared" si="33"/>
        <v>99.848699999999994</v>
      </c>
    </row>
    <row r="841" spans="2:4" x14ac:dyDescent="0.35">
      <c r="B841" s="21">
        <v>0.85069166476619607</v>
      </c>
      <c r="C841" s="64">
        <f t="shared" ref="C841:C904" si="34">-30*(-4+SQRT(-3*B841+3))</f>
        <v>99.921840095983129</v>
      </c>
      <c r="D841" s="21">
        <f t="shared" si="33"/>
        <v>99.921800000000005</v>
      </c>
    </row>
    <row r="842" spans="2:4" x14ac:dyDescent="0.35">
      <c r="B842" s="21">
        <v>0.85402683959738146</v>
      </c>
      <c r="C842" s="64">
        <f t="shared" si="34"/>
        <v>100.14735450658854</v>
      </c>
      <c r="D842" s="21">
        <f t="shared" si="33"/>
        <v>100.1473</v>
      </c>
    </row>
    <row r="843" spans="2:4" x14ac:dyDescent="0.35">
      <c r="B843" s="21">
        <v>0.85531012782987081</v>
      </c>
      <c r="C843" s="64">
        <f t="shared" si="34"/>
        <v>100.23481204593924</v>
      </c>
      <c r="D843" s="21">
        <f t="shared" si="33"/>
        <v>100.23480000000001</v>
      </c>
    </row>
    <row r="844" spans="2:4" x14ac:dyDescent="0.35">
      <c r="B844" s="21">
        <v>0.85716283705453777</v>
      </c>
      <c r="C844" s="64">
        <f t="shared" si="34"/>
        <v>100.3617633186493</v>
      </c>
      <c r="D844" s="21">
        <f t="shared" si="33"/>
        <v>100.3617</v>
      </c>
    </row>
    <row r="845" spans="2:4" x14ac:dyDescent="0.35">
      <c r="B845" s="21">
        <v>0.85871084267795528</v>
      </c>
      <c r="C845" s="64">
        <f t="shared" si="34"/>
        <v>100.46846844792961</v>
      </c>
      <c r="D845" s="21">
        <f t="shared" si="33"/>
        <v>100.4684</v>
      </c>
    </row>
    <row r="846" spans="2:4" x14ac:dyDescent="0.35">
      <c r="B846" s="21">
        <v>0.86080279352198763</v>
      </c>
      <c r="C846" s="64">
        <f t="shared" si="34"/>
        <v>100.61360122429559</v>
      </c>
      <c r="D846" s="21">
        <f t="shared" si="33"/>
        <v>100.61360000000001</v>
      </c>
    </row>
    <row r="847" spans="2:4" x14ac:dyDescent="0.35">
      <c r="B847" s="21">
        <v>0.86105183494794313</v>
      </c>
      <c r="C847" s="64">
        <f t="shared" si="34"/>
        <v>100.63095134910975</v>
      </c>
      <c r="D847" s="21">
        <f t="shared" si="33"/>
        <v>100.6309</v>
      </c>
    </row>
    <row r="848" spans="2:4" x14ac:dyDescent="0.35">
      <c r="B848" s="21">
        <v>0.86110557859769088</v>
      </c>
      <c r="C848" s="64">
        <f t="shared" si="34"/>
        <v>100.63469758082165</v>
      </c>
      <c r="D848" s="21">
        <f t="shared" si="33"/>
        <v>100.63460000000001</v>
      </c>
    </row>
    <row r="849" spans="2:4" x14ac:dyDescent="0.35">
      <c r="B849" s="21">
        <v>0.8617820718354201</v>
      </c>
      <c r="C849" s="64">
        <f t="shared" si="34"/>
        <v>100.68191505235663</v>
      </c>
      <c r="D849" s="21">
        <f t="shared" si="33"/>
        <v>100.6819</v>
      </c>
    </row>
    <row r="850" spans="2:4" x14ac:dyDescent="0.35">
      <c r="B850" s="21">
        <v>0.8620889626963526</v>
      </c>
      <c r="C850" s="64">
        <f t="shared" si="34"/>
        <v>100.70337333314841</v>
      </c>
      <c r="D850" s="21">
        <f t="shared" si="33"/>
        <v>100.7033</v>
      </c>
    </row>
    <row r="851" spans="2:4" x14ac:dyDescent="0.35">
      <c r="B851" s="21">
        <v>0.86239246349394394</v>
      </c>
      <c r="C851" s="64">
        <f t="shared" si="34"/>
        <v>100.72461806950764</v>
      </c>
      <c r="D851" s="21">
        <f t="shared" si="33"/>
        <v>100.7246</v>
      </c>
    </row>
    <row r="852" spans="2:4" x14ac:dyDescent="0.35">
      <c r="B852" s="21">
        <v>0.86275953003739436</v>
      </c>
      <c r="C852" s="64">
        <f t="shared" si="34"/>
        <v>100.75034366802785</v>
      </c>
      <c r="D852" s="21">
        <f t="shared" si="33"/>
        <v>100.7503</v>
      </c>
    </row>
    <row r="853" spans="2:4" x14ac:dyDescent="0.35">
      <c r="B853" s="21">
        <v>0.86298383222404906</v>
      </c>
      <c r="C853" s="64">
        <f t="shared" si="34"/>
        <v>100.76608066474574</v>
      </c>
      <c r="D853" s="21">
        <f t="shared" si="33"/>
        <v>100.76600000000001</v>
      </c>
    </row>
    <row r="854" spans="2:4" x14ac:dyDescent="0.35">
      <c r="B854" s="21">
        <v>0.86369008245307388</v>
      </c>
      <c r="C854" s="64">
        <f t="shared" si="34"/>
        <v>100.81571535405347</v>
      </c>
      <c r="D854" s="21">
        <f t="shared" si="33"/>
        <v>100.81570000000001</v>
      </c>
    </row>
    <row r="855" spans="2:4" x14ac:dyDescent="0.35">
      <c r="B855" s="21">
        <v>0.86579228291331223</v>
      </c>
      <c r="C855" s="64">
        <f t="shared" si="34"/>
        <v>100.96422220832422</v>
      </c>
      <c r="D855" s="21">
        <f t="shared" si="33"/>
        <v>100.96420000000001</v>
      </c>
    </row>
    <row r="856" spans="2:4" x14ac:dyDescent="0.35">
      <c r="B856" s="21">
        <v>0.86601944227227601</v>
      </c>
      <c r="C856" s="64">
        <f t="shared" si="34"/>
        <v>100.98033896556369</v>
      </c>
      <c r="D856" s="21">
        <f t="shared" si="33"/>
        <v>100.9803</v>
      </c>
    </row>
    <row r="857" spans="2:4" x14ac:dyDescent="0.35">
      <c r="B857" s="21">
        <v>0.86602427294321316</v>
      </c>
      <c r="C857" s="64">
        <f t="shared" si="34"/>
        <v>100.98068184573052</v>
      </c>
      <c r="D857" s="21">
        <f t="shared" si="33"/>
        <v>100.9806</v>
      </c>
    </row>
    <row r="858" spans="2:4" x14ac:dyDescent="0.35">
      <c r="B858" s="21">
        <v>0.86610991044505325</v>
      </c>
      <c r="C858" s="64">
        <f t="shared" si="34"/>
        <v>100.9867614068945</v>
      </c>
      <c r="D858" s="21">
        <f t="shared" si="33"/>
        <v>100.9867</v>
      </c>
    </row>
    <row r="859" spans="2:4" x14ac:dyDescent="0.35">
      <c r="B859" s="21">
        <v>0.86660996006306268</v>
      </c>
      <c r="C859" s="64">
        <f t="shared" si="34"/>
        <v>101.02229972231275</v>
      </c>
      <c r="D859" s="21">
        <f t="shared" si="33"/>
        <v>101.0222</v>
      </c>
    </row>
    <row r="860" spans="2:4" x14ac:dyDescent="0.35">
      <c r="B860" s="21">
        <v>0.86839767192760831</v>
      </c>
      <c r="C860" s="64">
        <f t="shared" si="34"/>
        <v>101.14989958128982</v>
      </c>
      <c r="D860" s="21">
        <f t="shared" si="33"/>
        <v>101.1498</v>
      </c>
    </row>
    <row r="861" spans="2:4" x14ac:dyDescent="0.35">
      <c r="B861" s="21">
        <v>0.87031840684373318</v>
      </c>
      <c r="C861" s="64">
        <f t="shared" si="34"/>
        <v>101.28796372593511</v>
      </c>
      <c r="D861" s="21">
        <f t="shared" si="33"/>
        <v>101.28789999999999</v>
      </c>
    </row>
    <row r="862" spans="2:4" x14ac:dyDescent="0.35">
      <c r="B862" s="21">
        <v>0.87064954180085585</v>
      </c>
      <c r="C862" s="64">
        <f t="shared" si="34"/>
        <v>101.31186908388939</v>
      </c>
      <c r="D862" s="21">
        <f t="shared" si="33"/>
        <v>101.31180000000001</v>
      </c>
    </row>
    <row r="863" spans="2:4" x14ac:dyDescent="0.35">
      <c r="B863" s="21">
        <v>0.87076005346912344</v>
      </c>
      <c r="C863" s="64">
        <f t="shared" si="34"/>
        <v>101.3198539718404</v>
      </c>
      <c r="D863" s="21">
        <f t="shared" si="33"/>
        <v>101.3198</v>
      </c>
    </row>
    <row r="864" spans="2:4" x14ac:dyDescent="0.35">
      <c r="B864" s="21">
        <v>0.87080472663492026</v>
      </c>
      <c r="C864" s="64">
        <f t="shared" si="34"/>
        <v>101.32308274672408</v>
      </c>
      <c r="D864" s="21">
        <f t="shared" si="33"/>
        <v>101.32299999999999</v>
      </c>
    </row>
    <row r="865" spans="2:4" x14ac:dyDescent="0.35">
      <c r="B865" s="21">
        <v>0.87127153115849132</v>
      </c>
      <c r="C865" s="64">
        <f t="shared" si="34"/>
        <v>101.35685472158538</v>
      </c>
      <c r="D865" s="21">
        <f t="shared" si="33"/>
        <v>101.35680000000001</v>
      </c>
    </row>
    <row r="866" spans="2:4" x14ac:dyDescent="0.35">
      <c r="B866" s="21">
        <v>0.87216842736754696</v>
      </c>
      <c r="C866" s="64">
        <f t="shared" si="34"/>
        <v>101.42191489664171</v>
      </c>
      <c r="D866" s="21">
        <f t="shared" si="33"/>
        <v>101.42189999999999</v>
      </c>
    </row>
    <row r="867" spans="2:4" x14ac:dyDescent="0.35">
      <c r="B867" s="21">
        <v>0.87316884015302232</v>
      </c>
      <c r="C867" s="64">
        <f t="shared" si="34"/>
        <v>101.49475394416925</v>
      </c>
      <c r="D867" s="21">
        <f t="shared" si="33"/>
        <v>101.49469999999999</v>
      </c>
    </row>
    <row r="868" spans="2:4" x14ac:dyDescent="0.35">
      <c r="B868" s="21">
        <v>0.87366000885105632</v>
      </c>
      <c r="C868" s="64">
        <f t="shared" si="34"/>
        <v>101.53062058156397</v>
      </c>
      <c r="D868" s="21">
        <f t="shared" si="33"/>
        <v>101.53060000000001</v>
      </c>
    </row>
    <row r="869" spans="2:4" x14ac:dyDescent="0.35">
      <c r="B869" s="21">
        <v>0.87475563102472287</v>
      </c>
      <c r="C869" s="64">
        <f t="shared" si="34"/>
        <v>101.61087831805858</v>
      </c>
      <c r="D869" s="21">
        <f t="shared" si="33"/>
        <v>101.6108</v>
      </c>
    </row>
    <row r="870" spans="2:4" x14ac:dyDescent="0.35">
      <c r="B870" s="21">
        <v>0.87480233272472552</v>
      </c>
      <c r="C870" s="64">
        <f t="shared" si="34"/>
        <v>101.6143071481317</v>
      </c>
      <c r="D870" s="21">
        <f t="shared" si="33"/>
        <v>101.6143</v>
      </c>
    </row>
    <row r="871" spans="2:4" x14ac:dyDescent="0.35">
      <c r="B871" s="21">
        <v>0.87573919102041453</v>
      </c>
      <c r="C871" s="64">
        <f t="shared" si="34"/>
        <v>101.68322669668916</v>
      </c>
      <c r="D871" s="21">
        <f t="shared" si="33"/>
        <v>101.6832</v>
      </c>
    </row>
    <row r="872" spans="2:4" x14ac:dyDescent="0.35">
      <c r="B872" s="21">
        <v>0.87606671282452286</v>
      </c>
      <c r="C872" s="64">
        <f t="shared" si="34"/>
        <v>101.70738194315018</v>
      </c>
      <c r="D872" s="21">
        <f t="shared" si="33"/>
        <v>101.7073</v>
      </c>
    </row>
    <row r="873" spans="2:4" x14ac:dyDescent="0.35">
      <c r="B873" s="21">
        <v>0.87690880921324865</v>
      </c>
      <c r="C873" s="64">
        <f t="shared" si="34"/>
        <v>101.76963480551669</v>
      </c>
      <c r="D873" s="21">
        <f t="shared" si="33"/>
        <v>101.7696</v>
      </c>
    </row>
    <row r="874" spans="2:4" x14ac:dyDescent="0.35">
      <c r="B874" s="21">
        <v>0.8773424467376425</v>
      </c>
      <c r="C874" s="64">
        <f t="shared" si="34"/>
        <v>101.80177498192846</v>
      </c>
      <c r="D874" s="21">
        <f t="shared" si="33"/>
        <v>101.8017</v>
      </c>
    </row>
    <row r="875" spans="2:4" x14ac:dyDescent="0.35">
      <c r="B875" s="21">
        <v>0.87823550790821392</v>
      </c>
      <c r="C875" s="64">
        <f t="shared" si="34"/>
        <v>101.86814602287394</v>
      </c>
      <c r="D875" s="21">
        <f t="shared" si="33"/>
        <v>101.8681</v>
      </c>
    </row>
    <row r="876" spans="2:4" x14ac:dyDescent="0.35">
      <c r="B876" s="21">
        <v>0.87852133869273918</v>
      </c>
      <c r="C876" s="64">
        <f t="shared" si="34"/>
        <v>101.88943994434175</v>
      </c>
      <c r="D876" s="21">
        <f t="shared" si="33"/>
        <v>101.88939999999999</v>
      </c>
    </row>
    <row r="877" spans="2:4" x14ac:dyDescent="0.35">
      <c r="B877" s="21">
        <v>0.88488788320026157</v>
      </c>
      <c r="C877" s="64">
        <f t="shared" si="34"/>
        <v>102.37040229162068</v>
      </c>
      <c r="D877" s="21">
        <f t="shared" si="33"/>
        <v>102.3704</v>
      </c>
    </row>
    <row r="878" spans="2:4" x14ac:dyDescent="0.35">
      <c r="B878" s="21">
        <v>0.8855534423447915</v>
      </c>
      <c r="C878" s="64">
        <f t="shared" si="34"/>
        <v>102.42144187741602</v>
      </c>
      <c r="D878" s="21">
        <f t="shared" si="33"/>
        <v>102.42140000000001</v>
      </c>
    </row>
    <row r="879" spans="2:4" x14ac:dyDescent="0.35">
      <c r="B879" s="21">
        <v>0.88560755343604591</v>
      </c>
      <c r="C879" s="64">
        <f t="shared" si="34"/>
        <v>102.42559799814867</v>
      </c>
      <c r="D879" s="21">
        <f t="shared" si="33"/>
        <v>102.4255</v>
      </c>
    </row>
    <row r="880" spans="2:4" x14ac:dyDescent="0.35">
      <c r="B880" s="21">
        <v>0.88614769713884256</v>
      </c>
      <c r="C880" s="64">
        <f t="shared" si="34"/>
        <v>102.46713891787411</v>
      </c>
      <c r="D880" s="21">
        <f t="shared" si="33"/>
        <v>102.4671</v>
      </c>
    </row>
    <row r="881" spans="2:4" x14ac:dyDescent="0.35">
      <c r="B881" s="21">
        <v>0.88831423614748184</v>
      </c>
      <c r="C881" s="64">
        <f t="shared" si="34"/>
        <v>102.63475993826175</v>
      </c>
      <c r="D881" s="21">
        <f t="shared" si="33"/>
        <v>102.6347</v>
      </c>
    </row>
    <row r="882" spans="2:4" x14ac:dyDescent="0.35">
      <c r="B882" s="21">
        <v>0.88920076392358527</v>
      </c>
      <c r="C882" s="64">
        <f t="shared" si="34"/>
        <v>102.70381725910831</v>
      </c>
      <c r="D882" s="21">
        <f t="shared" si="33"/>
        <v>102.7038</v>
      </c>
    </row>
    <row r="883" spans="2:4" x14ac:dyDescent="0.35">
      <c r="B883" s="21">
        <v>0.89026399192151662</v>
      </c>
      <c r="C883" s="64">
        <f t="shared" si="34"/>
        <v>102.78700427549275</v>
      </c>
      <c r="D883" s="21">
        <f t="shared" si="33"/>
        <v>102.78700000000001</v>
      </c>
    </row>
    <row r="884" spans="2:4" x14ac:dyDescent="0.35">
      <c r="B884" s="21">
        <v>0.89195809202911047</v>
      </c>
      <c r="C884" s="64">
        <f t="shared" si="34"/>
        <v>102.92038784042795</v>
      </c>
      <c r="D884" s="21">
        <f t="shared" si="33"/>
        <v>102.9203</v>
      </c>
    </row>
    <row r="885" spans="2:4" x14ac:dyDescent="0.35">
      <c r="B885" s="21">
        <v>0.89208051450139758</v>
      </c>
      <c r="C885" s="64">
        <f t="shared" si="34"/>
        <v>102.93006705208757</v>
      </c>
      <c r="D885" s="21">
        <f t="shared" si="33"/>
        <v>102.93</v>
      </c>
    </row>
    <row r="886" spans="2:4" x14ac:dyDescent="0.35">
      <c r="B886" s="21">
        <v>0.8922246953855949</v>
      </c>
      <c r="C886" s="64">
        <f t="shared" si="34"/>
        <v>102.94147361408689</v>
      </c>
      <c r="D886" s="21">
        <f t="shared" si="33"/>
        <v>102.9414</v>
      </c>
    </row>
    <row r="887" spans="2:4" x14ac:dyDescent="0.35">
      <c r="B887" s="21">
        <v>0.89365829254890561</v>
      </c>
      <c r="C887" s="64">
        <f t="shared" si="34"/>
        <v>103.05530731709912</v>
      </c>
      <c r="D887" s="21">
        <f t="shared" si="33"/>
        <v>103.0553</v>
      </c>
    </row>
    <row r="888" spans="2:4" x14ac:dyDescent="0.35">
      <c r="B888" s="21">
        <v>0.89472012910304455</v>
      </c>
      <c r="C888" s="64">
        <f t="shared" si="34"/>
        <v>103.14011709940489</v>
      </c>
      <c r="D888" s="21">
        <f t="shared" si="33"/>
        <v>103.1401</v>
      </c>
    </row>
    <row r="889" spans="2:4" x14ac:dyDescent="0.35">
      <c r="B889" s="21">
        <v>0.89801443066064224</v>
      </c>
      <c r="C889" s="64">
        <f t="shared" si="34"/>
        <v>103.40599393707879</v>
      </c>
      <c r="D889" s="21">
        <f t="shared" si="33"/>
        <v>103.4059</v>
      </c>
    </row>
    <row r="890" spans="2:4" x14ac:dyDescent="0.35">
      <c r="B890" s="21">
        <v>0.89935149785670943</v>
      </c>
      <c r="C890" s="64">
        <f t="shared" si="34"/>
        <v>103.51512948831916</v>
      </c>
      <c r="D890" s="21">
        <f t="shared" si="33"/>
        <v>103.5151</v>
      </c>
    </row>
    <row r="891" spans="2:4" x14ac:dyDescent="0.35">
      <c r="B891" s="21">
        <v>0.90057548481648764</v>
      </c>
      <c r="C891" s="64">
        <f t="shared" si="34"/>
        <v>103.61567239721192</v>
      </c>
      <c r="D891" s="21">
        <f t="shared" si="33"/>
        <v>103.6156</v>
      </c>
    </row>
    <row r="892" spans="2:4" x14ac:dyDescent="0.35">
      <c r="B892" s="21">
        <v>0.90061438745397626</v>
      </c>
      <c r="C892" s="64">
        <f t="shared" si="34"/>
        <v>103.61887812528506</v>
      </c>
      <c r="D892" s="21">
        <f t="shared" si="33"/>
        <v>103.61879999999999</v>
      </c>
    </row>
    <row r="893" spans="2:4" x14ac:dyDescent="0.35">
      <c r="B893" s="21">
        <v>0.9016569075169335</v>
      </c>
      <c r="C893" s="64">
        <f t="shared" si="34"/>
        <v>103.70502072096195</v>
      </c>
      <c r="D893" s="21">
        <f t="shared" si="33"/>
        <v>103.705</v>
      </c>
    </row>
    <row r="894" spans="2:4" x14ac:dyDescent="0.35">
      <c r="B894" s="21">
        <v>0.90183632336799591</v>
      </c>
      <c r="C894" s="64">
        <f t="shared" si="34"/>
        <v>103.71989168013889</v>
      </c>
      <c r="D894" s="21">
        <f t="shared" si="33"/>
        <v>103.71980000000001</v>
      </c>
    </row>
    <row r="895" spans="2:4" x14ac:dyDescent="0.35">
      <c r="B895" s="21">
        <v>0.90193289046834624</v>
      </c>
      <c r="C895" s="64">
        <f t="shared" si="34"/>
        <v>103.72790131127933</v>
      </c>
      <c r="D895" s="21">
        <f t="shared" si="33"/>
        <v>103.72790000000001</v>
      </c>
    </row>
    <row r="896" spans="2:4" x14ac:dyDescent="0.35">
      <c r="B896" s="21">
        <v>0.90326791785526295</v>
      </c>
      <c r="C896" s="64">
        <f t="shared" si="34"/>
        <v>103.83904019586738</v>
      </c>
      <c r="D896" s="21">
        <f t="shared" si="33"/>
        <v>103.839</v>
      </c>
    </row>
    <row r="897" spans="2:4" x14ac:dyDescent="0.35">
      <c r="B897" s="21">
        <v>0.90348910736078392</v>
      </c>
      <c r="C897" s="64">
        <f t="shared" si="34"/>
        <v>103.85752775669467</v>
      </c>
      <c r="D897" s="21">
        <f t="shared" si="33"/>
        <v>103.8575</v>
      </c>
    </row>
    <row r="898" spans="2:4" x14ac:dyDescent="0.35">
      <c r="B898" s="21">
        <v>0.90648730695283497</v>
      </c>
      <c r="C898" s="64">
        <f t="shared" si="34"/>
        <v>104.11024634466142</v>
      </c>
      <c r="D898" s="21">
        <f t="shared" si="33"/>
        <v>104.11020000000001</v>
      </c>
    </row>
    <row r="899" spans="2:4" x14ac:dyDescent="0.35">
      <c r="B899" s="21">
        <v>0.90720546311889227</v>
      </c>
      <c r="C899" s="64">
        <f t="shared" si="34"/>
        <v>104.17137878465117</v>
      </c>
      <c r="D899" s="21">
        <f t="shared" ref="D899:D962" si="35">TRUNC(C899, $H$5)</f>
        <v>104.1713</v>
      </c>
    </row>
    <row r="900" spans="2:4" x14ac:dyDescent="0.35">
      <c r="B900" s="21">
        <v>0.9127535253969743</v>
      </c>
      <c r="C900" s="64">
        <f t="shared" si="34"/>
        <v>104.65185739484515</v>
      </c>
      <c r="D900" s="21">
        <f t="shared" si="35"/>
        <v>104.65179999999999</v>
      </c>
    </row>
    <row r="901" spans="2:4" x14ac:dyDescent="0.35">
      <c r="B901" s="21">
        <v>0.9141216616653276</v>
      </c>
      <c r="C901" s="64">
        <f t="shared" si="34"/>
        <v>104.772672148285</v>
      </c>
      <c r="D901" s="21">
        <f t="shared" si="35"/>
        <v>104.7726</v>
      </c>
    </row>
    <row r="902" spans="2:4" x14ac:dyDescent="0.35">
      <c r="B902" s="21">
        <v>0.91454748063669555</v>
      </c>
      <c r="C902" s="64">
        <f t="shared" si="34"/>
        <v>104.81047063662201</v>
      </c>
      <c r="D902" s="21">
        <f t="shared" si="35"/>
        <v>104.8104</v>
      </c>
    </row>
    <row r="903" spans="2:4" x14ac:dyDescent="0.35">
      <c r="B903" s="21">
        <v>0.91520427932672599</v>
      </c>
      <c r="C903" s="64">
        <f t="shared" si="34"/>
        <v>104.86895754358478</v>
      </c>
      <c r="D903" s="21">
        <f t="shared" si="35"/>
        <v>104.8689</v>
      </c>
    </row>
    <row r="904" spans="2:4" x14ac:dyDescent="0.35">
      <c r="B904" s="21">
        <v>0.91531073233873328</v>
      </c>
      <c r="C904" s="64">
        <f t="shared" si="34"/>
        <v>104.87845832312655</v>
      </c>
      <c r="D904" s="21">
        <f t="shared" si="35"/>
        <v>104.8784</v>
      </c>
    </row>
    <row r="905" spans="2:4" x14ac:dyDescent="0.35">
      <c r="B905" s="21">
        <v>0.91575875615489921</v>
      </c>
      <c r="C905" s="64">
        <f t="shared" ref="C905:C968" si="36">-30*(-4+SQRT(-3*B905+3))</f>
        <v>104.91850941114335</v>
      </c>
      <c r="D905" s="21">
        <f t="shared" si="35"/>
        <v>104.91849999999999</v>
      </c>
    </row>
    <row r="906" spans="2:4" x14ac:dyDescent="0.35">
      <c r="B906" s="21">
        <v>0.91717015071555841</v>
      </c>
      <c r="C906" s="64">
        <f t="shared" si="36"/>
        <v>105.04538221591766</v>
      </c>
      <c r="D906" s="21">
        <f t="shared" si="35"/>
        <v>105.0453</v>
      </c>
    </row>
    <row r="907" spans="2:4" x14ac:dyDescent="0.35">
      <c r="B907" s="21">
        <v>0.91724440416046205</v>
      </c>
      <c r="C907" s="64">
        <f t="shared" si="36"/>
        <v>105.05208680896385</v>
      </c>
      <c r="D907" s="21">
        <f t="shared" si="35"/>
        <v>105.05200000000001</v>
      </c>
    </row>
    <row r="908" spans="2:4" x14ac:dyDescent="0.35">
      <c r="B908" s="21">
        <v>0.92064412586790234</v>
      </c>
      <c r="C908" s="64">
        <f t="shared" si="36"/>
        <v>105.36234786051179</v>
      </c>
      <c r="D908" s="21">
        <f t="shared" si="35"/>
        <v>105.3623</v>
      </c>
    </row>
    <row r="909" spans="2:4" x14ac:dyDescent="0.35">
      <c r="B909" s="21">
        <v>0.92082326721277941</v>
      </c>
      <c r="C909" s="64">
        <f t="shared" si="36"/>
        <v>105.37887902637094</v>
      </c>
      <c r="D909" s="21">
        <f t="shared" si="35"/>
        <v>105.3788</v>
      </c>
    </row>
    <row r="910" spans="2:4" x14ac:dyDescent="0.35">
      <c r="B910" s="21">
        <v>0.92329676900399682</v>
      </c>
      <c r="C910" s="64">
        <f t="shared" si="36"/>
        <v>105.6090749536658</v>
      </c>
      <c r="D910" s="21">
        <f t="shared" si="35"/>
        <v>105.60899999999999</v>
      </c>
    </row>
    <row r="911" spans="2:4" x14ac:dyDescent="0.35">
      <c r="B911" s="21">
        <v>0.92353503631717015</v>
      </c>
      <c r="C911" s="64">
        <f t="shared" si="36"/>
        <v>105.63144398543679</v>
      </c>
      <c r="D911" s="21">
        <f t="shared" si="35"/>
        <v>105.6314</v>
      </c>
    </row>
    <row r="912" spans="2:4" x14ac:dyDescent="0.35">
      <c r="B912" s="21">
        <v>0.92586194769282026</v>
      </c>
      <c r="C912" s="64">
        <f t="shared" si="36"/>
        <v>105.85175836969889</v>
      </c>
      <c r="D912" s="21">
        <f t="shared" si="35"/>
        <v>105.85169999999999</v>
      </c>
    </row>
    <row r="913" spans="2:4" x14ac:dyDescent="0.35">
      <c r="B913" s="21">
        <v>0.92617667450386421</v>
      </c>
      <c r="C913" s="64">
        <f t="shared" si="36"/>
        <v>105.88182098004255</v>
      </c>
      <c r="D913" s="21">
        <f t="shared" si="35"/>
        <v>105.8818</v>
      </c>
    </row>
    <row r="914" spans="2:4" x14ac:dyDescent="0.35">
      <c r="B914" s="21">
        <v>0.92673115203314305</v>
      </c>
      <c r="C914" s="64">
        <f t="shared" si="36"/>
        <v>105.9349408280479</v>
      </c>
      <c r="D914" s="21">
        <f t="shared" si="35"/>
        <v>105.9349</v>
      </c>
    </row>
    <row r="915" spans="2:4" x14ac:dyDescent="0.35">
      <c r="B915" s="21">
        <v>0.92806724951005282</v>
      </c>
      <c r="C915" s="64">
        <f t="shared" si="36"/>
        <v>106.06377288062305</v>
      </c>
      <c r="D915" s="21">
        <f t="shared" si="35"/>
        <v>106.0637</v>
      </c>
    </row>
    <row r="916" spans="2:4" x14ac:dyDescent="0.35">
      <c r="B916" s="21">
        <v>0.92828898472270693</v>
      </c>
      <c r="C916" s="64">
        <f t="shared" si="36"/>
        <v>106.08526891209567</v>
      </c>
      <c r="D916" s="21">
        <f t="shared" si="35"/>
        <v>106.0852</v>
      </c>
    </row>
    <row r="917" spans="2:4" x14ac:dyDescent="0.35">
      <c r="B917" s="21">
        <v>0.93193780102698331</v>
      </c>
      <c r="C917" s="64">
        <f t="shared" si="36"/>
        <v>106.44389667982922</v>
      </c>
      <c r="D917" s="21">
        <f t="shared" si="35"/>
        <v>106.4438</v>
      </c>
    </row>
    <row r="918" spans="2:4" x14ac:dyDescent="0.35">
      <c r="B918" s="21">
        <v>0.93204444596789682</v>
      </c>
      <c r="C918" s="64">
        <f t="shared" si="36"/>
        <v>106.45452120127611</v>
      </c>
      <c r="D918" s="21">
        <f t="shared" si="35"/>
        <v>106.4545</v>
      </c>
    </row>
    <row r="919" spans="2:4" x14ac:dyDescent="0.35">
      <c r="B919" s="21">
        <v>0.93269974535776423</v>
      </c>
      <c r="C919" s="64">
        <f t="shared" si="36"/>
        <v>106.51998933479514</v>
      </c>
      <c r="D919" s="21">
        <f t="shared" si="35"/>
        <v>106.51990000000001</v>
      </c>
    </row>
    <row r="920" spans="2:4" x14ac:dyDescent="0.35">
      <c r="B920" s="21">
        <v>0.93305218718082961</v>
      </c>
      <c r="C920" s="64">
        <f t="shared" si="36"/>
        <v>106.55533211225506</v>
      </c>
      <c r="D920" s="21">
        <f t="shared" si="35"/>
        <v>106.5553</v>
      </c>
    </row>
    <row r="921" spans="2:4" x14ac:dyDescent="0.35">
      <c r="B921" s="21">
        <v>0.93806390299692211</v>
      </c>
      <c r="C921" s="64">
        <f t="shared" si="36"/>
        <v>107.06835424594726</v>
      </c>
      <c r="D921" s="21">
        <f t="shared" si="35"/>
        <v>107.06829999999999</v>
      </c>
    </row>
    <row r="922" spans="2:4" x14ac:dyDescent="0.35">
      <c r="B922" s="21">
        <v>0.93897797703989616</v>
      </c>
      <c r="C922" s="64">
        <f t="shared" si="36"/>
        <v>107.16413376541028</v>
      </c>
      <c r="D922" s="21">
        <f t="shared" si="35"/>
        <v>107.1641</v>
      </c>
    </row>
    <row r="923" spans="2:4" x14ac:dyDescent="0.35">
      <c r="B923" s="21">
        <v>0.94025162494643078</v>
      </c>
      <c r="C923" s="64">
        <f t="shared" si="36"/>
        <v>107.2987948349522</v>
      </c>
      <c r="D923" s="21">
        <f t="shared" si="35"/>
        <v>107.2987</v>
      </c>
    </row>
    <row r="924" spans="2:4" x14ac:dyDescent="0.35">
      <c r="B924" s="21">
        <v>0.94027936458550077</v>
      </c>
      <c r="C924" s="64">
        <f t="shared" si="36"/>
        <v>107.30174359925159</v>
      </c>
      <c r="D924" s="21">
        <f t="shared" si="35"/>
        <v>107.3017</v>
      </c>
    </row>
    <row r="925" spans="2:4" x14ac:dyDescent="0.35">
      <c r="B925" s="21">
        <v>0.94239522426639988</v>
      </c>
      <c r="C925" s="64">
        <f t="shared" si="36"/>
        <v>107.52871720789234</v>
      </c>
      <c r="D925" s="21">
        <f t="shared" si="35"/>
        <v>107.5287</v>
      </c>
    </row>
    <row r="926" spans="2:4" x14ac:dyDescent="0.35">
      <c r="B926" s="21">
        <v>0.94460664844316389</v>
      </c>
      <c r="C926" s="64">
        <f t="shared" si="36"/>
        <v>107.77044362196823</v>
      </c>
      <c r="D926" s="21">
        <f t="shared" si="35"/>
        <v>107.7704</v>
      </c>
    </row>
    <row r="927" spans="2:4" x14ac:dyDescent="0.35">
      <c r="B927" s="21">
        <v>0.94536699124738965</v>
      </c>
      <c r="C927" s="64">
        <f t="shared" si="36"/>
        <v>107.85466659032993</v>
      </c>
      <c r="D927" s="21">
        <f t="shared" si="35"/>
        <v>107.8546</v>
      </c>
    </row>
    <row r="928" spans="2:4" x14ac:dyDescent="0.35">
      <c r="B928" s="21">
        <v>0.94637790312145875</v>
      </c>
      <c r="C928" s="64">
        <f t="shared" si="36"/>
        <v>107.96755795475993</v>
      </c>
      <c r="D928" s="21">
        <f t="shared" si="35"/>
        <v>107.9675</v>
      </c>
    </row>
    <row r="929" spans="2:4" x14ac:dyDescent="0.35">
      <c r="B929" s="21">
        <v>0.94705407170033784</v>
      </c>
      <c r="C929" s="64">
        <f t="shared" si="36"/>
        <v>108.04366250020151</v>
      </c>
      <c r="D929" s="21">
        <f t="shared" si="35"/>
        <v>108.0436</v>
      </c>
    </row>
    <row r="930" spans="2:4" x14ac:dyDescent="0.35">
      <c r="B930" s="21">
        <v>0.94777549817707918</v>
      </c>
      <c r="C930" s="64">
        <f t="shared" si="36"/>
        <v>108.12539874682581</v>
      </c>
      <c r="D930" s="21">
        <f t="shared" si="35"/>
        <v>108.1253</v>
      </c>
    </row>
    <row r="931" spans="2:4" x14ac:dyDescent="0.35">
      <c r="B931" s="21">
        <v>0.9481965045579428</v>
      </c>
      <c r="C931" s="64">
        <f t="shared" si="36"/>
        <v>108.17335898517443</v>
      </c>
      <c r="D931" s="21">
        <f t="shared" si="35"/>
        <v>108.1733</v>
      </c>
    </row>
    <row r="932" spans="2:4" x14ac:dyDescent="0.35">
      <c r="B932" s="21">
        <v>0.94988537473036116</v>
      </c>
      <c r="C932" s="64">
        <f t="shared" si="36"/>
        <v>108.36773933287151</v>
      </c>
      <c r="D932" s="21">
        <f t="shared" si="35"/>
        <v>108.3677</v>
      </c>
    </row>
    <row r="933" spans="2:4" x14ac:dyDescent="0.35">
      <c r="B933" s="21">
        <v>0.95117781722752759</v>
      </c>
      <c r="C933" s="64">
        <f t="shared" si="36"/>
        <v>108.51871551237947</v>
      </c>
      <c r="D933" s="21">
        <f t="shared" si="35"/>
        <v>108.5187</v>
      </c>
    </row>
    <row r="934" spans="2:4" x14ac:dyDescent="0.35">
      <c r="B934" s="21">
        <v>0.95192680345308589</v>
      </c>
      <c r="C934" s="64">
        <f t="shared" si="36"/>
        <v>108.60712368729179</v>
      </c>
      <c r="D934" s="21">
        <f t="shared" si="35"/>
        <v>108.6071</v>
      </c>
    </row>
    <row r="935" spans="2:4" x14ac:dyDescent="0.35">
      <c r="B935" s="21">
        <v>0.95418409603280074</v>
      </c>
      <c r="C935" s="64">
        <f t="shared" si="36"/>
        <v>108.87781762820632</v>
      </c>
      <c r="D935" s="21">
        <f t="shared" si="35"/>
        <v>108.87779999999999</v>
      </c>
    </row>
    <row r="936" spans="2:4" x14ac:dyDescent="0.35">
      <c r="B936" s="21">
        <v>0.95471494110065058</v>
      </c>
      <c r="C936" s="64">
        <f t="shared" si="36"/>
        <v>108.94243883000217</v>
      </c>
      <c r="D936" s="21">
        <f t="shared" si="35"/>
        <v>108.94240000000001</v>
      </c>
    </row>
    <row r="937" spans="2:4" x14ac:dyDescent="0.35">
      <c r="B937" s="21">
        <v>0.95516912602464354</v>
      </c>
      <c r="C937" s="64">
        <f t="shared" si="36"/>
        <v>108.99802927955801</v>
      </c>
      <c r="D937" s="21">
        <f t="shared" si="35"/>
        <v>108.998</v>
      </c>
    </row>
    <row r="938" spans="2:4" x14ac:dyDescent="0.35">
      <c r="B938" s="21">
        <v>0.95580740052430935</v>
      </c>
      <c r="C938" s="64">
        <f t="shared" si="36"/>
        <v>109.07662970579297</v>
      </c>
      <c r="D938" s="21">
        <f t="shared" si="35"/>
        <v>109.0766</v>
      </c>
    </row>
    <row r="939" spans="2:4" x14ac:dyDescent="0.35">
      <c r="B939" s="21">
        <v>0.95595337477675268</v>
      </c>
      <c r="C939" s="64">
        <f t="shared" si="36"/>
        <v>109.09468532765938</v>
      </c>
      <c r="D939" s="21">
        <f t="shared" si="35"/>
        <v>109.0946</v>
      </c>
    </row>
    <row r="940" spans="2:4" x14ac:dyDescent="0.35">
      <c r="B940" s="21">
        <v>0.95706614449535399</v>
      </c>
      <c r="C940" s="64">
        <f t="shared" si="36"/>
        <v>109.23331945943671</v>
      </c>
      <c r="D940" s="21">
        <f t="shared" si="35"/>
        <v>109.2333</v>
      </c>
    </row>
    <row r="941" spans="2:4" x14ac:dyDescent="0.35">
      <c r="B941" s="21">
        <v>0.95719430533731087</v>
      </c>
      <c r="C941" s="64">
        <f t="shared" si="36"/>
        <v>109.24940115206317</v>
      </c>
      <c r="D941" s="21">
        <f t="shared" si="35"/>
        <v>109.24939999999999</v>
      </c>
    </row>
    <row r="942" spans="2:4" x14ac:dyDescent="0.35">
      <c r="B942" s="21">
        <v>0.95735689650275324</v>
      </c>
      <c r="C942" s="64">
        <f t="shared" si="36"/>
        <v>109.26983786503827</v>
      </c>
      <c r="D942" s="21">
        <f t="shared" si="35"/>
        <v>109.2698</v>
      </c>
    </row>
    <row r="943" spans="2:4" x14ac:dyDescent="0.35">
      <c r="B943" s="21">
        <v>0.95762974237459209</v>
      </c>
      <c r="C943" s="64">
        <f t="shared" si="36"/>
        <v>109.30422066473876</v>
      </c>
      <c r="D943" s="21">
        <f t="shared" si="35"/>
        <v>109.30419999999999</v>
      </c>
    </row>
    <row r="944" spans="2:4" x14ac:dyDescent="0.35">
      <c r="B944" s="21">
        <v>0.95817703020348532</v>
      </c>
      <c r="C944" s="64">
        <f t="shared" si="36"/>
        <v>109.37352276384175</v>
      </c>
      <c r="D944" s="21">
        <f t="shared" si="35"/>
        <v>109.37350000000001</v>
      </c>
    </row>
    <row r="945" spans="2:4" x14ac:dyDescent="0.35">
      <c r="B945" s="21">
        <v>0.95871125513990663</v>
      </c>
      <c r="C945" s="64">
        <f t="shared" si="36"/>
        <v>109.44160944451041</v>
      </c>
      <c r="D945" s="21">
        <f t="shared" si="35"/>
        <v>109.44159999999999</v>
      </c>
    </row>
    <row r="946" spans="2:4" x14ac:dyDescent="0.35">
      <c r="B946" s="21">
        <v>0.95953853564270986</v>
      </c>
      <c r="C946" s="64">
        <f t="shared" si="36"/>
        <v>109.54792107929319</v>
      </c>
      <c r="D946" s="21">
        <f t="shared" si="35"/>
        <v>109.5479</v>
      </c>
    </row>
    <row r="947" spans="2:4" x14ac:dyDescent="0.35">
      <c r="B947" s="21">
        <v>0.95953970730558835</v>
      </c>
      <c r="C947" s="64">
        <f t="shared" si="36"/>
        <v>109.54807241342961</v>
      </c>
      <c r="D947" s="21">
        <f t="shared" si="35"/>
        <v>109.548</v>
      </c>
    </row>
    <row r="948" spans="2:4" x14ac:dyDescent="0.35">
      <c r="B948" s="21">
        <v>0.96124350427611449</v>
      </c>
      <c r="C948" s="64">
        <f t="shared" si="36"/>
        <v>109.77050644193511</v>
      </c>
      <c r="D948" s="21">
        <f t="shared" si="35"/>
        <v>109.7705</v>
      </c>
    </row>
    <row r="949" spans="2:4" x14ac:dyDescent="0.35">
      <c r="B949" s="21">
        <v>0.96181958487804697</v>
      </c>
      <c r="C949" s="64">
        <f t="shared" si="36"/>
        <v>109.84681720694081</v>
      </c>
      <c r="D949" s="21">
        <f t="shared" si="35"/>
        <v>109.8468</v>
      </c>
    </row>
    <row r="950" spans="2:4" x14ac:dyDescent="0.35">
      <c r="B950" s="21">
        <v>0.96236945873997415</v>
      </c>
      <c r="C950" s="64">
        <f t="shared" si="36"/>
        <v>109.92019536885412</v>
      </c>
      <c r="D950" s="21">
        <f t="shared" si="35"/>
        <v>109.92010000000001</v>
      </c>
    </row>
    <row r="951" spans="2:4" x14ac:dyDescent="0.35">
      <c r="B951" s="21">
        <v>0.96448766771376793</v>
      </c>
      <c r="C951" s="64">
        <f t="shared" si="36"/>
        <v>110.20799830612624</v>
      </c>
      <c r="D951" s="21">
        <f t="shared" si="35"/>
        <v>110.2079</v>
      </c>
    </row>
    <row r="952" spans="2:4" x14ac:dyDescent="0.35">
      <c r="B952" s="21">
        <v>0.9648444230908958</v>
      </c>
      <c r="C952" s="64">
        <f t="shared" si="36"/>
        <v>110.25730747408186</v>
      </c>
      <c r="D952" s="21">
        <f t="shared" si="35"/>
        <v>110.2573</v>
      </c>
    </row>
    <row r="953" spans="2:4" x14ac:dyDescent="0.35">
      <c r="B953" s="21">
        <v>0.96589010663164487</v>
      </c>
      <c r="C953" s="64">
        <f t="shared" si="36"/>
        <v>110.40329681116694</v>
      </c>
      <c r="D953" s="21">
        <f t="shared" si="35"/>
        <v>110.4032</v>
      </c>
    </row>
    <row r="954" spans="2:4" x14ac:dyDescent="0.35">
      <c r="B954" s="21">
        <v>0.96640032272576948</v>
      </c>
      <c r="C954" s="64">
        <f t="shared" si="36"/>
        <v>110.47534102235558</v>
      </c>
      <c r="D954" s="21">
        <f t="shared" si="35"/>
        <v>110.4753</v>
      </c>
    </row>
    <row r="955" spans="2:4" x14ac:dyDescent="0.35">
      <c r="B955" s="21">
        <v>0.9664818193883149</v>
      </c>
      <c r="C955" s="64">
        <f t="shared" si="36"/>
        <v>110.48689915687058</v>
      </c>
      <c r="D955" s="21">
        <f t="shared" si="35"/>
        <v>110.4868</v>
      </c>
    </row>
    <row r="956" spans="2:4" x14ac:dyDescent="0.35">
      <c r="B956" s="21">
        <v>0.9677028004438234</v>
      </c>
      <c r="C956" s="64">
        <f t="shared" si="36"/>
        <v>110.66177539348745</v>
      </c>
      <c r="D956" s="21">
        <f t="shared" si="35"/>
        <v>110.6617</v>
      </c>
    </row>
    <row r="957" spans="2:4" x14ac:dyDescent="0.35">
      <c r="B957" s="21">
        <v>0.97013928184982845</v>
      </c>
      <c r="C957" s="64">
        <f t="shared" si="36"/>
        <v>111.02091658322169</v>
      </c>
      <c r="D957" s="21">
        <f t="shared" si="35"/>
        <v>111.0209</v>
      </c>
    </row>
    <row r="958" spans="2:4" x14ac:dyDescent="0.35">
      <c r="B958" s="21">
        <v>0.97211514860391823</v>
      </c>
      <c r="C958" s="64">
        <f t="shared" si="36"/>
        <v>111.32307089060762</v>
      </c>
      <c r="D958" s="21">
        <f t="shared" si="35"/>
        <v>111.32299999999999</v>
      </c>
    </row>
    <row r="959" spans="2:4" x14ac:dyDescent="0.35">
      <c r="B959" s="21">
        <v>0.97255242672335285</v>
      </c>
      <c r="C959" s="64">
        <f t="shared" si="36"/>
        <v>111.39137363762677</v>
      </c>
      <c r="D959" s="21">
        <f t="shared" si="35"/>
        <v>111.3913</v>
      </c>
    </row>
    <row r="960" spans="2:4" x14ac:dyDescent="0.35">
      <c r="B960" s="21">
        <v>0.97375738574617732</v>
      </c>
      <c r="C960" s="64">
        <f t="shared" si="36"/>
        <v>111.58245531729584</v>
      </c>
      <c r="D960" s="21">
        <f t="shared" si="35"/>
        <v>111.58240000000001</v>
      </c>
    </row>
    <row r="961" spans="2:4" x14ac:dyDescent="0.35">
      <c r="B961" s="21">
        <v>0.97521472866602499</v>
      </c>
      <c r="C961" s="64">
        <f t="shared" si="36"/>
        <v>111.81952124862288</v>
      </c>
      <c r="D961" s="21">
        <f t="shared" si="35"/>
        <v>111.81950000000001</v>
      </c>
    </row>
    <row r="962" spans="2:4" x14ac:dyDescent="0.35">
      <c r="B962" s="21">
        <v>0.97610157586621404</v>
      </c>
      <c r="C962" s="64">
        <f t="shared" si="36"/>
        <v>111.96720813407802</v>
      </c>
      <c r="D962" s="21">
        <f t="shared" si="35"/>
        <v>111.96720000000001</v>
      </c>
    </row>
    <row r="963" spans="2:4" x14ac:dyDescent="0.35">
      <c r="B963" s="21">
        <v>0.97646137215951634</v>
      </c>
      <c r="C963" s="64">
        <f t="shared" si="36"/>
        <v>112.02790522075247</v>
      </c>
      <c r="D963" s="21">
        <f t="shared" ref="D963:D1000" si="37">TRUNC(C963, $H$5)</f>
        <v>112.0279</v>
      </c>
    </row>
    <row r="964" spans="2:4" x14ac:dyDescent="0.35">
      <c r="B964" s="21">
        <v>0.97651532832132171</v>
      </c>
      <c r="C964" s="64">
        <f t="shared" si="36"/>
        <v>112.03704743625637</v>
      </c>
      <c r="D964" s="21">
        <f t="shared" si="37"/>
        <v>112.03700000000001</v>
      </c>
    </row>
    <row r="965" spans="2:4" x14ac:dyDescent="0.35">
      <c r="B965" s="21">
        <v>0.97684493102698911</v>
      </c>
      <c r="C965" s="64">
        <f t="shared" si="36"/>
        <v>112.09312411712885</v>
      </c>
      <c r="D965" s="21">
        <f t="shared" si="37"/>
        <v>112.09310000000001</v>
      </c>
    </row>
    <row r="966" spans="2:4" x14ac:dyDescent="0.35">
      <c r="B966" s="21">
        <v>0.97893672823637601</v>
      </c>
      <c r="C966" s="64">
        <f t="shared" si="36"/>
        <v>112.45872465946344</v>
      </c>
      <c r="D966" s="21">
        <f t="shared" si="37"/>
        <v>112.45869999999999</v>
      </c>
    </row>
    <row r="967" spans="2:4" x14ac:dyDescent="0.35">
      <c r="B967" s="21">
        <v>0.97911123021932656</v>
      </c>
      <c r="C967" s="64">
        <f t="shared" si="36"/>
        <v>112.49002806877292</v>
      </c>
      <c r="D967" s="21">
        <f t="shared" si="37"/>
        <v>112.49</v>
      </c>
    </row>
    <row r="968" spans="2:4" x14ac:dyDescent="0.35">
      <c r="B968" s="21">
        <v>0.97980059935575559</v>
      </c>
      <c r="C968" s="64">
        <f t="shared" si="36"/>
        <v>112.61498938799274</v>
      </c>
      <c r="D968" s="21">
        <f t="shared" si="37"/>
        <v>112.61490000000001</v>
      </c>
    </row>
    <row r="969" spans="2:4" x14ac:dyDescent="0.35">
      <c r="B969" s="21">
        <v>0.98046026841236467</v>
      </c>
      <c r="C969" s="64">
        <f t="shared" ref="C969:C1000" si="38">-30*(-4+SQRT(-3*B969+3))</f>
        <v>112.73657964271547</v>
      </c>
      <c r="D969" s="21">
        <f t="shared" si="37"/>
        <v>112.73650000000001</v>
      </c>
    </row>
    <row r="970" spans="2:4" x14ac:dyDescent="0.35">
      <c r="B970" s="21">
        <v>0.98054198104862955</v>
      </c>
      <c r="C970" s="64">
        <f t="shared" si="38"/>
        <v>112.75178289724292</v>
      </c>
      <c r="D970" s="21">
        <f t="shared" si="37"/>
        <v>112.7517</v>
      </c>
    </row>
    <row r="971" spans="2:4" x14ac:dyDescent="0.35">
      <c r="B971" s="21">
        <v>0.98082365194700583</v>
      </c>
      <c r="C971" s="64">
        <f t="shared" si="38"/>
        <v>112.80443610666376</v>
      </c>
      <c r="D971" s="21">
        <f t="shared" si="37"/>
        <v>112.8044</v>
      </c>
    </row>
    <row r="972" spans="2:4" x14ac:dyDescent="0.35">
      <c r="B972" s="21">
        <v>0.98124249676007447</v>
      </c>
      <c r="C972" s="64">
        <f t="shared" si="38"/>
        <v>112.88345176733841</v>
      </c>
      <c r="D972" s="21">
        <f t="shared" si="37"/>
        <v>112.88339999999999</v>
      </c>
    </row>
    <row r="973" spans="2:4" x14ac:dyDescent="0.35">
      <c r="B973" s="21">
        <v>0.98203931276895651</v>
      </c>
      <c r="C973" s="64">
        <f t="shared" si="38"/>
        <v>113.03624702306168</v>
      </c>
      <c r="D973" s="21">
        <f t="shared" si="37"/>
        <v>113.03619999999999</v>
      </c>
    </row>
    <row r="974" spans="2:4" x14ac:dyDescent="0.35">
      <c r="B974" s="21">
        <v>0.98296205435207418</v>
      </c>
      <c r="C974" s="64">
        <f t="shared" si="38"/>
        <v>113.21748916334079</v>
      </c>
      <c r="D974" s="21">
        <f t="shared" si="37"/>
        <v>113.2174</v>
      </c>
    </row>
    <row r="975" spans="2:4" x14ac:dyDescent="0.35">
      <c r="B975" s="21">
        <v>0.98325724877790299</v>
      </c>
      <c r="C975" s="64">
        <f t="shared" si="38"/>
        <v>113.27650178109177</v>
      </c>
      <c r="D975" s="21">
        <f t="shared" si="37"/>
        <v>113.2765</v>
      </c>
    </row>
    <row r="976" spans="2:4" x14ac:dyDescent="0.35">
      <c r="B976" s="21">
        <v>0.98326913106639291</v>
      </c>
      <c r="C976" s="64">
        <f t="shared" si="38"/>
        <v>113.2788880294449</v>
      </c>
      <c r="D976" s="21">
        <f t="shared" si="37"/>
        <v>113.2788</v>
      </c>
    </row>
    <row r="977" spans="2:4" x14ac:dyDescent="0.35">
      <c r="B977" s="21">
        <v>0.98423931169703904</v>
      </c>
      <c r="C977" s="64">
        <f t="shared" si="38"/>
        <v>113.47666815055416</v>
      </c>
      <c r="D977" s="21">
        <f t="shared" si="37"/>
        <v>113.4766</v>
      </c>
    </row>
    <row r="978" spans="2:4" x14ac:dyDescent="0.35">
      <c r="B978" s="21">
        <v>0.98461400896000029</v>
      </c>
      <c r="C978" s="64">
        <f t="shared" si="38"/>
        <v>113.55467799035615</v>
      </c>
      <c r="D978" s="21">
        <f t="shared" si="37"/>
        <v>113.55459999999999</v>
      </c>
    </row>
    <row r="979" spans="2:4" x14ac:dyDescent="0.35">
      <c r="B979" s="21">
        <v>0.9854087298795009</v>
      </c>
      <c r="C979" s="64">
        <f t="shared" si="38"/>
        <v>113.72334250374074</v>
      </c>
      <c r="D979" s="21">
        <f t="shared" si="37"/>
        <v>113.72329999999999</v>
      </c>
    </row>
    <row r="980" spans="2:4" x14ac:dyDescent="0.35">
      <c r="B980" s="21">
        <v>0.98543755125570887</v>
      </c>
      <c r="C980" s="64">
        <f t="shared" si="38"/>
        <v>113.72954454528333</v>
      </c>
      <c r="D980" s="21">
        <f t="shared" si="37"/>
        <v>113.7295</v>
      </c>
    </row>
    <row r="981" spans="2:4" x14ac:dyDescent="0.35">
      <c r="B981" s="21">
        <v>0.98688776335800676</v>
      </c>
      <c r="C981" s="64">
        <f t="shared" si="38"/>
        <v>114.04995471165287</v>
      </c>
      <c r="D981" s="21">
        <f t="shared" si="37"/>
        <v>114.04989999999999</v>
      </c>
    </row>
    <row r="982" spans="2:4" x14ac:dyDescent="0.35">
      <c r="B982" s="21">
        <v>0.98843335804660359</v>
      </c>
      <c r="C982" s="64">
        <f t="shared" si="38"/>
        <v>114.41162516699441</v>
      </c>
      <c r="D982" s="21">
        <f t="shared" si="37"/>
        <v>114.41160000000001</v>
      </c>
    </row>
    <row r="983" spans="2:4" x14ac:dyDescent="0.35">
      <c r="B983" s="21">
        <v>0.9891265418081322</v>
      </c>
      <c r="C983" s="64">
        <f t="shared" si="38"/>
        <v>114.58166657374768</v>
      </c>
      <c r="D983" s="21">
        <f t="shared" si="37"/>
        <v>114.58159999999999</v>
      </c>
    </row>
    <row r="984" spans="2:4" x14ac:dyDescent="0.35">
      <c r="B984" s="21">
        <v>0.98916784211486009</v>
      </c>
      <c r="C984" s="64">
        <f t="shared" si="38"/>
        <v>114.59196650436797</v>
      </c>
      <c r="D984" s="21">
        <f t="shared" si="37"/>
        <v>114.5919</v>
      </c>
    </row>
    <row r="985" spans="2:4" x14ac:dyDescent="0.35">
      <c r="B985" s="21">
        <v>0.9891917500080678</v>
      </c>
      <c r="C985" s="64">
        <f t="shared" si="38"/>
        <v>114.597937895746</v>
      </c>
      <c r="D985" s="21">
        <f t="shared" si="37"/>
        <v>114.5979</v>
      </c>
    </row>
    <row r="986" spans="2:4" x14ac:dyDescent="0.35">
      <c r="B986" s="21">
        <v>0.98921292759670842</v>
      </c>
      <c r="C986" s="64">
        <f t="shared" si="38"/>
        <v>114.60323286690195</v>
      </c>
      <c r="D986" s="21">
        <f t="shared" si="37"/>
        <v>114.6032</v>
      </c>
    </row>
    <row r="987" spans="2:4" x14ac:dyDescent="0.35">
      <c r="B987" s="21">
        <v>0.98924003823026929</v>
      </c>
      <c r="C987" s="64">
        <f t="shared" si="38"/>
        <v>114.61001885177018</v>
      </c>
      <c r="D987" s="21">
        <f t="shared" si="37"/>
        <v>114.61</v>
      </c>
    </row>
    <row r="988" spans="2:4" x14ac:dyDescent="0.35">
      <c r="B988" s="21">
        <v>0.98977908291297212</v>
      </c>
      <c r="C988" s="64">
        <f t="shared" si="38"/>
        <v>114.74676517420217</v>
      </c>
      <c r="D988" s="21">
        <f t="shared" si="37"/>
        <v>114.7467</v>
      </c>
    </row>
    <row r="989" spans="2:4" x14ac:dyDescent="0.35">
      <c r="B989" s="21">
        <v>0.99026887018080534</v>
      </c>
      <c r="C989" s="64">
        <f t="shared" si="38"/>
        <v>114.87417806475631</v>
      </c>
      <c r="D989" s="21">
        <f t="shared" si="37"/>
        <v>114.8741</v>
      </c>
    </row>
    <row r="990" spans="2:4" x14ac:dyDescent="0.35">
      <c r="B990" s="21">
        <v>0.99212756205086983</v>
      </c>
      <c r="C990" s="64">
        <f t="shared" si="38"/>
        <v>115.38962230802599</v>
      </c>
      <c r="D990" s="21">
        <f t="shared" si="37"/>
        <v>115.3896</v>
      </c>
    </row>
    <row r="991" spans="2:4" x14ac:dyDescent="0.35">
      <c r="B991" s="21">
        <v>0.99311252718699139</v>
      </c>
      <c r="C991" s="64">
        <f t="shared" si="38"/>
        <v>115.68767155760101</v>
      </c>
      <c r="D991" s="21">
        <f t="shared" si="37"/>
        <v>115.6876</v>
      </c>
    </row>
    <row r="992" spans="2:4" x14ac:dyDescent="0.35">
      <c r="B992" s="21">
        <v>0.99376243925918395</v>
      </c>
      <c r="C992" s="64">
        <f t="shared" si="38"/>
        <v>115.89617081249679</v>
      </c>
      <c r="D992" s="21">
        <f t="shared" si="37"/>
        <v>115.8961</v>
      </c>
    </row>
    <row r="993" spans="2:4" x14ac:dyDescent="0.35">
      <c r="B993" s="21">
        <v>0.99467309958420713</v>
      </c>
      <c r="C993" s="64">
        <f t="shared" si="38"/>
        <v>116.20755604884648</v>
      </c>
      <c r="D993" s="21">
        <f t="shared" si="37"/>
        <v>116.2075</v>
      </c>
    </row>
    <row r="994" spans="2:4" x14ac:dyDescent="0.35">
      <c r="B994" s="21">
        <v>0.99577326057803572</v>
      </c>
      <c r="C994" s="64">
        <f t="shared" si="38"/>
        <v>116.62180574281116</v>
      </c>
      <c r="D994" s="21">
        <f t="shared" si="37"/>
        <v>116.62179999999999</v>
      </c>
    </row>
    <row r="995" spans="2:4" x14ac:dyDescent="0.35">
      <c r="B995" s="21">
        <v>0.99695434707585406</v>
      </c>
      <c r="C995" s="64">
        <f t="shared" si="38"/>
        <v>117.13237678639715</v>
      </c>
      <c r="D995" s="21">
        <f t="shared" si="37"/>
        <v>117.1323</v>
      </c>
    </row>
    <row r="996" spans="2:4" x14ac:dyDescent="0.35">
      <c r="B996" s="21">
        <v>0.99710639783489907</v>
      </c>
      <c r="C996" s="64">
        <f t="shared" si="38"/>
        <v>117.2048746278973</v>
      </c>
      <c r="D996" s="21">
        <f t="shared" si="37"/>
        <v>117.20480000000001</v>
      </c>
    </row>
    <row r="997" spans="2:4" x14ac:dyDescent="0.35">
      <c r="B997" s="21">
        <v>0.99777001563967471</v>
      </c>
      <c r="C997" s="64">
        <f t="shared" si="38"/>
        <v>117.54623599894406</v>
      </c>
      <c r="D997" s="21">
        <f t="shared" si="37"/>
        <v>117.5462</v>
      </c>
    </row>
    <row r="998" spans="2:4" x14ac:dyDescent="0.35">
      <c r="B998" s="21">
        <v>0.99824716620157194</v>
      </c>
      <c r="C998" s="64">
        <f t="shared" si="38"/>
        <v>117.82453424394785</v>
      </c>
      <c r="D998" s="21">
        <f t="shared" si="37"/>
        <v>117.8245</v>
      </c>
    </row>
    <row r="999" spans="2:4" x14ac:dyDescent="0.35">
      <c r="B999" s="21">
        <v>0.99946271308995061</v>
      </c>
      <c r="C999" s="64">
        <f t="shared" si="38"/>
        <v>118.79556043857184</v>
      </c>
      <c r="D999" s="21">
        <f t="shared" si="37"/>
        <v>118.7955</v>
      </c>
    </row>
    <row r="1000" spans="2:4" x14ac:dyDescent="0.35">
      <c r="B1000" s="21">
        <v>0.99961736008717661</v>
      </c>
      <c r="C1000" s="64">
        <f t="shared" si="38"/>
        <v>118.98357107251749</v>
      </c>
      <c r="D1000" s="21">
        <f t="shared" si="37"/>
        <v>118.98350000000001</v>
      </c>
    </row>
  </sheetData>
  <sortState xmlns:xlrd2="http://schemas.microsoft.com/office/spreadsheetml/2017/richdata2" ref="B2:B1000">
    <sortCondition ref="B2"/>
  </sortState>
  <mergeCells count="1">
    <mergeCell ref="H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Clases</vt:lpstr>
      <vt:lpstr>Pruebas</vt:lpstr>
      <vt:lpstr>No Agrupados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Casillas</dc:creator>
  <cp:lastModifiedBy>Juan Manuel Amador Perez Flores</cp:lastModifiedBy>
  <dcterms:created xsi:type="dcterms:W3CDTF">2016-10-11T16:49:25Z</dcterms:created>
  <dcterms:modified xsi:type="dcterms:W3CDTF">2020-09-10T21:18:11Z</dcterms:modified>
</cp:coreProperties>
</file>