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us Perez Flores\Documents\SemestreCOVID19\metodos cuantitavios\"/>
    </mc:Choice>
  </mc:AlternateContent>
  <xr:revisionPtr revIDLastSave="0" documentId="13_ncr:1_{AC61B945-0D8C-4AE6-AAF6-DAF2FC5F59BD}" xr6:coauthVersionLast="45" xr6:coauthVersionMax="45" xr10:uidLastSave="{00000000-0000-0000-0000-000000000000}"/>
  <bookViews>
    <workbookView xWindow="-110" yWindow="-110" windowWidth="25820" windowHeight="14620" activeTab="3" xr2:uid="{00000000-000D-0000-FFFF-FFFF00000000}"/>
  </bookViews>
  <sheets>
    <sheet name="Clases" sheetId="1" r:id="rId1"/>
    <sheet name="Pruebas" sheetId="4" r:id="rId2"/>
    <sheet name="No Agrupados" sheetId="2" r:id="rId3"/>
    <sheet name="Histogram" sheetId="3" r:id="rId4"/>
  </sheets>
  <definedNames>
    <definedName name="_xlchart.v1.0" hidden="1">Histogram!$G$12:$G$24</definedName>
    <definedName name="_xlchart.v1.1" hidden="1">Histogram!$H$11</definedName>
    <definedName name="_xlchart.v1.2" hidden="1">Histogram!$H$12:$H$24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5" i="3" l="1"/>
  <c r="M14" i="3"/>
  <c r="M15" i="3"/>
  <c r="M16" i="3"/>
  <c r="M17" i="3"/>
  <c r="M18" i="3"/>
  <c r="M13" i="3"/>
  <c r="L14" i="3"/>
  <c r="L15" i="3"/>
  <c r="L16" i="3"/>
  <c r="L17" i="3"/>
  <c r="L18" i="3"/>
  <c r="L13" i="3"/>
  <c r="K14" i="3"/>
  <c r="K15" i="3"/>
  <c r="K16" i="3"/>
  <c r="K17" i="3"/>
  <c r="K18" i="3"/>
  <c r="K13" i="3"/>
  <c r="H14" i="3"/>
  <c r="H15" i="3"/>
  <c r="H16" i="3"/>
  <c r="H17" i="3"/>
  <c r="H18" i="3"/>
  <c r="H19" i="3"/>
  <c r="H13" i="3"/>
  <c r="E2" i="3"/>
  <c r="C35" i="3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D14" i="3" l="1"/>
  <c r="D15" i="3" s="1"/>
  <c r="D16" i="3" s="1"/>
  <c r="D17" i="3" s="1"/>
  <c r="D18" i="3" s="1"/>
  <c r="D19" i="3" s="1"/>
  <c r="E9" i="3"/>
  <c r="E4" i="3" l="1"/>
  <c r="E3" i="3"/>
  <c r="E6" i="3"/>
  <c r="F6" i="3" s="1"/>
  <c r="H21" i="2" l="1"/>
  <c r="C21" i="2"/>
  <c r="C20" i="2"/>
  <c r="D9" i="2" s="1"/>
  <c r="B16" i="4"/>
  <c r="E9" i="2" l="1"/>
  <c r="E8" i="2"/>
  <c r="E7" i="2"/>
  <c r="E6" i="2"/>
  <c r="D6" i="2"/>
  <c r="C7" i="2"/>
  <c r="D7" i="2"/>
  <c r="C9" i="2"/>
  <c r="C6" i="2"/>
  <c r="C8" i="2"/>
  <c r="D8" i="2"/>
  <c r="H20" i="2"/>
  <c r="C22" i="2"/>
  <c r="C25" i="2" s="1"/>
  <c r="A7" i="2"/>
  <c r="A8" i="2"/>
  <c r="A9" i="2"/>
  <c r="A10" i="2"/>
  <c r="A11" i="2"/>
  <c r="A12" i="2"/>
  <c r="A13" i="2"/>
  <c r="A6" i="2"/>
  <c r="R7" i="4"/>
  <c r="Q7" i="4"/>
  <c r="P7" i="4"/>
  <c r="O7" i="4"/>
  <c r="N7" i="4"/>
  <c r="R6" i="4"/>
  <c r="Q6" i="4"/>
  <c r="P6" i="4"/>
  <c r="O6" i="4"/>
  <c r="N6" i="4"/>
  <c r="R5" i="4"/>
  <c r="Q5" i="4"/>
  <c r="P5" i="4"/>
  <c r="O5" i="4"/>
  <c r="N5" i="4"/>
  <c r="B20" i="4"/>
  <c r="C20" i="4" s="1"/>
  <c r="H8" i="4"/>
  <c r="I8" i="4"/>
  <c r="J8" i="4"/>
  <c r="K8" i="4"/>
  <c r="L8" i="4"/>
  <c r="B18" i="1"/>
  <c r="B17" i="1"/>
  <c r="L45" i="4"/>
  <c r="I45" i="4"/>
  <c r="F45" i="4"/>
  <c r="L7" i="4"/>
  <c r="K7" i="4"/>
  <c r="J7" i="4"/>
  <c r="I7" i="4"/>
  <c r="H7" i="4"/>
  <c r="L6" i="4"/>
  <c r="K6" i="4"/>
  <c r="J6" i="4"/>
  <c r="I6" i="4"/>
  <c r="H6" i="4"/>
  <c r="L5" i="4"/>
  <c r="K5" i="4"/>
  <c r="J5" i="4"/>
  <c r="I5" i="4"/>
  <c r="H5" i="4"/>
  <c r="L44" i="1"/>
  <c r="I44" i="1"/>
  <c r="F44" i="1"/>
  <c r="C58" i="1"/>
  <c r="C57" i="1"/>
  <c r="C56" i="1"/>
  <c r="C52" i="1"/>
  <c r="C57" i="4"/>
  <c r="C58" i="4"/>
  <c r="C51" i="1"/>
  <c r="C50" i="1"/>
  <c r="C59" i="4"/>
  <c r="E14" i="2" l="1"/>
  <c r="C24" i="2"/>
  <c r="C23" i="2"/>
  <c r="C26" i="2"/>
  <c r="B17" i="4"/>
  <c r="B18" i="4"/>
  <c r="B27" i="4" s="1"/>
  <c r="C54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D14" i="2" l="1"/>
  <c r="F21" i="2" s="1"/>
  <c r="C14" i="2"/>
  <c r="E21" i="2" s="1"/>
  <c r="B21" i="4"/>
  <c r="B16" i="1"/>
  <c r="B20" i="1" s="1"/>
  <c r="C20" i="1" s="1"/>
  <c r="B21" i="1" s="1"/>
  <c r="C21" i="1" s="1"/>
  <c r="B27" i="1"/>
  <c r="B28" i="4" l="1"/>
  <c r="B28" i="1"/>
  <c r="B29" i="4" l="1"/>
  <c r="B30" i="4" s="1"/>
  <c r="C27" i="4"/>
  <c r="C28" i="4" s="1"/>
  <c r="E28" i="4" s="1"/>
  <c r="C27" i="1"/>
  <c r="C48" i="1" s="1"/>
  <c r="B29" i="1"/>
  <c r="E27" i="1"/>
  <c r="F49" i="4"/>
  <c r="L48" i="1"/>
  <c r="C47" i="4"/>
  <c r="I48" i="1"/>
  <c r="D27" i="4" l="1"/>
  <c r="F27" i="4" s="1"/>
  <c r="E27" i="4"/>
  <c r="B31" i="4"/>
  <c r="B32" i="4" s="1"/>
  <c r="C29" i="4"/>
  <c r="E29" i="4" s="1"/>
  <c r="D28" i="4"/>
  <c r="I28" i="4" s="1"/>
  <c r="B30" i="1"/>
  <c r="C28" i="1"/>
  <c r="E28" i="1" s="1"/>
  <c r="D27" i="1"/>
  <c r="I49" i="4"/>
  <c r="F48" i="1"/>
  <c r="C46" i="1"/>
  <c r="I27" i="4" l="1"/>
  <c r="F28" i="4"/>
  <c r="C30" i="4"/>
  <c r="E30" i="4" s="1"/>
  <c r="D29" i="4"/>
  <c r="F27" i="1"/>
  <c r="I27" i="1"/>
  <c r="B31" i="1"/>
  <c r="C29" i="1"/>
  <c r="E29" i="1" s="1"/>
  <c r="D28" i="1"/>
  <c r="L49" i="4"/>
  <c r="C53" i="4"/>
  <c r="I29" i="4" l="1"/>
  <c r="F29" i="4"/>
  <c r="C31" i="4"/>
  <c r="D30" i="4"/>
  <c r="I28" i="1"/>
  <c r="F28" i="1"/>
  <c r="C30" i="1"/>
  <c r="E30" i="1" s="1"/>
  <c r="D29" i="1"/>
  <c r="I47" i="1"/>
  <c r="F48" i="4"/>
  <c r="L47" i="1"/>
  <c r="C45" i="4"/>
  <c r="E31" i="4" l="1"/>
  <c r="C32" i="4"/>
  <c r="I30" i="4"/>
  <c r="D31" i="4"/>
  <c r="F30" i="4"/>
  <c r="I29" i="1"/>
  <c r="F29" i="1"/>
  <c r="C31" i="1"/>
  <c r="E31" i="1" s="1"/>
  <c r="D30" i="1"/>
  <c r="C44" i="1"/>
  <c r="C46" i="4"/>
  <c r="F47" i="1"/>
  <c r="C51" i="4"/>
  <c r="I48" i="4"/>
  <c r="D32" i="4" l="1"/>
  <c r="E32" i="4"/>
  <c r="I31" i="4"/>
  <c r="C43" i="4"/>
  <c r="C55" i="4"/>
  <c r="F31" i="4"/>
  <c r="I30" i="1"/>
  <c r="D31" i="1"/>
  <c r="D34" i="1" s="1"/>
  <c r="F30" i="1"/>
  <c r="C52" i="4"/>
  <c r="L48" i="4"/>
  <c r="C45" i="1"/>
  <c r="I32" i="4" l="1"/>
  <c r="I35" i="4" s="1"/>
  <c r="F32" i="4"/>
  <c r="C49" i="4"/>
  <c r="D35" i="4"/>
  <c r="G32" i="4" s="1"/>
  <c r="C42" i="1"/>
  <c r="G27" i="1"/>
  <c r="H27" i="1" s="1"/>
  <c r="I31" i="1"/>
  <c r="I34" i="1" s="1"/>
  <c r="C38" i="1" s="1"/>
  <c r="F31" i="1"/>
  <c r="G29" i="1"/>
  <c r="G30" i="1"/>
  <c r="C39" i="4" l="1"/>
  <c r="J32" i="4" s="1"/>
  <c r="L46" i="4"/>
  <c r="G30" i="4"/>
  <c r="G27" i="4"/>
  <c r="H27" i="4" s="1"/>
  <c r="I46" i="4"/>
  <c r="G28" i="4"/>
  <c r="G31" i="4"/>
  <c r="F46" i="4"/>
  <c r="G29" i="4"/>
  <c r="G28" i="1"/>
  <c r="I45" i="1"/>
  <c r="L45" i="1"/>
  <c r="F45" i="1"/>
  <c r="G31" i="1"/>
  <c r="J27" i="1"/>
  <c r="J28" i="1"/>
  <c r="J29" i="1"/>
  <c r="J30" i="1"/>
  <c r="J31" i="1"/>
  <c r="H28" i="1"/>
  <c r="H29" i="1" s="1"/>
  <c r="H30" i="1" s="1"/>
  <c r="F43" i="4"/>
  <c r="L43" i="4"/>
  <c r="I43" i="4"/>
  <c r="I42" i="1"/>
  <c r="F42" i="1"/>
  <c r="J28" i="4" l="1"/>
  <c r="J27" i="4"/>
  <c r="J29" i="4"/>
  <c r="J30" i="4"/>
  <c r="J31" i="4"/>
  <c r="H28" i="4"/>
  <c r="H29" i="4" s="1"/>
  <c r="H30" i="4" s="1"/>
  <c r="H31" i="4" s="1"/>
  <c r="H32" i="4" s="1"/>
  <c r="J34" i="1"/>
  <c r="C39" i="1" s="1"/>
  <c r="C40" i="1" s="1"/>
  <c r="H31" i="1"/>
  <c r="L42" i="1"/>
  <c r="J35" i="4" l="1"/>
  <c r="C40" i="4" s="1"/>
  <c r="C41" i="4" s="1"/>
  <c r="E13" i="3" l="1"/>
  <c r="E7" i="3" l="1"/>
  <c r="F7" i="3" s="1"/>
  <c r="E14" i="3" s="1"/>
  <c r="E15" i="3" s="1"/>
  <c r="E16" i="3" s="1"/>
  <c r="E17" i="3" s="1"/>
  <c r="E18" i="3" s="1"/>
  <c r="E19" i="3" s="1"/>
  <c r="G13" i="3" l="1"/>
  <c r="F14" i="3"/>
  <c r="G14" i="3" l="1"/>
  <c r="F15" i="3"/>
  <c r="F16" i="3" l="1"/>
  <c r="G15" i="3"/>
  <c r="F17" i="3" l="1"/>
  <c r="G16" i="3"/>
  <c r="F18" i="3" l="1"/>
  <c r="G17" i="3"/>
  <c r="G18" i="3"/>
  <c r="F19" i="3" l="1"/>
  <c r="H25" i="3" s="1"/>
  <c r="G19" i="3"/>
</calcChain>
</file>

<file path=xl/sharedStrings.xml><?xml version="1.0" encoding="utf-8"?>
<sst xmlns="http://schemas.openxmlformats.org/spreadsheetml/2006/main" count="166" uniqueCount="81">
  <si>
    <t>Generar aleatorios entre</t>
  </si>
  <si>
    <t>Decimales:</t>
  </si>
  <si>
    <t>MAX</t>
  </si>
  <si>
    <t>MIN</t>
  </si>
  <si>
    <t>N</t>
  </si>
  <si>
    <t>C</t>
  </si>
  <si>
    <t>I</t>
  </si>
  <si>
    <t>GENERADOR DE NÚMEROS ALEATORIOS</t>
  </si>
  <si>
    <t>TABLA FINAL</t>
  </si>
  <si>
    <t>Clases</t>
  </si>
  <si>
    <t>Li</t>
  </si>
  <si>
    <t>f</t>
  </si>
  <si>
    <t>Ls</t>
  </si>
  <si>
    <t>m</t>
  </si>
  <si>
    <t>Fa</t>
  </si>
  <si>
    <t>Fr</t>
  </si>
  <si>
    <t>Fra</t>
  </si>
  <si>
    <t>fm</t>
  </si>
  <si>
    <r>
      <t>s</t>
    </r>
    <r>
      <rPr>
        <vertAlign val="superscript"/>
        <sz val="11"/>
        <color theme="0"/>
        <rFont val="Calibri"/>
        <family val="2"/>
        <scheme val="minor"/>
      </rPr>
      <t>2</t>
    </r>
  </si>
  <si>
    <t>s</t>
  </si>
  <si>
    <t>Moda 1</t>
  </si>
  <si>
    <t>Frec. Mayor</t>
  </si>
  <si>
    <t>Linf</t>
  </si>
  <si>
    <t>D27</t>
  </si>
  <si>
    <t>Cuartil</t>
  </si>
  <si>
    <t>i</t>
  </si>
  <si>
    <t>Po</t>
  </si>
  <si>
    <t>Fac de la clase</t>
  </si>
  <si>
    <t>Fac_ant</t>
  </si>
  <si>
    <t>Porcentaje</t>
  </si>
  <si>
    <t>F27</t>
  </si>
  <si>
    <t>F30</t>
  </si>
  <si>
    <t>Decil</t>
  </si>
  <si>
    <t>Percentil</t>
  </si>
  <si>
    <t>F29</t>
  </si>
  <si>
    <t>Restar</t>
  </si>
  <si>
    <t>a "I"</t>
  </si>
  <si>
    <t>Decimales</t>
  </si>
  <si>
    <t>Media</t>
  </si>
  <si>
    <t>n</t>
  </si>
  <si>
    <t>D menor</t>
  </si>
  <si>
    <t>Dmayor</t>
  </si>
  <si>
    <t>Desv Estandar</t>
  </si>
  <si>
    <t>n-1</t>
  </si>
  <si>
    <t>n-2</t>
  </si>
  <si>
    <t>n + 1</t>
  </si>
  <si>
    <t>n-3</t>
  </si>
  <si>
    <t>Asimetría</t>
  </si>
  <si>
    <t>Kurtosis</t>
  </si>
  <si>
    <t>Mesocúrtica</t>
  </si>
  <si>
    <t>&lt; 0</t>
  </si>
  <si>
    <t>Platicúrtico</t>
  </si>
  <si>
    <t xml:space="preserve">&gt;0 </t>
  </si>
  <si>
    <t>Leptocurtico</t>
  </si>
  <si>
    <t>D30</t>
  </si>
  <si>
    <t>F31</t>
  </si>
  <si>
    <t>X</t>
  </si>
  <si>
    <t>Decimals</t>
  </si>
  <si>
    <t>Lower Lim</t>
  </si>
  <si>
    <t>Upper Lim</t>
  </si>
  <si>
    <t>Classes / Intervals</t>
  </si>
  <si>
    <t>#</t>
  </si>
  <si>
    <t>W</t>
  </si>
  <si>
    <t>c</t>
  </si>
  <si>
    <t>a</t>
  </si>
  <si>
    <t>Values</t>
  </si>
  <si>
    <t>Total</t>
  </si>
  <si>
    <t>LCM CALCULATION</t>
  </si>
  <si>
    <t>Degrees of freedom</t>
  </si>
  <si>
    <t>O</t>
  </si>
  <si>
    <t>E</t>
  </si>
  <si>
    <t>O-E</t>
  </si>
  <si>
    <t>(O-E)^2</t>
  </si>
  <si>
    <t>[(O-E)^2]/E</t>
  </si>
  <si>
    <t>No se uso, debido a que tenian que ser de tamaño igual</t>
  </si>
  <si>
    <t>Degrees of Freedom</t>
  </si>
  <si>
    <t>x^2</t>
  </si>
  <si>
    <t>alpha</t>
  </si>
  <si>
    <t>Distribucion chi cuadrada</t>
  </si>
  <si>
    <t>H0 is not rejected since  x^2=.1929 is less than X^2 from the chi table</t>
  </si>
  <si>
    <t>Since Ho is not rejected, our random number generator is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</si>
</sst>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3" fillId="2" borderId="15" xfId="0" applyFont="1" applyFill="1" applyBorder="1" applyAlignment="1">
      <alignment horizontal="center"/>
    </xf>
    <xf numFmtId="0" fontId="0" fillId="0" borderId="0" xfId="0"/>
    <xf numFmtId="0" fontId="0" fillId="0" borderId="9" xfId="0" applyBorder="1"/>
    <xf numFmtId="0" fontId="1" fillId="0" borderId="0" xfId="0" applyFont="1"/>
    <xf numFmtId="2" fontId="0" fillId="0" borderId="0" xfId="0" applyNumberFormat="1"/>
    <xf numFmtId="0" fontId="3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1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164" fontId="0" fillId="0" borderId="0" xfId="0" applyNumberFormat="1"/>
    <xf numFmtId="0" fontId="3" fillId="4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9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Histogram!$H$11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Histogram!$G$12:$G$24</c:f>
              <c:numCache>
                <c:formatCode>General</c:formatCode>
                <c:ptCount val="13"/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5.5</c:v>
                </c:pt>
                <c:pt idx="7">
                  <c:v>6.5</c:v>
                </c:pt>
              </c:numCache>
            </c:numRef>
          </c:xVal>
          <c:yVal>
            <c:numRef>
              <c:f>Histogram!$H$12:$H$24</c:f>
              <c:numCache>
                <c:formatCode>General</c:formatCode>
                <c:ptCount val="13"/>
                <c:pt idx="1">
                  <c:v>14</c:v>
                </c:pt>
                <c:pt idx="2">
                  <c:v>15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84-4C4D-8592-58CDF34B7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34736"/>
        <c:axId val="655035392"/>
      </c:scatterChart>
      <c:valAx>
        <c:axId val="65503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5035392"/>
        <c:crosses val="autoZero"/>
        <c:crossBetween val="midCat"/>
      </c:valAx>
      <c:valAx>
        <c:axId val="65503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503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s-MX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</a:t>
          </a:r>
        </a:p>
      </cx:txPr>
    </cx:title>
    <cx:plotArea>
      <cx:plotAreaRegion>
        <cx:series layoutId="clusteredColumn" uniqueId="{FE6E074F-DB98-42B2-B926-C4C8538C8528}">
          <cx:tx>
            <cx:txData>
              <cx:f>_xlchart.v1.1</cx:f>
              <cx:v>f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7E953B0-411E-43FA-A1C0-F5DA299ADEA1}">
          <cx:axisId val="2"/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24</xdr:row>
      <xdr:rowOff>0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2 CuadroTexto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543800" y="46196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𝑚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𝑓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2 CuadroTexto"/>
            <xdr:cNvSpPr txBox="1"/>
          </xdr:nvSpPr>
          <xdr:spPr>
            <a:xfrm>
              <a:off x="7543800" y="46196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𝑚−𝑥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)^</a:t>
              </a:r>
              <a:r>
                <a:rPr lang="es-MX" sz="1100" b="0" i="0">
                  <a:latin typeface="Cambria Math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 𝑓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36</xdr:row>
      <xdr:rowOff>152400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1 CuadroTexto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819150" y="65055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1 CuadroTexto"/>
            <xdr:cNvSpPr txBox="1"/>
          </xdr:nvSpPr>
          <xdr:spPr>
            <a:xfrm>
              <a:off x="819150" y="65055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bg1"/>
                  </a:solidFill>
                  <a:latin typeface="Cambria Math"/>
                </a:rPr>
                <a:t>𝑥</a:t>
              </a:r>
              <a:r>
                <a:rPr lang="es-MX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 ̅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42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3 CuadroTexto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809625" y="8048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3 CuadroTexto"/>
            <xdr:cNvSpPr txBox="1"/>
          </xdr:nvSpPr>
          <xdr:spPr>
            <a:xfrm>
              <a:off x="809625" y="8048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43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4 CuadroTexto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819150" y="8239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4 CuadroTexto"/>
            <xdr:cNvSpPr txBox="1"/>
          </xdr:nvSpPr>
          <xdr:spPr>
            <a:xfrm>
              <a:off x="819150" y="8239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48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3 CuadroTexto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809625" y="8048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" name="3 CuadroTexto"/>
            <xdr:cNvSpPr txBox="1"/>
          </xdr:nvSpPr>
          <xdr:spPr>
            <a:xfrm>
              <a:off x="809625" y="8048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49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4 CuadroTexto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819150" y="8239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4 CuadroTexto"/>
            <xdr:cNvSpPr txBox="1"/>
          </xdr:nvSpPr>
          <xdr:spPr>
            <a:xfrm>
              <a:off x="819150" y="8239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54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3 CuadroTexto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809625" y="9191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" name="3 CuadroTexto"/>
            <xdr:cNvSpPr txBox="1"/>
          </xdr:nvSpPr>
          <xdr:spPr>
            <a:xfrm>
              <a:off x="809625" y="9191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55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4 CuadroTexto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819150" y="9382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" name="4 CuadroTexto"/>
            <xdr:cNvSpPr txBox="1"/>
          </xdr:nvSpPr>
          <xdr:spPr>
            <a:xfrm>
              <a:off x="819150" y="9382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48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3 CuadroTexto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809625" y="8229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2" name="3 CuadroTexto"/>
            <xdr:cNvSpPr txBox="1"/>
          </xdr:nvSpPr>
          <xdr:spPr>
            <a:xfrm>
              <a:off x="809625" y="8229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49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4 CuadroTexto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819150" y="84201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3" name="4 CuadroTexto"/>
            <xdr:cNvSpPr txBox="1"/>
          </xdr:nvSpPr>
          <xdr:spPr>
            <a:xfrm>
              <a:off x="819150" y="84201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54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3 CuadroTexto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809625" y="8229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4" name="3 CuadroTexto"/>
            <xdr:cNvSpPr txBox="1"/>
          </xdr:nvSpPr>
          <xdr:spPr>
            <a:xfrm>
              <a:off x="809625" y="8229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55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4 CuadroTexto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819150" y="84201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5" name="4 CuadroTexto"/>
            <xdr:cNvSpPr txBox="1"/>
          </xdr:nvSpPr>
          <xdr:spPr>
            <a:xfrm>
              <a:off x="819150" y="84201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24</xdr:row>
      <xdr:rowOff>0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2 CuadroTexto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7543800" y="46196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𝑚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𝑓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2 CuadroTexto"/>
            <xdr:cNvSpPr txBox="1"/>
          </xdr:nvSpPr>
          <xdr:spPr>
            <a:xfrm>
              <a:off x="7543800" y="46196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𝑚−𝑥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)^</a:t>
              </a:r>
              <a:r>
                <a:rPr lang="es-MX" sz="1100" b="0" i="0">
                  <a:latin typeface="Cambria Math"/>
                </a:rPr>
                <a:t>2</a:t>
              </a:r>
              <a:r>
                <a:rPr lang="es-MX" sz="1100" b="0" i="0">
                  <a:latin typeface="Cambria Math" panose="02040503050406030204" pitchFamily="18" charset="0"/>
                </a:rPr>
                <a:t> 𝑓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37</xdr:row>
      <xdr:rowOff>152400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1 CuadroTexto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819150" y="70770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1 CuadroTexto"/>
            <xdr:cNvSpPr txBox="1"/>
          </xdr:nvSpPr>
          <xdr:spPr>
            <a:xfrm>
              <a:off x="819150" y="70770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bg1"/>
                  </a:solidFill>
                  <a:latin typeface="Cambria Math"/>
                </a:rPr>
                <a:t>𝑥</a:t>
              </a:r>
              <a:r>
                <a:rPr lang="es-MX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 ̅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43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809625" y="8239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809625" y="8239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44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819150" y="8429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819150" y="8429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49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3 CuadroTexto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809625" y="9382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3 CuadroTexto"/>
            <xdr:cNvSpPr txBox="1"/>
          </xdr:nvSpPr>
          <xdr:spPr>
            <a:xfrm>
              <a:off x="809625" y="9382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50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4 CuadroTexto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819150" y="9572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4 CuadroTexto"/>
            <xdr:cNvSpPr txBox="1"/>
          </xdr:nvSpPr>
          <xdr:spPr>
            <a:xfrm>
              <a:off x="819150" y="9572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55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3 CuadroTexto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809625" y="10525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" name="3 CuadroTexto"/>
            <xdr:cNvSpPr txBox="1"/>
          </xdr:nvSpPr>
          <xdr:spPr>
            <a:xfrm>
              <a:off x="809625" y="10525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56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4 CuadroTexto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819150" y="10715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4 CuadroTexto"/>
            <xdr:cNvSpPr txBox="1"/>
          </xdr:nvSpPr>
          <xdr:spPr>
            <a:xfrm>
              <a:off x="819150" y="10715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49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3 CuadroTexto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809625" y="9382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" name="3 CuadroTexto"/>
            <xdr:cNvSpPr txBox="1"/>
          </xdr:nvSpPr>
          <xdr:spPr>
            <a:xfrm>
              <a:off x="809625" y="9382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50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4 CuadroTexto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819150" y="9572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" name="4 CuadroTexto"/>
            <xdr:cNvSpPr txBox="1"/>
          </xdr:nvSpPr>
          <xdr:spPr>
            <a:xfrm>
              <a:off x="819150" y="9572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809625</xdr:colOff>
      <xdr:row>55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3 CuadroTexto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9625" y="10525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2" name="3 CuadroTexto"/>
            <xdr:cNvSpPr txBox="1"/>
          </xdr:nvSpPr>
          <xdr:spPr>
            <a:xfrm>
              <a:off x="809625" y="105251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819150</xdr:colOff>
      <xdr:row>56</xdr:row>
      <xdr:rowOff>142875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4 CuadroTexto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819150" y="10715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3" name="4 CuadroTexto"/>
            <xdr:cNvSpPr txBox="1"/>
          </xdr:nvSpPr>
          <xdr:spPr>
            <a:xfrm>
              <a:off x="819150" y="10715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i="0">
                  <a:latin typeface="Cambria Math"/>
                  <a:ea typeface="Cambria Math"/>
                </a:rPr>
                <a:t>∆</a:t>
              </a:r>
              <a:r>
                <a:rPr lang="es-MX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100" b="0" i="0">
                  <a:latin typeface="Cambria Math"/>
                </a:rPr>
                <a:t>2</a:t>
              </a:r>
              <a:endParaRPr lang="es-MX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4</xdr:row>
      <xdr:rowOff>161925</xdr:rowOff>
    </xdr:from>
    <xdr:to>
      <xdr:col>15</xdr:col>
      <xdr:colOff>485775</xdr:colOff>
      <xdr:row>11</xdr:row>
      <xdr:rowOff>123825</xdr:rowOff>
    </xdr:to>
    <xdr:pic>
      <xdr:nvPicPr>
        <xdr:cNvPr id="2" name="Imagen 1" descr="Resultado de imagen para kurtosis formul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923925"/>
          <a:ext cx="405765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3</xdr:row>
      <xdr:rowOff>133350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1676400" y="704850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1676400" y="704850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−𝑥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)^3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828675</xdr:colOff>
      <xdr:row>3</xdr:row>
      <xdr:rowOff>123825</xdr:rowOff>
    </xdr:from>
    <xdr:ext cx="914400" cy="2669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2 CuadroTexto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2505075" y="695325"/>
              <a:ext cx="914400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2 CuadroTexto"/>
            <xdr:cNvSpPr txBox="1"/>
          </xdr:nvSpPr>
          <xdr:spPr>
            <a:xfrm>
              <a:off x="2505075" y="695325"/>
              <a:ext cx="914400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−𝑥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)^4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28575</xdr:colOff>
      <xdr:row>3</xdr:row>
      <xdr:rowOff>133350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2 CuadroTexto">
              <a:extLst>
                <a:ext uri="{FF2B5EF4-FFF2-40B4-BE49-F238E27FC236}">
                  <a16:creationId xmlns:a16="http://schemas.microsoft.com/office/drawing/2014/main" id="{480885ED-0BC2-4D31-917B-73EE96BBBC8A}"/>
                </a:ext>
              </a:extLst>
            </xdr:cNvPr>
            <xdr:cNvSpPr txBox="1"/>
          </xdr:nvSpPr>
          <xdr:spPr>
            <a:xfrm>
              <a:off x="3381375" y="704850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2 CuadroTexto">
              <a:extLst>
                <a:ext uri="{FF2B5EF4-FFF2-40B4-BE49-F238E27FC236}">
                  <a16:creationId xmlns:a16="http://schemas.microsoft.com/office/drawing/2014/main" id="{480885ED-0BC2-4D31-917B-73EE96BBBC8A}"/>
                </a:ext>
              </a:extLst>
            </xdr:cNvPr>
            <xdr:cNvSpPr txBox="1"/>
          </xdr:nvSpPr>
          <xdr:spPr>
            <a:xfrm>
              <a:off x="3381375" y="704850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−𝑥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)^2</a:t>
              </a:r>
              <a:endParaRPr lang="es-MX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446848</xdr:colOff>
      <xdr:row>2</xdr:row>
      <xdr:rowOff>47624</xdr:rowOff>
    </xdr:from>
    <xdr:to>
      <xdr:col>19</xdr:col>
      <xdr:colOff>446848</xdr:colOff>
      <xdr:row>16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7E01033-0DFE-4EC6-AD39-1B217D5AD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513523</xdr:colOff>
      <xdr:row>18</xdr:row>
      <xdr:rowOff>0</xdr:rowOff>
    </xdr:from>
    <xdr:to>
      <xdr:col>19</xdr:col>
      <xdr:colOff>513523</xdr:colOff>
      <xdr:row>32</xdr:row>
      <xdr:rowOff>79238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4">
              <a:extLst>
                <a:ext uri="{FF2B5EF4-FFF2-40B4-BE49-F238E27FC236}">
                  <a16:creationId xmlns:a16="http://schemas.microsoft.com/office/drawing/2014/main" id="{5A3060A0-C255-4AA4-9AF4-A3E35DF7F5A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58175" y="3302000"/>
              <a:ext cx="4572000" cy="26302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workbookViewId="0">
      <selection activeCell="C21" sqref="C21"/>
    </sheetView>
  </sheetViews>
  <sheetFormatPr defaultColWidth="10.90625" defaultRowHeight="14.5" x14ac:dyDescent="0.35"/>
  <sheetData>
    <row r="1" spans="1:12" x14ac:dyDescent="0.35">
      <c r="A1" s="1" t="s">
        <v>0</v>
      </c>
      <c r="B1" s="2"/>
    </row>
    <row r="2" spans="1:12" x14ac:dyDescent="0.35">
      <c r="A2" s="33">
        <v>9.8699999999999992</v>
      </c>
      <c r="B2" s="33">
        <v>18.91</v>
      </c>
    </row>
    <row r="3" spans="1:12" ht="15" thickBot="1" x14ac:dyDescent="0.4">
      <c r="A3" t="s">
        <v>1</v>
      </c>
      <c r="B3" s="34">
        <v>1</v>
      </c>
    </row>
    <row r="4" spans="1:12" ht="15" thickBot="1" x14ac:dyDescent="0.4">
      <c r="B4" s="53" t="s">
        <v>8</v>
      </c>
      <c r="C4" s="54"/>
      <c r="D4" s="54"/>
      <c r="E4" s="54"/>
      <c r="F4" s="55"/>
      <c r="H4" s="56" t="s">
        <v>7</v>
      </c>
      <c r="I4" s="56"/>
      <c r="J4" s="56"/>
      <c r="K4" s="56"/>
      <c r="L4" s="56"/>
    </row>
    <row r="5" spans="1:12" x14ac:dyDescent="0.35">
      <c r="B5" s="36">
        <v>12.1</v>
      </c>
      <c r="C5" s="35">
        <v>13.2</v>
      </c>
      <c r="D5" s="35">
        <v>13.2</v>
      </c>
      <c r="E5" s="35">
        <v>14.5</v>
      </c>
      <c r="F5" s="37">
        <v>16.8</v>
      </c>
      <c r="H5" s="1">
        <f ca="1">ROUND($A$2 + ($B$2 -$A$2)*RAND(), $B$3)</f>
        <v>17.899999999999999</v>
      </c>
      <c r="I5" s="5">
        <f t="shared" ref="I5:L7" ca="1" si="0">ROUND($A$2 + ($B$2 -$A$2)*RAND(), $B$3)</f>
        <v>17.899999999999999</v>
      </c>
      <c r="J5" s="5">
        <f t="shared" ca="1" si="0"/>
        <v>14.8</v>
      </c>
      <c r="K5" s="5">
        <f t="shared" ca="1" si="0"/>
        <v>16.899999999999999</v>
      </c>
      <c r="L5" s="2">
        <f t="shared" ca="1" si="0"/>
        <v>14.7</v>
      </c>
    </row>
    <row r="6" spans="1:12" x14ac:dyDescent="0.35">
      <c r="B6" s="36">
        <v>17.2</v>
      </c>
      <c r="C6" s="35">
        <v>18.899999999999999</v>
      </c>
      <c r="D6" s="35">
        <v>19.8</v>
      </c>
      <c r="E6" s="35"/>
      <c r="F6" s="37"/>
      <c r="H6" s="6">
        <f t="shared" ref="H6:H7" ca="1" si="1">ROUND($A$2 + ($B$2 -$A$2)*RAND(), $B$3)</f>
        <v>14.3</v>
      </c>
      <c r="I6" s="7">
        <f t="shared" ca="1" si="0"/>
        <v>15.1</v>
      </c>
      <c r="J6" s="7">
        <f t="shared" ca="1" si="0"/>
        <v>11.1</v>
      </c>
      <c r="K6" s="7">
        <f t="shared" ca="1" si="0"/>
        <v>11.7</v>
      </c>
      <c r="L6" s="8">
        <f t="shared" ca="1" si="0"/>
        <v>18.3</v>
      </c>
    </row>
    <row r="7" spans="1:12" x14ac:dyDescent="0.35">
      <c r="B7" s="36"/>
      <c r="C7" s="35"/>
      <c r="D7" s="35"/>
      <c r="E7" s="35"/>
      <c r="F7" s="37"/>
      <c r="H7" s="6">
        <f t="shared" ca="1" si="1"/>
        <v>11.9</v>
      </c>
      <c r="I7" s="7">
        <f t="shared" ca="1" si="0"/>
        <v>11.2</v>
      </c>
      <c r="J7" s="7">
        <f t="shared" ca="1" si="0"/>
        <v>15.4</v>
      </c>
      <c r="K7" s="7">
        <f t="shared" ca="1" si="0"/>
        <v>16.8</v>
      </c>
      <c r="L7" s="8">
        <f t="shared" ca="1" si="0"/>
        <v>10.3</v>
      </c>
    </row>
    <row r="8" spans="1:12" x14ac:dyDescent="0.35">
      <c r="B8" s="36"/>
      <c r="C8" s="35"/>
      <c r="D8" s="35"/>
      <c r="E8" s="35"/>
      <c r="F8" s="37"/>
      <c r="H8" s="6"/>
      <c r="I8" s="7"/>
      <c r="J8" s="7"/>
      <c r="K8" s="7"/>
      <c r="L8" s="8"/>
    </row>
    <row r="9" spans="1:12" x14ac:dyDescent="0.35">
      <c r="B9" s="36"/>
      <c r="C9" s="35"/>
      <c r="D9" s="35"/>
      <c r="E9" s="35"/>
      <c r="F9" s="37"/>
      <c r="H9" s="6"/>
      <c r="I9" s="7"/>
      <c r="J9" s="7"/>
      <c r="K9" s="7"/>
      <c r="L9" s="8"/>
    </row>
    <row r="10" spans="1:12" x14ac:dyDescent="0.35">
      <c r="B10" s="36"/>
      <c r="C10" s="35"/>
      <c r="D10" s="35"/>
      <c r="E10" s="35"/>
      <c r="F10" s="37"/>
      <c r="H10" s="6"/>
      <c r="I10" s="7"/>
      <c r="J10" s="7"/>
      <c r="K10" s="7"/>
      <c r="L10" s="8"/>
    </row>
    <row r="11" spans="1:12" x14ac:dyDescent="0.35">
      <c r="B11" s="36"/>
      <c r="C11" s="35"/>
      <c r="D11" s="35"/>
      <c r="E11" s="35"/>
      <c r="F11" s="37"/>
      <c r="H11" s="6"/>
      <c r="I11" s="7"/>
      <c r="J11" s="7"/>
      <c r="K11" s="7"/>
      <c r="L11" s="8"/>
    </row>
    <row r="12" spans="1:12" x14ac:dyDescent="0.35">
      <c r="B12" s="36"/>
      <c r="C12" s="35"/>
      <c r="D12" s="35"/>
      <c r="E12" s="35"/>
      <c r="F12" s="37"/>
      <c r="H12" s="6"/>
      <c r="I12" s="7"/>
      <c r="J12" s="7"/>
      <c r="K12" s="7"/>
      <c r="L12" s="8"/>
    </row>
    <row r="13" spans="1:12" ht="15" thickBot="1" x14ac:dyDescent="0.4">
      <c r="B13" s="38"/>
      <c r="C13" s="39"/>
      <c r="D13" s="39"/>
      <c r="E13" s="39"/>
      <c r="F13" s="40"/>
      <c r="H13" s="3"/>
      <c r="I13" s="9"/>
      <c r="J13" s="9"/>
      <c r="K13" s="9"/>
      <c r="L13" s="4"/>
    </row>
    <row r="16" spans="1:12" x14ac:dyDescent="0.35">
      <c r="A16" s="10" t="s">
        <v>4</v>
      </c>
      <c r="B16">
        <f>COUNT(B5:F13)</f>
        <v>8</v>
      </c>
    </row>
    <row r="17" spans="1:10" x14ac:dyDescent="0.35">
      <c r="A17" s="10" t="s">
        <v>2</v>
      </c>
      <c r="B17">
        <f>MAX(B5:F13)</f>
        <v>19.8</v>
      </c>
    </row>
    <row r="18" spans="1:10" x14ac:dyDescent="0.35">
      <c r="A18" s="10" t="s">
        <v>3</v>
      </c>
      <c r="B18">
        <f>MIN(B5:F13)</f>
        <v>12.1</v>
      </c>
    </row>
    <row r="20" spans="1:10" x14ac:dyDescent="0.35">
      <c r="A20" s="10" t="s">
        <v>5</v>
      </c>
      <c r="B20" s="24">
        <f>1+3.33*LOG10(B16)</f>
        <v>4.0072896566831719</v>
      </c>
      <c r="C20">
        <f>ROUNDUP(B20,0)</f>
        <v>5</v>
      </c>
    </row>
    <row r="21" spans="1:10" x14ac:dyDescent="0.35">
      <c r="A21" s="10" t="s">
        <v>6</v>
      </c>
      <c r="B21">
        <f>(B17-B18)/C20</f>
        <v>1.5400000000000003</v>
      </c>
      <c r="C21">
        <f>TRUNC(B21,$B$3) + B23</f>
        <v>1.6</v>
      </c>
    </row>
    <row r="22" spans="1:10" x14ac:dyDescent="0.35">
      <c r="A22" s="10" t="s">
        <v>35</v>
      </c>
    </row>
    <row r="23" spans="1:10" ht="15" thickBot="1" x14ac:dyDescent="0.4">
      <c r="A23" s="10" t="s">
        <v>36</v>
      </c>
      <c r="B23" s="34">
        <v>0.1</v>
      </c>
    </row>
    <row r="24" spans="1:10" ht="15" thickBot="1" x14ac:dyDescent="0.4">
      <c r="B24" s="57" t="s">
        <v>9</v>
      </c>
      <c r="C24" s="58"/>
    </row>
    <row r="25" spans="1:10" x14ac:dyDescent="0.35">
      <c r="B25" s="13" t="s">
        <v>10</v>
      </c>
      <c r="C25" s="13" t="s">
        <v>12</v>
      </c>
      <c r="D25" s="44" t="s">
        <v>11</v>
      </c>
      <c r="E25" s="12" t="s">
        <v>13</v>
      </c>
      <c r="F25" s="46" t="s">
        <v>14</v>
      </c>
      <c r="G25" s="12" t="s">
        <v>15</v>
      </c>
      <c r="H25" s="42" t="s">
        <v>16</v>
      </c>
      <c r="I25" s="15" t="s">
        <v>17</v>
      </c>
      <c r="J25" s="15"/>
    </row>
    <row r="26" spans="1:10" x14ac:dyDescent="0.35">
      <c r="B26" s="13"/>
      <c r="C26" s="13"/>
      <c r="D26" s="12"/>
      <c r="E26" s="12"/>
      <c r="F26" s="12"/>
      <c r="G26" s="12"/>
      <c r="H26" s="12"/>
      <c r="I26" s="15"/>
      <c r="J26" s="15"/>
    </row>
    <row r="27" spans="1:10" x14ac:dyDescent="0.35">
      <c r="B27" s="26">
        <f>B18</f>
        <v>12.1</v>
      </c>
      <c r="C27" s="26">
        <f>B28-$B$23</f>
        <v>13.6</v>
      </c>
      <c r="D27" s="45">
        <f>COUNTIFS($B$5:$F$13, "&lt;="&amp;C27, $B$5:$F$13, "&gt;=" &amp;B27)</f>
        <v>3</v>
      </c>
      <c r="E27" s="11">
        <f>ROUND(AVERAGE(B27:C27),$B$3+1)</f>
        <v>12.85</v>
      </c>
      <c r="F27" s="47">
        <f>D27</f>
        <v>3</v>
      </c>
      <c r="G27" s="11">
        <f>ROUND(D27*100/$D$34,2)</f>
        <v>37.5</v>
      </c>
      <c r="H27" s="43">
        <f>G27</f>
        <v>37.5</v>
      </c>
      <c r="I27" s="16">
        <f>ROUND(D27*E27,$B$3 + 1)</f>
        <v>38.549999999999997</v>
      </c>
      <c r="J27" s="16">
        <f>ROUND(D27*(E27-$C$38)^2, 2)</f>
        <v>23.52</v>
      </c>
    </row>
    <row r="28" spans="1:10" x14ac:dyDescent="0.35">
      <c r="B28" s="26">
        <f>B27+$C$21</f>
        <v>13.7</v>
      </c>
      <c r="C28" s="26">
        <f>C27+$C$21</f>
        <v>15.2</v>
      </c>
      <c r="D28" s="45">
        <f t="shared" ref="D28:D31" si="2">COUNTIFS($B$5:$F$13, "&lt;="&amp;C28, $B$5:$F$13, "&gt;=" &amp;B28)</f>
        <v>1</v>
      </c>
      <c r="E28" s="11">
        <f t="shared" ref="E28:E31" si="3">ROUND(AVERAGE(B28:C28),$B$3+1)</f>
        <v>14.45</v>
      </c>
      <c r="F28" s="47">
        <f>F27+D28</f>
        <v>4</v>
      </c>
      <c r="G28" s="11">
        <f t="shared" ref="G28:G31" si="4">ROUND(D28*100/$D$34,2)</f>
        <v>12.5</v>
      </c>
      <c r="H28" s="43">
        <f>H27+G28</f>
        <v>50</v>
      </c>
      <c r="I28" s="16">
        <f t="shared" ref="I28:I31" si="5">ROUND(D28*E28,$B$3 + 1)</f>
        <v>14.45</v>
      </c>
      <c r="J28" s="22">
        <f t="shared" ref="J28:J31" si="6">ROUND(D28*(E28-$C$38)^2, 2)</f>
        <v>1.44</v>
      </c>
    </row>
    <row r="29" spans="1:10" x14ac:dyDescent="0.35">
      <c r="B29" s="26">
        <f t="shared" ref="B29:B31" si="7">B28+$C$21</f>
        <v>15.299999999999999</v>
      </c>
      <c r="C29" s="26">
        <f t="shared" ref="C29:C31" si="8">C28+$C$21</f>
        <v>16.8</v>
      </c>
      <c r="D29" s="45">
        <f t="shared" si="2"/>
        <v>1</v>
      </c>
      <c r="E29" s="11">
        <f t="shared" si="3"/>
        <v>16.05</v>
      </c>
      <c r="F29" s="47">
        <f t="shared" ref="F29:F31" si="9">F28+D29</f>
        <v>5</v>
      </c>
      <c r="G29" s="11">
        <f t="shared" si="4"/>
        <v>12.5</v>
      </c>
      <c r="H29" s="43">
        <f t="shared" ref="H29:H31" si="10">H28+G29</f>
        <v>62.5</v>
      </c>
      <c r="I29" s="16">
        <f t="shared" si="5"/>
        <v>16.05</v>
      </c>
      <c r="J29" s="22">
        <f t="shared" si="6"/>
        <v>0.16</v>
      </c>
    </row>
    <row r="30" spans="1:10" x14ac:dyDescent="0.35">
      <c r="B30" s="26">
        <f t="shared" si="7"/>
        <v>16.899999999999999</v>
      </c>
      <c r="C30" s="26">
        <f t="shared" si="8"/>
        <v>18.400000000000002</v>
      </c>
      <c r="D30" s="45">
        <f t="shared" si="2"/>
        <v>1</v>
      </c>
      <c r="E30" s="11">
        <f t="shared" si="3"/>
        <v>17.649999999999999</v>
      </c>
      <c r="F30" s="47">
        <f t="shared" si="9"/>
        <v>6</v>
      </c>
      <c r="G30" s="11">
        <f t="shared" si="4"/>
        <v>12.5</v>
      </c>
      <c r="H30" s="43">
        <f t="shared" si="10"/>
        <v>75</v>
      </c>
      <c r="I30" s="16">
        <f t="shared" si="5"/>
        <v>17.649999999999999</v>
      </c>
      <c r="J30" s="22">
        <f t="shared" si="6"/>
        <v>4</v>
      </c>
    </row>
    <row r="31" spans="1:10" x14ac:dyDescent="0.35">
      <c r="B31" s="26">
        <f t="shared" si="7"/>
        <v>18.5</v>
      </c>
      <c r="C31" s="26">
        <f t="shared" si="8"/>
        <v>20.000000000000004</v>
      </c>
      <c r="D31" s="45">
        <f t="shared" si="2"/>
        <v>2</v>
      </c>
      <c r="E31" s="11">
        <f t="shared" si="3"/>
        <v>19.25</v>
      </c>
      <c r="F31" s="47">
        <f t="shared" si="9"/>
        <v>8</v>
      </c>
      <c r="G31" s="11">
        <f t="shared" si="4"/>
        <v>25</v>
      </c>
      <c r="H31" s="43">
        <f t="shared" si="10"/>
        <v>100</v>
      </c>
      <c r="I31" s="16">
        <f t="shared" si="5"/>
        <v>38.5</v>
      </c>
      <c r="J31" s="22">
        <f t="shared" si="6"/>
        <v>25.92</v>
      </c>
    </row>
    <row r="32" spans="1:10" x14ac:dyDescent="0.35">
      <c r="B32" s="18"/>
      <c r="C32" s="18"/>
      <c r="D32" s="18"/>
      <c r="E32" s="18"/>
      <c r="F32" s="18"/>
      <c r="G32" s="18"/>
      <c r="H32" s="18"/>
      <c r="I32" s="7"/>
      <c r="J32" s="7"/>
    </row>
    <row r="33" spans="2:12" s="21" customFormat="1" ht="15" thickBot="1" x14ac:dyDescent="0.4">
      <c r="B33" s="18"/>
      <c r="C33" s="18"/>
      <c r="D33" s="18"/>
      <c r="E33" s="18"/>
      <c r="F33" s="18"/>
      <c r="G33" s="18"/>
      <c r="H33" s="18"/>
      <c r="I33" s="7"/>
      <c r="J33" s="7"/>
    </row>
    <row r="34" spans="2:12" ht="15" thickBot="1" x14ac:dyDescent="0.4">
      <c r="D34" s="14">
        <f>SUM(D27:D33)</f>
        <v>8</v>
      </c>
      <c r="I34" s="14">
        <f>SUM(I27:I33)</f>
        <v>125.19999999999999</v>
      </c>
      <c r="J34" s="14">
        <f>SUM(J27:J33)</f>
        <v>55.040000000000006</v>
      </c>
    </row>
    <row r="35" spans="2:12" s="21" customFormat="1" x14ac:dyDescent="0.35">
      <c r="D35" s="30"/>
      <c r="I35" s="30"/>
      <c r="J35" s="30"/>
    </row>
    <row r="36" spans="2:12" s="21" customFormat="1" x14ac:dyDescent="0.35">
      <c r="D36" s="30"/>
      <c r="I36" s="30"/>
      <c r="J36" s="30"/>
    </row>
    <row r="38" spans="2:12" x14ac:dyDescent="0.35">
      <c r="B38" s="19"/>
      <c r="C38" s="41">
        <f>ROUND(I34/D34, 2)</f>
        <v>15.65</v>
      </c>
    </row>
    <row r="39" spans="2:12" ht="16.5" x14ac:dyDescent="0.35">
      <c r="B39" s="20" t="s">
        <v>18</v>
      </c>
      <c r="C39" s="41">
        <f>ROUND(J34/(D34-1), 2)</f>
        <v>7.86</v>
      </c>
    </row>
    <row r="40" spans="2:12" x14ac:dyDescent="0.35">
      <c r="B40" s="20" t="s">
        <v>19</v>
      </c>
      <c r="C40" s="41">
        <f>ROUND(SQRT(C39), 2)</f>
        <v>2.8</v>
      </c>
    </row>
    <row r="42" spans="2:12" x14ac:dyDescent="0.35">
      <c r="B42" s="25" t="s">
        <v>20</v>
      </c>
      <c r="C42" s="41">
        <f ca="1">ROUND(C46 + C21*(C44/(C44+C45)),2)</f>
        <v>13.06</v>
      </c>
      <c r="D42" s="31"/>
      <c r="E42" s="25" t="s">
        <v>24</v>
      </c>
      <c r="F42" s="41">
        <f ca="1">ROUND(F48+(F45-F47)*$C$21/OFFSET(INDIRECT(F46),0,-2),2)</f>
        <v>18.5</v>
      </c>
      <c r="G42" s="31"/>
      <c r="H42" s="25" t="s">
        <v>32</v>
      </c>
      <c r="I42" s="41">
        <f ca="1">ROUND(I48+(I45-I47)*$C$21/OFFSET(INDIRECT(I46),0,-2),2)</f>
        <v>13.38</v>
      </c>
      <c r="J42" s="31"/>
      <c r="K42" s="25" t="s">
        <v>33</v>
      </c>
      <c r="L42" s="41">
        <f ca="1">ROUND(L48+(L45-L47)*$C$21/OFFSET(INDIRECT(L46),0,-2),2)</f>
        <v>16.71</v>
      </c>
    </row>
    <row r="43" spans="2:12" x14ac:dyDescent="0.35">
      <c r="B43" s="45" t="s">
        <v>21</v>
      </c>
      <c r="C43" s="33" t="s">
        <v>23</v>
      </c>
      <c r="D43" s="31"/>
      <c r="E43" s="27" t="s">
        <v>25</v>
      </c>
      <c r="F43" s="33">
        <v>3</v>
      </c>
      <c r="G43" s="31"/>
      <c r="H43" s="27" t="s">
        <v>25</v>
      </c>
      <c r="I43" s="33">
        <v>3</v>
      </c>
      <c r="J43" s="31"/>
      <c r="K43" s="27" t="s">
        <v>25</v>
      </c>
      <c r="L43" s="33">
        <v>61</v>
      </c>
    </row>
    <row r="44" spans="2:12" x14ac:dyDescent="0.35">
      <c r="B44" s="27"/>
      <c r="C44" s="27">
        <f ca="1">INDIRECT(C43) - OFFSET(INDIRECT(C43),-1,0)</f>
        <v>3</v>
      </c>
      <c r="D44" s="31"/>
      <c r="E44" s="43" t="s">
        <v>29</v>
      </c>
      <c r="F44" s="43">
        <f>(F43/4)*100</f>
        <v>75</v>
      </c>
      <c r="G44" s="31"/>
      <c r="H44" s="43" t="s">
        <v>29</v>
      </c>
      <c r="I44" s="43">
        <f>(I43/10)*100</f>
        <v>30</v>
      </c>
      <c r="J44" s="31"/>
      <c r="K44" s="43" t="s">
        <v>29</v>
      </c>
      <c r="L44" s="43">
        <f>(L43/100)*100</f>
        <v>61</v>
      </c>
    </row>
    <row r="45" spans="2:12" x14ac:dyDescent="0.35">
      <c r="B45" s="27"/>
      <c r="C45" s="27">
        <f ca="1">INDIRECT(C43) - OFFSET(INDIRECT(C43),1,0)</f>
        <v>2</v>
      </c>
      <c r="D45" s="31"/>
      <c r="E45" s="27" t="s">
        <v>26</v>
      </c>
      <c r="F45" s="27">
        <f>$D$34*F43/4</f>
        <v>6</v>
      </c>
      <c r="G45" s="31"/>
      <c r="H45" s="27" t="s">
        <v>26</v>
      </c>
      <c r="I45" s="27">
        <f>$D$34*I43/10</f>
        <v>2.4</v>
      </c>
      <c r="J45" s="31"/>
      <c r="K45" s="27" t="s">
        <v>26</v>
      </c>
      <c r="L45" s="27">
        <f>$D$34*L43/100</f>
        <v>4.88</v>
      </c>
    </row>
    <row r="46" spans="2:12" x14ac:dyDescent="0.35">
      <c r="B46" s="27" t="s">
        <v>22</v>
      </c>
      <c r="C46" s="27">
        <f ca="1">OFFSET(INDIRECT(C43),0,-2)</f>
        <v>12.1</v>
      </c>
      <c r="D46" s="31"/>
      <c r="E46" s="47" t="s">
        <v>27</v>
      </c>
      <c r="F46" s="33" t="s">
        <v>31</v>
      </c>
      <c r="G46" s="31"/>
      <c r="H46" s="47" t="s">
        <v>27</v>
      </c>
      <c r="I46" s="33" t="s">
        <v>30</v>
      </c>
      <c r="J46" s="31"/>
      <c r="K46" s="47" t="s">
        <v>27</v>
      </c>
      <c r="L46" s="33" t="s">
        <v>34</v>
      </c>
    </row>
    <row r="47" spans="2:12" x14ac:dyDescent="0.35">
      <c r="B47" s="31"/>
      <c r="C47" s="31"/>
      <c r="D47" s="31"/>
      <c r="E47" s="32" t="s">
        <v>28</v>
      </c>
      <c r="F47" s="27">
        <f ca="1">OFFSET(INDIRECT(F46),-1,0)</f>
        <v>5</v>
      </c>
      <c r="G47" s="31"/>
      <c r="H47" s="32" t="s">
        <v>28</v>
      </c>
      <c r="I47" s="27">
        <f ca="1">OFFSET(INDIRECT(I46),-1,0)</f>
        <v>0</v>
      </c>
      <c r="J47" s="31"/>
      <c r="K47" s="32" t="s">
        <v>28</v>
      </c>
      <c r="L47" s="27">
        <f ca="1">OFFSET(INDIRECT(L46),-1,0)</f>
        <v>4</v>
      </c>
    </row>
    <row r="48" spans="2:12" x14ac:dyDescent="0.35">
      <c r="B48" s="25" t="s">
        <v>20</v>
      </c>
      <c r="C48" s="41" t="e">
        <f ca="1">ROUND(C52 + C27*(C50/(C50+C51)),2)</f>
        <v>#REF!</v>
      </c>
      <c r="D48" s="31"/>
      <c r="E48" s="32" t="s">
        <v>10</v>
      </c>
      <c r="F48" s="27">
        <f ca="1">OFFSET(INDIRECT(F46),0,-4)</f>
        <v>16.899999999999999</v>
      </c>
      <c r="G48" s="31"/>
      <c r="H48" s="32" t="s">
        <v>10</v>
      </c>
      <c r="I48" s="27">
        <f ca="1">OFFSET(INDIRECT(I46),0,-4)</f>
        <v>12.1</v>
      </c>
      <c r="J48" s="31"/>
      <c r="K48" s="32" t="s">
        <v>10</v>
      </c>
      <c r="L48" s="27">
        <f ca="1">OFFSET(INDIRECT(L46),0,-4)</f>
        <v>15.299999999999999</v>
      </c>
    </row>
    <row r="49" spans="2:12" x14ac:dyDescent="0.35">
      <c r="B49" s="27" t="s">
        <v>21</v>
      </c>
      <c r="C49" s="33"/>
      <c r="D49" s="31"/>
      <c r="E49" s="31"/>
      <c r="F49" s="31"/>
      <c r="G49" s="31"/>
      <c r="H49" s="31"/>
      <c r="I49" s="31"/>
      <c r="J49" s="31"/>
      <c r="K49" s="31"/>
      <c r="L49" s="31"/>
    </row>
    <row r="50" spans="2:12" x14ac:dyDescent="0.35">
      <c r="B50" s="27"/>
      <c r="C50" s="27" t="e">
        <f ca="1">INDIRECT(C49) - OFFSET(INDIRECT(C49),-1,0)</f>
        <v>#REF!</v>
      </c>
      <c r="D50" s="31"/>
      <c r="E50" s="31"/>
      <c r="F50" s="31"/>
      <c r="G50" s="31"/>
      <c r="H50" s="31"/>
      <c r="I50" s="31"/>
      <c r="J50" s="31"/>
      <c r="K50" s="31"/>
      <c r="L50" s="31"/>
    </row>
    <row r="51" spans="2:12" x14ac:dyDescent="0.35">
      <c r="B51" s="27"/>
      <c r="C51" s="27" t="e">
        <f ca="1">INDIRECT(C49) - OFFSET(INDIRECT(C49),1,0)</f>
        <v>#REF!</v>
      </c>
      <c r="D51" s="31"/>
      <c r="E51" s="31"/>
      <c r="F51" s="31"/>
      <c r="G51" s="31"/>
      <c r="H51" s="31"/>
      <c r="I51" s="31"/>
      <c r="J51" s="31"/>
      <c r="K51" s="31"/>
      <c r="L51" s="31"/>
    </row>
    <row r="52" spans="2:12" x14ac:dyDescent="0.35">
      <c r="B52" s="27" t="s">
        <v>22</v>
      </c>
      <c r="C52" s="27" t="e">
        <f ca="1">OFFSET(INDIRECT(C49),0,-2)</f>
        <v>#REF!</v>
      </c>
      <c r="D52" s="31"/>
      <c r="E52" s="31"/>
      <c r="F52" s="31"/>
      <c r="G52" s="31"/>
      <c r="H52" s="31"/>
      <c r="I52" s="31"/>
      <c r="J52" s="31"/>
      <c r="K52" s="31"/>
      <c r="L52" s="31"/>
    </row>
    <row r="53" spans="2:12" x14ac:dyDescent="0.35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 spans="2:12" x14ac:dyDescent="0.35">
      <c r="B54" s="25" t="s">
        <v>20</v>
      </c>
      <c r="C54" s="41" t="e">
        <f ca="1">ROUND(C58 + C33*(C56/(C56+C57)),2)</f>
        <v>#REF!</v>
      </c>
      <c r="D54" s="31"/>
      <c r="E54" s="31"/>
      <c r="F54" s="31"/>
      <c r="G54" s="31"/>
      <c r="H54" s="31"/>
      <c r="I54" s="31"/>
      <c r="J54" s="31"/>
      <c r="K54" s="31"/>
      <c r="L54" s="31"/>
    </row>
    <row r="55" spans="2:12" x14ac:dyDescent="0.35">
      <c r="B55" s="27" t="s">
        <v>21</v>
      </c>
      <c r="C55" s="33"/>
      <c r="D55" s="31"/>
      <c r="E55" s="31"/>
      <c r="F55" s="31"/>
      <c r="G55" s="31"/>
      <c r="H55" s="31"/>
      <c r="I55" s="31"/>
      <c r="J55" s="31"/>
      <c r="K55" s="31"/>
      <c r="L55" s="31"/>
    </row>
    <row r="56" spans="2:12" x14ac:dyDescent="0.35">
      <c r="B56" s="27"/>
      <c r="C56" s="27" t="e">
        <f ca="1">INDIRECT(C55) - OFFSET(INDIRECT(C55),-1,0)</f>
        <v>#REF!</v>
      </c>
      <c r="D56" s="31"/>
      <c r="E56" s="31"/>
      <c r="F56" s="31"/>
      <c r="G56" s="31"/>
      <c r="H56" s="31"/>
      <c r="I56" s="31"/>
      <c r="J56" s="31"/>
      <c r="K56" s="31"/>
      <c r="L56" s="31"/>
    </row>
    <row r="57" spans="2:12" x14ac:dyDescent="0.35">
      <c r="B57" s="27"/>
      <c r="C57" s="27" t="e">
        <f ca="1">INDIRECT(C55) - OFFSET(INDIRECT(C55),1,0)</f>
        <v>#REF!</v>
      </c>
      <c r="D57" s="31"/>
      <c r="E57" s="31"/>
      <c r="F57" s="31"/>
      <c r="G57" s="31"/>
      <c r="H57" s="31"/>
      <c r="I57" s="31"/>
      <c r="J57" s="31"/>
      <c r="K57" s="31"/>
      <c r="L57" s="31"/>
    </row>
    <row r="58" spans="2:12" x14ac:dyDescent="0.35">
      <c r="B58" s="27" t="s">
        <v>22</v>
      </c>
      <c r="C58" s="27" t="e">
        <f ca="1">OFFSET(INDIRECT(C55),0,-2)</f>
        <v>#REF!</v>
      </c>
      <c r="D58" s="31"/>
      <c r="E58" s="31"/>
      <c r="F58" s="31"/>
      <c r="G58" s="31"/>
      <c r="H58" s="31"/>
      <c r="I58" s="31"/>
      <c r="J58" s="31"/>
      <c r="K58" s="31"/>
      <c r="L58" s="31"/>
    </row>
  </sheetData>
  <mergeCells count="3">
    <mergeCell ref="B4:F4"/>
    <mergeCell ref="H4:L4"/>
    <mergeCell ref="B24:C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9"/>
  <sheetViews>
    <sheetView topLeftCell="A22" workbookViewId="0">
      <selection activeCell="L45" sqref="L45"/>
    </sheetView>
  </sheetViews>
  <sheetFormatPr defaultColWidth="11" defaultRowHeight="14.5" x14ac:dyDescent="0.35"/>
  <cols>
    <col min="1" max="1" width="12.1796875" style="21" customWidth="1"/>
    <col min="2" max="16384" width="11" style="21"/>
  </cols>
  <sheetData>
    <row r="1" spans="1:18" x14ac:dyDescent="0.35">
      <c r="A1" s="61" t="s">
        <v>0</v>
      </c>
      <c r="B1" s="62"/>
    </row>
    <row r="2" spans="1:18" x14ac:dyDescent="0.35">
      <c r="A2" s="33">
        <v>14.5</v>
      </c>
      <c r="B2" s="33">
        <v>28.3</v>
      </c>
    </row>
    <row r="3" spans="1:18" ht="15" thickBot="1" x14ac:dyDescent="0.4">
      <c r="A3" s="21" t="s">
        <v>1</v>
      </c>
      <c r="B3" s="34">
        <v>1</v>
      </c>
    </row>
    <row r="4" spans="1:18" ht="15" thickBot="1" x14ac:dyDescent="0.4">
      <c r="B4" s="53" t="s">
        <v>8</v>
      </c>
      <c r="C4" s="54"/>
      <c r="D4" s="54"/>
      <c r="E4" s="54"/>
      <c r="F4" s="55"/>
      <c r="H4" s="56" t="s">
        <v>7</v>
      </c>
      <c r="I4" s="56"/>
      <c r="J4" s="56"/>
      <c r="K4" s="56"/>
      <c r="L4" s="56"/>
    </row>
    <row r="5" spans="1:18" x14ac:dyDescent="0.35">
      <c r="B5" s="36">
        <v>17.5</v>
      </c>
      <c r="C5" s="36">
        <v>22.5</v>
      </c>
      <c r="D5" s="36">
        <v>19.600000000000001</v>
      </c>
      <c r="E5" s="36">
        <v>15.6</v>
      </c>
      <c r="F5" s="36">
        <v>20.399999999999999</v>
      </c>
      <c r="G5"/>
      <c r="H5" s="36">
        <f ca="1">ROUND($A$2 + ($B$2 -$A$2)*RAND(), $B$3)</f>
        <v>19.399999999999999</v>
      </c>
      <c r="I5" s="36">
        <f t="shared" ref="I5:L8" ca="1" si="0">ROUND($A$2 + ($B$2 -$A$2)*RAND(), $B$3)</f>
        <v>22.7</v>
      </c>
      <c r="J5" s="36">
        <f t="shared" ca="1" si="0"/>
        <v>17.600000000000001</v>
      </c>
      <c r="K5" s="36">
        <f t="shared" ca="1" si="0"/>
        <v>22.1</v>
      </c>
      <c r="L5" s="36">
        <f t="shared" ca="1" si="0"/>
        <v>25</v>
      </c>
      <c r="N5" s="49">
        <f>SMALL($B$5:$F$7,1)</f>
        <v>15.2</v>
      </c>
      <c r="O5" s="49">
        <f>SMALL($B$5:$F$7,2)</f>
        <v>15.6</v>
      </c>
      <c r="P5" s="49">
        <f>SMALL($B$5:$F$7,3)</f>
        <v>15.6</v>
      </c>
      <c r="Q5" s="49">
        <f>SMALL($B$5:$F$7,4)</f>
        <v>16.2</v>
      </c>
      <c r="R5" s="49">
        <f>SMALL($B$5:$F$7,5)</f>
        <v>16.3</v>
      </c>
    </row>
    <row r="6" spans="1:18" x14ac:dyDescent="0.35">
      <c r="B6" s="36">
        <v>25</v>
      </c>
      <c r="C6" s="36">
        <v>15.6</v>
      </c>
      <c r="D6" s="36">
        <v>27.5</v>
      </c>
      <c r="E6" s="36">
        <v>27.7</v>
      </c>
      <c r="F6" s="36">
        <v>21.9</v>
      </c>
      <c r="G6"/>
      <c r="H6" s="36">
        <f t="shared" ref="H6:H7" ca="1" si="1">ROUND($A$2 + ($B$2 -$A$2)*RAND(), $B$3)</f>
        <v>16.2</v>
      </c>
      <c r="I6" s="36">
        <f t="shared" ca="1" si="0"/>
        <v>25.2</v>
      </c>
      <c r="J6" s="36">
        <f t="shared" ca="1" si="0"/>
        <v>26.8</v>
      </c>
      <c r="K6" s="36">
        <f t="shared" ca="1" si="0"/>
        <v>27.5</v>
      </c>
      <c r="L6" s="36">
        <f t="shared" ca="1" si="0"/>
        <v>23.3</v>
      </c>
      <c r="N6" s="49">
        <f>SMALL($B$5:$F$7,6)</f>
        <v>17.5</v>
      </c>
      <c r="O6" s="49">
        <f>SMALL($B$5:$F$7,7)</f>
        <v>19.600000000000001</v>
      </c>
      <c r="P6" s="49">
        <f>SMALL($B$5:$F$7,8)</f>
        <v>20.399999999999999</v>
      </c>
      <c r="Q6" s="49">
        <f>SMALL($B$5:$F$7,9)</f>
        <v>21.9</v>
      </c>
      <c r="R6" s="49">
        <f>SMALL($B$5:$F$7,10)</f>
        <v>22.5</v>
      </c>
    </row>
    <row r="7" spans="1:18" x14ac:dyDescent="0.35">
      <c r="B7" s="36">
        <v>22.6</v>
      </c>
      <c r="C7" s="36">
        <v>15.2</v>
      </c>
      <c r="D7" s="36">
        <v>26.2</v>
      </c>
      <c r="E7" s="36">
        <v>16.2</v>
      </c>
      <c r="F7" s="36">
        <v>16.3</v>
      </c>
      <c r="G7"/>
      <c r="H7" s="36">
        <f t="shared" ca="1" si="1"/>
        <v>19.8</v>
      </c>
      <c r="I7" s="36">
        <f t="shared" ca="1" si="0"/>
        <v>25.2</v>
      </c>
      <c r="J7" s="36">
        <f t="shared" ca="1" si="0"/>
        <v>27.2</v>
      </c>
      <c r="K7" s="36">
        <f t="shared" ca="1" si="0"/>
        <v>22.3</v>
      </c>
      <c r="L7" s="36">
        <f t="shared" ca="1" si="0"/>
        <v>28</v>
      </c>
      <c r="N7" s="49">
        <f>SMALL($B$5:$F$7,11)</f>
        <v>22.6</v>
      </c>
      <c r="O7" s="49">
        <f>SMALL($B$5:$F$7,12)</f>
        <v>25</v>
      </c>
      <c r="P7" s="49">
        <f>SMALL($B$5:$F$7,13)</f>
        <v>26.2</v>
      </c>
      <c r="Q7" s="49">
        <f>SMALL($B$5:$F$7,14)</f>
        <v>27.5</v>
      </c>
      <c r="R7" s="49">
        <f>SMALL($B$5:$F$7,15)</f>
        <v>27.7</v>
      </c>
    </row>
    <row r="8" spans="1:18" x14ac:dyDescent="0.35">
      <c r="B8" s="36">
        <v>22.6</v>
      </c>
      <c r="C8" s="36">
        <v>22.1</v>
      </c>
      <c r="D8" s="36">
        <v>26.5</v>
      </c>
      <c r="E8" s="36">
        <v>16.399999999999999</v>
      </c>
      <c r="F8" s="36">
        <v>23.7</v>
      </c>
      <c r="G8"/>
      <c r="H8" s="36">
        <f ca="1">ROUND($A$2 + ($B$2 -$A$2)*RAND(), $B$3)</f>
        <v>24.2</v>
      </c>
      <c r="I8" s="36">
        <f t="shared" ca="1" si="0"/>
        <v>23.6</v>
      </c>
      <c r="J8" s="36">
        <f t="shared" ca="1" si="0"/>
        <v>27.5</v>
      </c>
      <c r="K8" s="36">
        <f t="shared" ca="1" si="0"/>
        <v>23.9</v>
      </c>
      <c r="L8" s="36">
        <f t="shared" ca="1" si="0"/>
        <v>27.8</v>
      </c>
    </row>
    <row r="9" spans="1:18" x14ac:dyDescent="0.35">
      <c r="B9" s="36">
        <v>17.5</v>
      </c>
      <c r="C9" s="36"/>
      <c r="D9" s="36"/>
      <c r="E9" s="36"/>
      <c r="F9" s="36"/>
      <c r="G9"/>
      <c r="H9" s="36"/>
      <c r="I9" s="36"/>
      <c r="J9" s="36"/>
      <c r="K9" s="36"/>
      <c r="L9" s="36"/>
    </row>
    <row r="10" spans="1:18" x14ac:dyDescent="0.35">
      <c r="B10" s="36"/>
      <c r="C10" s="36"/>
      <c r="D10" s="36"/>
      <c r="E10" s="36"/>
      <c r="F10" s="36"/>
      <c r="G10"/>
      <c r="H10" s="36"/>
      <c r="I10" s="36"/>
      <c r="J10" s="36"/>
      <c r="K10" s="36"/>
      <c r="L10" s="36"/>
    </row>
    <row r="11" spans="1:18" x14ac:dyDescent="0.35">
      <c r="B11" s="36"/>
      <c r="C11" s="35"/>
      <c r="D11" s="35"/>
      <c r="E11" s="35"/>
      <c r="F11" s="37"/>
      <c r="H11" s="36"/>
      <c r="I11" s="35"/>
      <c r="J11" s="35"/>
      <c r="K11" s="35"/>
      <c r="L11" s="37"/>
    </row>
    <row r="12" spans="1:18" x14ac:dyDescent="0.35">
      <c r="B12" s="36"/>
      <c r="C12" s="35"/>
      <c r="D12" s="35"/>
      <c r="E12" s="35"/>
      <c r="F12" s="37"/>
      <c r="H12" s="36"/>
      <c r="I12" s="35"/>
      <c r="J12" s="35"/>
      <c r="K12" s="35"/>
      <c r="L12" s="37"/>
    </row>
    <row r="13" spans="1:18" ht="15" thickBot="1" x14ac:dyDescent="0.4">
      <c r="B13" s="38"/>
      <c r="C13" s="39"/>
      <c r="D13" s="39"/>
      <c r="E13" s="39"/>
      <c r="F13" s="40"/>
      <c r="H13" s="38"/>
      <c r="I13" s="39"/>
      <c r="J13" s="39"/>
      <c r="K13" s="39"/>
      <c r="L13" s="40"/>
    </row>
    <row r="16" spans="1:18" x14ac:dyDescent="0.35">
      <c r="A16" s="23" t="s">
        <v>4</v>
      </c>
      <c r="B16" s="21">
        <f>COUNT(B5:F13)</f>
        <v>21</v>
      </c>
    </row>
    <row r="17" spans="1:10" x14ac:dyDescent="0.35">
      <c r="A17" s="23" t="s">
        <v>2</v>
      </c>
      <c r="B17" s="21">
        <f>MAX(B5:F13)</f>
        <v>27.7</v>
      </c>
    </row>
    <row r="18" spans="1:10" x14ac:dyDescent="0.35">
      <c r="A18" s="23" t="s">
        <v>3</v>
      </c>
      <c r="B18" s="21">
        <f>MIN(B5:F13)</f>
        <v>15.2</v>
      </c>
    </row>
    <row r="20" spans="1:10" x14ac:dyDescent="0.35">
      <c r="A20" s="23" t="s">
        <v>5</v>
      </c>
      <c r="B20" s="24">
        <f>1+3.33*LOG10(B16)</f>
        <v>5.402990251463951</v>
      </c>
      <c r="C20" s="21">
        <f>ROUNDUP(B20,0)</f>
        <v>6</v>
      </c>
    </row>
    <row r="21" spans="1:10" x14ac:dyDescent="0.35">
      <c r="A21" s="23" t="s">
        <v>6</v>
      </c>
      <c r="B21" s="48">
        <f>(B17-B18)/C20</f>
        <v>2.0833333333333335</v>
      </c>
      <c r="C21" s="48">
        <v>2.2000000000000002</v>
      </c>
      <c r="D21" s="48"/>
    </row>
    <row r="22" spans="1:10" x14ac:dyDescent="0.35">
      <c r="A22" s="23" t="s">
        <v>35</v>
      </c>
    </row>
    <row r="23" spans="1:10" ht="15" thickBot="1" x14ac:dyDescent="0.4">
      <c r="A23" s="23" t="s">
        <v>36</v>
      </c>
      <c r="B23" s="34">
        <v>0.1</v>
      </c>
    </row>
    <row r="24" spans="1:10" x14ac:dyDescent="0.35">
      <c r="B24" s="59" t="s">
        <v>9</v>
      </c>
      <c r="C24" s="60"/>
    </row>
    <row r="25" spans="1:10" x14ac:dyDescent="0.35">
      <c r="A25"/>
      <c r="B25" s="26" t="s">
        <v>10</v>
      </c>
      <c r="C25" s="26" t="s">
        <v>12</v>
      </c>
      <c r="D25" s="44" t="s">
        <v>11</v>
      </c>
      <c r="E25" s="26" t="s">
        <v>13</v>
      </c>
      <c r="F25" s="46" t="s">
        <v>14</v>
      </c>
      <c r="G25" s="26" t="s">
        <v>15</v>
      </c>
      <c r="H25" s="42" t="s">
        <v>16</v>
      </c>
      <c r="I25" s="29" t="s">
        <v>17</v>
      </c>
      <c r="J25" s="29"/>
    </row>
    <row r="26" spans="1:10" x14ac:dyDescent="0.35">
      <c r="A26"/>
      <c r="B26"/>
      <c r="C26"/>
      <c r="D26"/>
      <c r="E26"/>
      <c r="F26"/>
      <c r="G26"/>
      <c r="H26"/>
      <c r="I26"/>
      <c r="J26"/>
    </row>
    <row r="27" spans="1:10" x14ac:dyDescent="0.35">
      <c r="A27"/>
      <c r="B27" s="26">
        <f>B18</f>
        <v>15.2</v>
      </c>
      <c r="C27" s="26">
        <f>B28-$B$23</f>
        <v>17.299999999999997</v>
      </c>
      <c r="D27" s="45">
        <f>COUNTIFS($B$5:$F$13, "&lt;="&amp;C27, $B$5:$F$13, "&gt;=" &amp;B27)</f>
        <v>6</v>
      </c>
      <c r="E27" s="27">
        <f>ROUND(AVERAGE(B27:C27),$B$3)</f>
        <v>16.3</v>
      </c>
      <c r="F27" s="47">
        <f>D27</f>
        <v>6</v>
      </c>
      <c r="G27" s="27">
        <f t="shared" ref="G27:G32" si="2">ROUND(D27*100/$D$35,2)</f>
        <v>28.57</v>
      </c>
      <c r="H27" s="43">
        <f>G27</f>
        <v>28.57</v>
      </c>
      <c r="I27" s="22">
        <f>ROUND(D27*E27,$B$3)</f>
        <v>97.8</v>
      </c>
      <c r="J27" s="22">
        <f>ROUND(D27*(E27-$C$39)^2, $B$3)</f>
        <v>150</v>
      </c>
    </row>
    <row r="28" spans="1:10" x14ac:dyDescent="0.35">
      <c r="A28"/>
      <c r="B28" s="26">
        <f>B27+$C$21</f>
        <v>17.399999999999999</v>
      </c>
      <c r="C28" s="26">
        <f>C27+$C$21</f>
        <v>19.499999999999996</v>
      </c>
      <c r="D28" s="45">
        <f t="shared" ref="D28:D31" si="3">COUNTIFS($B$5:$F$13, "&lt;="&amp;C28, $B$5:$F$13, "&gt;=" &amp;B28)</f>
        <v>2</v>
      </c>
      <c r="E28" s="27">
        <f t="shared" ref="E28:E31" si="4">ROUND(AVERAGE(B28:C28),$B$3)</f>
        <v>18.5</v>
      </c>
      <c r="F28" s="47">
        <f>F27+D28</f>
        <v>8</v>
      </c>
      <c r="G28" s="27">
        <f t="shared" si="2"/>
        <v>9.52</v>
      </c>
      <c r="H28" s="43">
        <f>H27+G28</f>
        <v>38.090000000000003</v>
      </c>
      <c r="I28" s="22">
        <f t="shared" ref="I28:I31" si="5">ROUND(D28*E28,$B$3)</f>
        <v>37</v>
      </c>
      <c r="J28" s="22">
        <f t="shared" ref="J28:J31" si="6">ROUND(D28*(E28-$C$39)^2, $B$3)</f>
        <v>15.7</v>
      </c>
    </row>
    <row r="29" spans="1:10" x14ac:dyDescent="0.35">
      <c r="A29"/>
      <c r="B29" s="26">
        <f t="shared" ref="B29:C32" si="7">B28+$C$21</f>
        <v>19.599999999999998</v>
      </c>
      <c r="C29" s="26">
        <f t="shared" si="7"/>
        <v>21.699999999999996</v>
      </c>
      <c r="D29" s="45">
        <f t="shared" si="3"/>
        <v>2</v>
      </c>
      <c r="E29" s="27">
        <f t="shared" si="4"/>
        <v>20.7</v>
      </c>
      <c r="F29" s="47">
        <f t="shared" ref="F29:F31" si="8">F28+D29</f>
        <v>10</v>
      </c>
      <c r="G29" s="27">
        <f t="shared" si="2"/>
        <v>9.52</v>
      </c>
      <c r="H29" s="43">
        <f t="shared" ref="H29:H31" si="9">H28+G29</f>
        <v>47.61</v>
      </c>
      <c r="I29" s="22">
        <f t="shared" si="5"/>
        <v>41.4</v>
      </c>
      <c r="J29" s="22">
        <f t="shared" si="6"/>
        <v>0.7</v>
      </c>
    </row>
    <row r="30" spans="1:10" x14ac:dyDescent="0.35">
      <c r="A30"/>
      <c r="B30" s="26">
        <f t="shared" si="7"/>
        <v>21.799999999999997</v>
      </c>
      <c r="C30" s="26">
        <f t="shared" si="7"/>
        <v>23.899999999999995</v>
      </c>
      <c r="D30" s="45">
        <f t="shared" si="3"/>
        <v>6</v>
      </c>
      <c r="E30" s="27">
        <f t="shared" si="4"/>
        <v>22.9</v>
      </c>
      <c r="F30" s="47">
        <f t="shared" si="8"/>
        <v>16</v>
      </c>
      <c r="G30" s="27">
        <f t="shared" si="2"/>
        <v>28.57</v>
      </c>
      <c r="H30" s="43">
        <f t="shared" si="9"/>
        <v>76.180000000000007</v>
      </c>
      <c r="I30" s="22">
        <f t="shared" si="5"/>
        <v>137.4</v>
      </c>
      <c r="J30" s="22">
        <f t="shared" si="6"/>
        <v>15.4</v>
      </c>
    </row>
    <row r="31" spans="1:10" x14ac:dyDescent="0.35">
      <c r="A31"/>
      <c r="B31" s="26">
        <f t="shared" si="7"/>
        <v>23.999999999999996</v>
      </c>
      <c r="C31" s="26">
        <f t="shared" si="7"/>
        <v>26.099999999999994</v>
      </c>
      <c r="D31" s="45">
        <f t="shared" si="3"/>
        <v>1</v>
      </c>
      <c r="E31" s="27">
        <f t="shared" si="4"/>
        <v>25.1</v>
      </c>
      <c r="F31" s="47">
        <f t="shared" si="8"/>
        <v>17</v>
      </c>
      <c r="G31" s="27">
        <f t="shared" si="2"/>
        <v>4.76</v>
      </c>
      <c r="H31" s="43">
        <f t="shared" si="9"/>
        <v>80.940000000000012</v>
      </c>
      <c r="I31" s="22">
        <f t="shared" si="5"/>
        <v>25.1</v>
      </c>
      <c r="J31" s="22">
        <f t="shared" si="6"/>
        <v>14.4</v>
      </c>
    </row>
    <row r="32" spans="1:10" customFormat="1" x14ac:dyDescent="0.35">
      <c r="B32" s="26">
        <f t="shared" si="7"/>
        <v>26.199999999999996</v>
      </c>
      <c r="C32" s="26">
        <f t="shared" si="7"/>
        <v>28.299999999999994</v>
      </c>
      <c r="D32" s="45">
        <f t="shared" ref="D32" si="10">COUNTIFS($B$5:$F$13, "&lt;="&amp;C32, $B$5:$F$13, "&gt;=" &amp;B32)</f>
        <v>4</v>
      </c>
      <c r="E32" s="27">
        <f t="shared" ref="E32" si="11">ROUND(AVERAGE(B32:C32),$B$3)</f>
        <v>27.3</v>
      </c>
      <c r="F32" s="47">
        <f t="shared" ref="F32" si="12">F31+D32</f>
        <v>21</v>
      </c>
      <c r="G32" s="27">
        <f t="shared" si="2"/>
        <v>19.05</v>
      </c>
      <c r="H32" s="43">
        <f t="shared" ref="H32" si="13">H31+G32</f>
        <v>99.990000000000009</v>
      </c>
      <c r="I32" s="22">
        <f t="shared" ref="I32" si="14">ROUND(D32*E32,$B$3)</f>
        <v>109.2</v>
      </c>
      <c r="J32" s="22">
        <f t="shared" ref="J32" si="15">ROUND(D32*(E32-$C$39)^2, $B$3)</f>
        <v>144</v>
      </c>
    </row>
    <row r="33" spans="2:12" customFormat="1" x14ac:dyDescent="0.35"/>
    <row r="34" spans="2:12" ht="15" thickBot="1" x14ac:dyDescent="0.4">
      <c r="B34" s="17"/>
      <c r="C34" s="17"/>
      <c r="D34"/>
      <c r="E34"/>
      <c r="F34"/>
      <c r="G34"/>
      <c r="H34"/>
      <c r="I34"/>
      <c r="J34" s="7"/>
    </row>
    <row r="35" spans="2:12" ht="15" thickBot="1" x14ac:dyDescent="0.4">
      <c r="D35" s="14">
        <f>SUM(D27:D33)</f>
        <v>21</v>
      </c>
      <c r="I35" s="14">
        <f>SUM(I27:I33)</f>
        <v>447.90000000000003</v>
      </c>
      <c r="J35" s="14">
        <f>SUM(J27:J33)</f>
        <v>340.2</v>
      </c>
    </row>
    <row r="36" spans="2:12" x14ac:dyDescent="0.35">
      <c r="D36" s="30"/>
      <c r="I36" s="30"/>
      <c r="J36" s="30"/>
    </row>
    <row r="37" spans="2:12" x14ac:dyDescent="0.35">
      <c r="D37" s="30"/>
      <c r="I37" s="30"/>
      <c r="J37" s="30"/>
    </row>
    <row r="39" spans="2:12" x14ac:dyDescent="0.35">
      <c r="B39" s="19"/>
      <c r="C39" s="41">
        <f>ROUND(I35/D35, $B$3)</f>
        <v>21.3</v>
      </c>
    </row>
    <row r="40" spans="2:12" ht="16.5" x14ac:dyDescent="0.35">
      <c r="B40" s="20" t="s">
        <v>18</v>
      </c>
      <c r="C40" s="41">
        <f>ROUND(J35/(D35-1),$B$3 )</f>
        <v>17</v>
      </c>
    </row>
    <row r="41" spans="2:12" x14ac:dyDescent="0.35">
      <c r="B41" s="20" t="s">
        <v>19</v>
      </c>
      <c r="C41" s="41">
        <f>ROUND(SQRT(C40), $B$3)</f>
        <v>4.0999999999999996</v>
      </c>
    </row>
    <row r="43" spans="2:12" x14ac:dyDescent="0.35">
      <c r="B43" s="25" t="s">
        <v>20</v>
      </c>
      <c r="C43" s="41">
        <f ca="1">ROUND(C47 + C21*(C45/(C45+C46)),$B$3)</f>
        <v>22.8</v>
      </c>
      <c r="D43" s="31"/>
      <c r="E43" s="25" t="s">
        <v>24</v>
      </c>
      <c r="F43" s="41">
        <f ca="1">ROUND(F49+(F46-F48)*$C$21/OFFSET(INDIRECT(F47),0,-2),$B$3)</f>
        <v>23.9</v>
      </c>
      <c r="G43" s="31"/>
      <c r="H43" s="25" t="s">
        <v>32</v>
      </c>
      <c r="I43" s="41">
        <f ca="1">ROUND(I49+(I46-I48)*$C$21/OFFSET(INDIRECT(I47),0,-2),$B$3)</f>
        <v>25.8</v>
      </c>
      <c r="J43" s="31"/>
      <c r="K43" s="25" t="s">
        <v>33</v>
      </c>
      <c r="L43" s="41">
        <f ca="1">ROUND(L49+(L46-L48)*$C$21/OFFSET(INDIRECT(L47),0,-2),$B$3)</f>
        <v>25.3</v>
      </c>
    </row>
    <row r="44" spans="2:12" x14ac:dyDescent="0.35">
      <c r="B44" s="45" t="s">
        <v>21</v>
      </c>
      <c r="C44" s="33" t="s">
        <v>54</v>
      </c>
      <c r="D44" s="31"/>
      <c r="E44" s="27" t="s">
        <v>25</v>
      </c>
      <c r="F44" s="33">
        <v>3</v>
      </c>
      <c r="G44" s="31"/>
      <c r="H44" s="27" t="s">
        <v>25</v>
      </c>
      <c r="I44" s="33">
        <v>8</v>
      </c>
      <c r="J44" s="31"/>
      <c r="K44" s="27" t="s">
        <v>25</v>
      </c>
      <c r="L44" s="33">
        <v>79</v>
      </c>
    </row>
    <row r="45" spans="2:12" x14ac:dyDescent="0.35">
      <c r="B45" s="27"/>
      <c r="C45" s="27">
        <f ca="1">INDIRECT(C44) - OFFSET(INDIRECT(C44),-1,0)</f>
        <v>4</v>
      </c>
      <c r="D45" s="31"/>
      <c r="E45" s="43" t="s">
        <v>29</v>
      </c>
      <c r="F45" s="43">
        <f>(F44/4)*100</f>
        <v>75</v>
      </c>
      <c r="G45" s="31"/>
      <c r="H45" s="43" t="s">
        <v>29</v>
      </c>
      <c r="I45" s="43">
        <f>(I44/10)*100</f>
        <v>80</v>
      </c>
      <c r="J45" s="31"/>
      <c r="K45" s="43" t="s">
        <v>29</v>
      </c>
      <c r="L45" s="43">
        <f>(L44/100)*100</f>
        <v>79</v>
      </c>
    </row>
    <row r="46" spans="2:12" x14ac:dyDescent="0.35">
      <c r="B46" s="27"/>
      <c r="C46" s="27">
        <f ca="1">INDIRECT(C44) - OFFSET(INDIRECT(C44),1,0)</f>
        <v>5</v>
      </c>
      <c r="D46" s="31"/>
      <c r="E46" s="27" t="s">
        <v>26</v>
      </c>
      <c r="F46" s="27">
        <f>$D$35*F44/4</f>
        <v>15.75</v>
      </c>
      <c r="G46" s="31"/>
      <c r="H46" s="27" t="s">
        <v>26</v>
      </c>
      <c r="I46" s="27">
        <f>$D$35*I44/10</f>
        <v>16.8</v>
      </c>
      <c r="J46" s="31"/>
      <c r="K46" s="27" t="s">
        <v>26</v>
      </c>
      <c r="L46" s="27">
        <f>$D$35*L44/100</f>
        <v>16.59</v>
      </c>
    </row>
    <row r="47" spans="2:12" x14ac:dyDescent="0.35">
      <c r="B47" s="27" t="s">
        <v>22</v>
      </c>
      <c r="C47" s="27">
        <f ca="1">OFFSET(INDIRECT(C44),0,-2)</f>
        <v>21.799999999999997</v>
      </c>
      <c r="D47" s="31"/>
      <c r="E47" s="47" t="s">
        <v>27</v>
      </c>
      <c r="F47" s="33" t="s">
        <v>31</v>
      </c>
      <c r="G47" s="31"/>
      <c r="H47" s="47" t="s">
        <v>27</v>
      </c>
      <c r="I47" s="33" t="s">
        <v>55</v>
      </c>
      <c r="J47" s="31"/>
      <c r="K47" s="47" t="s">
        <v>27</v>
      </c>
      <c r="L47" s="33" t="s">
        <v>55</v>
      </c>
    </row>
    <row r="48" spans="2:12" x14ac:dyDescent="0.35">
      <c r="B48" s="31"/>
      <c r="C48" s="31"/>
      <c r="D48" s="31"/>
      <c r="E48" s="32" t="s">
        <v>28</v>
      </c>
      <c r="F48" s="27">
        <f ca="1">OFFSET(INDIRECT(F47),-1,0)</f>
        <v>10</v>
      </c>
      <c r="G48" s="31"/>
      <c r="H48" s="32" t="s">
        <v>28</v>
      </c>
      <c r="I48" s="27">
        <f ca="1">OFFSET(INDIRECT(I47),-1,0)</f>
        <v>16</v>
      </c>
      <c r="J48" s="31"/>
      <c r="K48" s="32" t="s">
        <v>28</v>
      </c>
      <c r="L48" s="27">
        <f ca="1">OFFSET(INDIRECT(L47),-1,0)</f>
        <v>16</v>
      </c>
    </row>
    <row r="49" spans="2:12" x14ac:dyDescent="0.35">
      <c r="B49" s="25" t="s">
        <v>20</v>
      </c>
      <c r="C49" s="41" t="e">
        <f ca="1">ROUND(C53 + C27*(C51/(C51+C52)),2)</f>
        <v>#REF!</v>
      </c>
      <c r="D49" s="31"/>
      <c r="E49" s="32" t="s">
        <v>10</v>
      </c>
      <c r="F49" s="27">
        <f ca="1">OFFSET(INDIRECT(F47),0,-4)</f>
        <v>21.799999999999997</v>
      </c>
      <c r="G49" s="31"/>
      <c r="H49" s="32" t="s">
        <v>10</v>
      </c>
      <c r="I49" s="27">
        <f ca="1">OFFSET(INDIRECT(I47),0,-4)</f>
        <v>23.999999999999996</v>
      </c>
      <c r="J49" s="31"/>
      <c r="K49" s="32" t="s">
        <v>10</v>
      </c>
      <c r="L49" s="27">
        <f ca="1">OFFSET(INDIRECT(L47),0,-4)</f>
        <v>23.999999999999996</v>
      </c>
    </row>
    <row r="50" spans="2:12" x14ac:dyDescent="0.35">
      <c r="B50" s="27" t="s">
        <v>21</v>
      </c>
      <c r="C50" s="33"/>
      <c r="D50" s="31"/>
      <c r="E50" s="31"/>
      <c r="F50" s="31"/>
      <c r="G50" s="31"/>
      <c r="H50" s="31"/>
      <c r="I50" s="31"/>
      <c r="J50" s="31"/>
      <c r="K50" s="31"/>
      <c r="L50" s="31"/>
    </row>
    <row r="51" spans="2:12" x14ac:dyDescent="0.35">
      <c r="B51" s="27"/>
      <c r="C51" s="27" t="e">
        <f ca="1">INDIRECT(C50) - OFFSET(INDIRECT(C50),-1,0)</f>
        <v>#REF!</v>
      </c>
      <c r="D51" s="31"/>
      <c r="E51" s="31"/>
      <c r="F51" s="31"/>
      <c r="G51" s="31"/>
      <c r="H51" s="31"/>
      <c r="I51" s="31"/>
      <c r="J51" s="31"/>
      <c r="K51" s="31"/>
      <c r="L51" s="31"/>
    </row>
    <row r="52" spans="2:12" x14ac:dyDescent="0.35">
      <c r="B52" s="27"/>
      <c r="C52" s="27" t="e">
        <f ca="1">INDIRECT(C50) - OFFSET(INDIRECT(C50),1,0)</f>
        <v>#REF!</v>
      </c>
      <c r="D52" s="31"/>
      <c r="E52" s="31"/>
      <c r="F52" s="31"/>
      <c r="G52" s="31"/>
      <c r="H52" s="31"/>
      <c r="I52" s="31"/>
      <c r="J52" s="31"/>
      <c r="K52" s="31"/>
      <c r="L52" s="31"/>
    </row>
    <row r="53" spans="2:12" x14ac:dyDescent="0.35">
      <c r="B53" s="27" t="s">
        <v>22</v>
      </c>
      <c r="C53" s="27" t="e">
        <f ca="1">OFFSET(INDIRECT(C50),0,-2)</f>
        <v>#REF!</v>
      </c>
      <c r="D53" s="31"/>
      <c r="E53" s="31"/>
      <c r="F53" s="31"/>
      <c r="G53" s="31"/>
      <c r="H53" s="31"/>
      <c r="I53" s="31"/>
      <c r="J53" s="31"/>
      <c r="K53" s="31"/>
      <c r="L53" s="31"/>
    </row>
    <row r="54" spans="2:12" x14ac:dyDescent="0.35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 spans="2:12" x14ac:dyDescent="0.35">
      <c r="B55" s="25" t="s">
        <v>20</v>
      </c>
      <c r="C55" s="41" t="e">
        <f ca="1">ROUND(C59 + C33*(C57/(C57+C58)),2)</f>
        <v>#REF!</v>
      </c>
      <c r="D55" s="31"/>
      <c r="E55" s="31"/>
      <c r="F55" s="31"/>
      <c r="G55" s="31"/>
      <c r="H55" s="31"/>
      <c r="I55" s="31"/>
      <c r="J55" s="31"/>
      <c r="K55" s="31"/>
      <c r="L55" s="31"/>
    </row>
    <row r="56" spans="2:12" x14ac:dyDescent="0.35">
      <c r="B56" s="27" t="s">
        <v>21</v>
      </c>
      <c r="C56" s="33"/>
      <c r="D56" s="31"/>
      <c r="E56" s="31"/>
      <c r="F56" s="31"/>
      <c r="G56" s="31"/>
      <c r="H56" s="31"/>
      <c r="I56" s="31"/>
      <c r="J56" s="31"/>
      <c r="K56" s="31"/>
      <c r="L56" s="31"/>
    </row>
    <row r="57" spans="2:12" x14ac:dyDescent="0.35">
      <c r="B57" s="27"/>
      <c r="C57" s="27" t="e">
        <f ca="1">INDIRECT(C56) - OFFSET(INDIRECT(C56),-1,0)</f>
        <v>#REF!</v>
      </c>
      <c r="D57" s="31"/>
      <c r="E57" s="31"/>
      <c r="F57" s="31"/>
      <c r="G57" s="31"/>
      <c r="H57" s="31"/>
      <c r="I57" s="31"/>
      <c r="J57" s="31"/>
      <c r="K57" s="31"/>
      <c r="L57" s="31"/>
    </row>
    <row r="58" spans="2:12" x14ac:dyDescent="0.35">
      <c r="B58" s="27"/>
      <c r="C58" s="27" t="e">
        <f ca="1">INDIRECT(C56) - OFFSET(INDIRECT(C56),1,0)</f>
        <v>#REF!</v>
      </c>
      <c r="D58" s="31"/>
      <c r="E58" s="31"/>
      <c r="F58" s="31"/>
      <c r="G58" s="31"/>
      <c r="H58" s="31"/>
      <c r="I58" s="31"/>
      <c r="J58" s="31"/>
      <c r="K58" s="31"/>
      <c r="L58" s="31"/>
    </row>
    <row r="59" spans="2:12" x14ac:dyDescent="0.35">
      <c r="B59" s="27" t="s">
        <v>22</v>
      </c>
      <c r="C59" s="27" t="e">
        <f ca="1">OFFSET(INDIRECT(C56),0,-2)</f>
        <v>#REF!</v>
      </c>
      <c r="D59" s="31"/>
      <c r="E59" s="31"/>
      <c r="F59" s="31"/>
      <c r="G59" s="31"/>
      <c r="H59" s="31"/>
      <c r="I59" s="31"/>
      <c r="J59" s="31"/>
      <c r="K59" s="31"/>
      <c r="L59" s="31"/>
    </row>
  </sheetData>
  <mergeCells count="4">
    <mergeCell ref="B4:F4"/>
    <mergeCell ref="H4:L4"/>
    <mergeCell ref="B24:C24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opLeftCell="B4" workbookViewId="0">
      <selection activeCell="B10" sqref="B10"/>
    </sheetView>
  </sheetViews>
  <sheetFormatPr defaultColWidth="10.90625" defaultRowHeight="14.5" x14ac:dyDescent="0.35"/>
  <sheetData>
    <row r="1" spans="1:10" x14ac:dyDescent="0.35">
      <c r="A1" t="s">
        <v>40</v>
      </c>
      <c r="B1" t="s">
        <v>41</v>
      </c>
    </row>
    <row r="2" spans="1:10" x14ac:dyDescent="0.35">
      <c r="A2">
        <v>2</v>
      </c>
      <c r="B2">
        <v>8</v>
      </c>
    </row>
    <row r="3" spans="1:10" x14ac:dyDescent="0.35">
      <c r="A3" t="s">
        <v>37</v>
      </c>
    </row>
    <row r="4" spans="1:10" x14ac:dyDescent="0.35">
      <c r="A4">
        <v>1</v>
      </c>
    </row>
    <row r="6" spans="1:10" x14ac:dyDescent="0.35">
      <c r="A6">
        <f ca="1">ROUND($A$2+($B$2-$A$2)*RAND(),$A$4)</f>
        <v>3.2</v>
      </c>
      <c r="B6" s="26">
        <v>10.4</v>
      </c>
      <c r="C6" s="22">
        <f>ROUND((B6-$C$20)^3,$A$4)</f>
        <v>-91.1</v>
      </c>
      <c r="D6" s="22">
        <f>ROUND((B6-$C$20)^4,$A$4)</f>
        <v>410.1</v>
      </c>
      <c r="E6" s="22">
        <f>ROUND((B6-$C$20)^2,$A$4)</f>
        <v>20.3</v>
      </c>
    </row>
    <row r="7" spans="1:10" x14ac:dyDescent="0.35">
      <c r="A7" s="21">
        <f t="shared" ref="A7:A13" ca="1" si="0">ROUND($A$2+($B$2-$A$2)*RAND(),$A$4)</f>
        <v>3.4</v>
      </c>
      <c r="B7" s="26">
        <v>12.5</v>
      </c>
      <c r="C7" s="22">
        <f>ROUND((B7-$C$20)^3,$A$4)</f>
        <v>-13.8</v>
      </c>
      <c r="D7" s="22">
        <f>ROUND((B7-$C$20)^4,$A$4)</f>
        <v>33.200000000000003</v>
      </c>
      <c r="E7" s="22">
        <f t="shared" ref="E7:E9" si="1">ROUND((B7-$C$20)^2,$A$4)</f>
        <v>5.8</v>
      </c>
    </row>
    <row r="8" spans="1:10" x14ac:dyDescent="0.35">
      <c r="A8" s="21">
        <f t="shared" ca="1" si="0"/>
        <v>4.5</v>
      </c>
      <c r="B8" s="26">
        <v>18.600000000000001</v>
      </c>
      <c r="C8" s="22">
        <f>ROUND((B8-$C$20)^3,$A$4)</f>
        <v>50.7</v>
      </c>
      <c r="D8" s="22">
        <f>ROUND((B8-$C$20)^4,$A$4)</f>
        <v>187.4</v>
      </c>
      <c r="E8" s="22">
        <f t="shared" si="1"/>
        <v>13.7</v>
      </c>
    </row>
    <row r="9" spans="1:10" x14ac:dyDescent="0.35">
      <c r="A9" s="21">
        <f t="shared" ca="1" si="0"/>
        <v>7.9</v>
      </c>
      <c r="B9" s="26">
        <v>18.100000000000001</v>
      </c>
      <c r="C9" s="22">
        <f>ROUND((B9-$C$20)^3,$A$4)</f>
        <v>32.799999999999997</v>
      </c>
      <c r="D9" s="22">
        <f>ROUND((B9-$C$20)^4,$A$4)</f>
        <v>104.9</v>
      </c>
      <c r="E9" s="22">
        <f t="shared" si="1"/>
        <v>10.199999999999999</v>
      </c>
    </row>
    <row r="10" spans="1:10" x14ac:dyDescent="0.35">
      <c r="A10" s="21">
        <f t="shared" ca="1" si="0"/>
        <v>6.7</v>
      </c>
      <c r="B10" s="26"/>
      <c r="C10" s="22"/>
      <c r="D10" s="22"/>
    </row>
    <row r="11" spans="1:10" x14ac:dyDescent="0.35">
      <c r="A11" s="21">
        <f t="shared" ca="1" si="0"/>
        <v>7</v>
      </c>
      <c r="B11" s="26"/>
      <c r="C11" s="22"/>
      <c r="D11" s="22"/>
      <c r="J11" s="21"/>
    </row>
    <row r="12" spans="1:10" x14ac:dyDescent="0.35">
      <c r="A12" s="21">
        <f t="shared" ca="1" si="0"/>
        <v>3.2</v>
      </c>
      <c r="B12" s="26"/>
      <c r="C12" s="22"/>
      <c r="D12" s="22"/>
    </row>
    <row r="13" spans="1:10" x14ac:dyDescent="0.35">
      <c r="A13" s="21">
        <f t="shared" ca="1" si="0"/>
        <v>7.3</v>
      </c>
      <c r="B13" s="26"/>
      <c r="C13" s="22"/>
      <c r="D13" s="22"/>
    </row>
    <row r="14" spans="1:10" x14ac:dyDescent="0.35">
      <c r="B14" s="21"/>
      <c r="C14" s="28">
        <f>SUM(C6:C13)</f>
        <v>-21.399999999999991</v>
      </c>
      <c r="D14" s="28">
        <f>SUM(D6:D13)</f>
        <v>735.6</v>
      </c>
      <c r="E14" s="28">
        <f>SUM(E6:E13)</f>
        <v>50</v>
      </c>
    </row>
    <row r="17" spans="2:12" x14ac:dyDescent="0.35">
      <c r="B17" s="21"/>
      <c r="C17" s="21"/>
    </row>
    <row r="18" spans="2:12" x14ac:dyDescent="0.35">
      <c r="B18" s="21"/>
      <c r="C18" s="21"/>
    </row>
    <row r="19" spans="2:12" x14ac:dyDescent="0.35">
      <c r="B19" s="21"/>
      <c r="C19" s="21"/>
    </row>
    <row r="20" spans="2:12" x14ac:dyDescent="0.35">
      <c r="B20" s="21" t="s">
        <v>38</v>
      </c>
      <c r="C20" s="21">
        <f>ROUND(AVERAGE(B6:B13),$A$4)</f>
        <v>14.9</v>
      </c>
      <c r="E20" t="s">
        <v>47</v>
      </c>
      <c r="F20" t="s">
        <v>48</v>
      </c>
      <c r="H20">
        <f>SKEW(B6:B13)</f>
        <v>-0.21131070587049794</v>
      </c>
      <c r="K20" t="s">
        <v>48</v>
      </c>
    </row>
    <row r="21" spans="2:12" x14ac:dyDescent="0.35">
      <c r="B21" s="21" t="s">
        <v>42</v>
      </c>
      <c r="C21" s="21">
        <f>ROUND(_xlfn.STDEV.S(B6:B13),$A$4)</f>
        <v>4.0999999999999996</v>
      </c>
      <c r="E21">
        <f>C22*C14/(C23*C24*C21^3)</f>
        <v>-0.2070002853508606</v>
      </c>
      <c r="F21">
        <f>C22*C26*D14/(C23*C24*C25*C21^4)-3*C23^2 / (C24*C25)</f>
        <v>-4.8226914802773457</v>
      </c>
      <c r="H21">
        <f>KURT(B6:B9)</f>
        <v>-4.6526134124265113</v>
      </c>
      <c r="K21">
        <v>0</v>
      </c>
      <c r="L21" t="s">
        <v>49</v>
      </c>
    </row>
    <row r="22" spans="2:12" x14ac:dyDescent="0.35">
      <c r="B22" t="s">
        <v>39</v>
      </c>
      <c r="C22">
        <f>COUNT(B6:B13)</f>
        <v>4</v>
      </c>
      <c r="K22" t="s">
        <v>50</v>
      </c>
      <c r="L22" t="s">
        <v>51</v>
      </c>
    </row>
    <row r="23" spans="2:12" x14ac:dyDescent="0.35">
      <c r="B23" t="s">
        <v>43</v>
      </c>
      <c r="C23">
        <f>C22-1</f>
        <v>3</v>
      </c>
      <c r="K23" t="s">
        <v>52</v>
      </c>
      <c r="L23" t="s">
        <v>53</v>
      </c>
    </row>
    <row r="24" spans="2:12" x14ac:dyDescent="0.35">
      <c r="B24" t="s">
        <v>44</v>
      </c>
      <c r="C24" s="21">
        <f>C22-2</f>
        <v>2</v>
      </c>
    </row>
    <row r="25" spans="2:12" x14ac:dyDescent="0.35">
      <c r="B25" t="s">
        <v>46</v>
      </c>
      <c r="C25">
        <f>C22-3</f>
        <v>1</v>
      </c>
    </row>
    <row r="26" spans="2:12" x14ac:dyDescent="0.35">
      <c r="B26" t="s">
        <v>45</v>
      </c>
      <c r="C26">
        <f>C22+1</f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zoomScale="115" zoomScaleNormal="115" workbookViewId="0">
      <selection activeCell="A2" sqref="A2"/>
    </sheetView>
  </sheetViews>
  <sheetFormatPr defaultColWidth="10.90625" defaultRowHeight="14.5" x14ac:dyDescent="0.35"/>
  <cols>
    <col min="7" max="7" width="11.453125" style="21"/>
    <col min="8" max="8" width="10.90625" customWidth="1"/>
  </cols>
  <sheetData>
    <row r="1" spans="1:14" x14ac:dyDescent="0.35">
      <c r="A1" t="s">
        <v>65</v>
      </c>
    </row>
    <row r="2" spans="1:14" x14ac:dyDescent="0.35">
      <c r="A2">
        <v>3</v>
      </c>
      <c r="D2" s="23" t="s">
        <v>4</v>
      </c>
      <c r="E2" s="21">
        <f>COUNT(A2:A101)</f>
        <v>100</v>
      </c>
      <c r="F2" s="21"/>
      <c r="H2" s="21"/>
      <c r="I2" s="21"/>
      <c r="J2" s="21"/>
      <c r="K2" s="21"/>
      <c r="L2" s="21"/>
      <c r="M2" s="21"/>
      <c r="N2" s="21"/>
    </row>
    <row r="3" spans="1:14" x14ac:dyDescent="0.35">
      <c r="A3" s="21">
        <v>1</v>
      </c>
      <c r="D3" s="23" t="s">
        <v>2</v>
      </c>
      <c r="E3" s="21">
        <f>MAX(A2:A101)</f>
        <v>6</v>
      </c>
      <c r="F3" s="21"/>
      <c r="H3" s="21"/>
      <c r="I3" s="21"/>
      <c r="J3" s="21"/>
      <c r="K3" s="21"/>
      <c r="L3" s="21"/>
      <c r="M3" s="21"/>
      <c r="N3" s="21"/>
    </row>
    <row r="4" spans="1:14" x14ac:dyDescent="0.35">
      <c r="A4" s="21">
        <v>6</v>
      </c>
      <c r="D4" s="23" t="s">
        <v>3</v>
      </c>
      <c r="E4" s="48">
        <f>MIN(A2:A101)</f>
        <v>0</v>
      </c>
      <c r="F4" s="21"/>
      <c r="H4" s="21"/>
      <c r="I4" s="21"/>
      <c r="J4" s="21"/>
      <c r="K4" s="21"/>
      <c r="L4" s="21"/>
      <c r="M4" s="21"/>
      <c r="N4" s="21"/>
    </row>
    <row r="5" spans="1:14" x14ac:dyDescent="0.35">
      <c r="A5" s="21">
        <v>4</v>
      </c>
      <c r="D5" s="23" t="s">
        <v>57</v>
      </c>
      <c r="E5" s="21">
        <v>0</v>
      </c>
      <c r="F5" s="21"/>
      <c r="H5" s="21"/>
      <c r="I5" s="21"/>
      <c r="J5" s="21"/>
      <c r="K5" s="21"/>
      <c r="L5" s="21"/>
      <c r="M5" s="21"/>
      <c r="N5" s="21"/>
    </row>
    <row r="6" spans="1:14" x14ac:dyDescent="0.35">
      <c r="A6" s="21">
        <v>2</v>
      </c>
      <c r="D6" s="23" t="s">
        <v>5</v>
      </c>
      <c r="E6" s="24">
        <f>1+3.33*LOG10(E2)</f>
        <v>7.66</v>
      </c>
      <c r="F6" s="21">
        <f>ROUNDUP(E6,0)</f>
        <v>8</v>
      </c>
      <c r="G6" s="21" t="s">
        <v>74</v>
      </c>
      <c r="H6" s="21"/>
      <c r="I6" s="21"/>
      <c r="J6" s="21"/>
      <c r="K6" s="21"/>
      <c r="L6" s="21"/>
      <c r="M6" s="21"/>
      <c r="N6" s="21"/>
    </row>
    <row r="7" spans="1:14" x14ac:dyDescent="0.35">
      <c r="A7" s="21">
        <v>0</v>
      </c>
      <c r="D7" s="23" t="s">
        <v>62</v>
      </c>
      <c r="E7" s="21">
        <f>(E3-E4)/F6</f>
        <v>0.75</v>
      </c>
      <c r="F7" s="21">
        <f>TRUNC(E7,$E$5) + E9</f>
        <v>1</v>
      </c>
      <c r="H7" s="21"/>
      <c r="I7" s="21"/>
      <c r="J7" s="21"/>
      <c r="K7" s="21"/>
      <c r="L7" s="21"/>
      <c r="M7" s="21"/>
      <c r="N7" s="21"/>
    </row>
    <row r="8" spans="1:14" x14ac:dyDescent="0.35">
      <c r="A8" s="21">
        <v>5</v>
      </c>
      <c r="D8" s="23" t="s">
        <v>35</v>
      </c>
      <c r="E8" s="21"/>
      <c r="F8" s="21"/>
      <c r="H8" s="21"/>
      <c r="I8" s="21"/>
    </row>
    <row r="9" spans="1:14" ht="15" thickBot="1" x14ac:dyDescent="0.4">
      <c r="A9" s="21">
        <v>3</v>
      </c>
      <c r="D9" s="23" t="s">
        <v>36</v>
      </c>
      <c r="E9" s="34">
        <f>1/10^$E$5</f>
        <v>1</v>
      </c>
      <c r="F9" s="21"/>
      <c r="H9" s="21"/>
      <c r="I9" s="21"/>
    </row>
    <row r="10" spans="1:14" ht="15" thickBot="1" x14ac:dyDescent="0.4">
      <c r="A10" s="21">
        <v>1</v>
      </c>
      <c r="D10" s="21"/>
      <c r="E10" s="57" t="s">
        <v>60</v>
      </c>
      <c r="F10" s="58"/>
      <c r="G10" s="17"/>
      <c r="H10" s="21"/>
      <c r="I10" s="21"/>
    </row>
    <row r="11" spans="1:14" x14ac:dyDescent="0.35">
      <c r="A11" s="21">
        <v>6</v>
      </c>
      <c r="D11" s="51" t="s">
        <v>61</v>
      </c>
      <c r="E11" s="52" t="s">
        <v>58</v>
      </c>
      <c r="F11" s="52" t="s">
        <v>59</v>
      </c>
      <c r="G11" s="51" t="s">
        <v>13</v>
      </c>
      <c r="H11" s="51" t="s">
        <v>11</v>
      </c>
      <c r="I11" s="63" t="s">
        <v>69</v>
      </c>
      <c r="J11" s="63" t="s">
        <v>70</v>
      </c>
      <c r="K11" s="63" t="s">
        <v>71</v>
      </c>
      <c r="L11" s="63" t="s">
        <v>72</v>
      </c>
      <c r="M11" s="63" t="s">
        <v>73</v>
      </c>
    </row>
    <row r="12" spans="1:14" x14ac:dyDescent="0.35">
      <c r="A12" s="21">
        <v>4</v>
      </c>
      <c r="D12" s="27"/>
      <c r="E12" s="13"/>
      <c r="F12" s="13"/>
      <c r="G12" s="26"/>
      <c r="H12" s="26"/>
    </row>
    <row r="13" spans="1:14" x14ac:dyDescent="0.35">
      <c r="A13" s="21">
        <v>2</v>
      </c>
      <c r="D13" s="27">
        <v>1</v>
      </c>
      <c r="E13" s="26">
        <f>E4</f>
        <v>0</v>
      </c>
      <c r="F13" s="26">
        <v>1</v>
      </c>
      <c r="G13" s="27">
        <f t="shared" ref="G13:G18" si="0">AVERAGE(E13:F13)</f>
        <v>0.5</v>
      </c>
      <c r="H13" s="45">
        <f>COUNTIFS($A$2:$A$1000, "&lt;"&amp;F13, $A$2:$A$1000, "&gt;=" &amp;E13)</f>
        <v>14</v>
      </c>
      <c r="I13">
        <v>14</v>
      </c>
      <c r="J13">
        <v>14.28</v>
      </c>
      <c r="K13">
        <f>I13-J13</f>
        <v>-0.27999999999999936</v>
      </c>
      <c r="L13">
        <f>POWER(K13,2)</f>
        <v>7.8399999999999637E-2</v>
      </c>
      <c r="M13">
        <f>L13/7</f>
        <v>1.1199999999999948E-2</v>
      </c>
    </row>
    <row r="14" spans="1:14" x14ac:dyDescent="0.35">
      <c r="A14" s="21">
        <v>0</v>
      </c>
      <c r="D14" s="27">
        <f>D13+1</f>
        <v>2</v>
      </c>
      <c r="E14" s="26">
        <f>E13+$F$7</f>
        <v>1</v>
      </c>
      <c r="F14" s="26">
        <f>F13+$F$7</f>
        <v>2</v>
      </c>
      <c r="G14" s="27">
        <f t="shared" si="0"/>
        <v>1.5</v>
      </c>
      <c r="H14" s="45">
        <f t="shared" ref="H14:H19" si="1">COUNTIFS($A$2:$A$1000, "&lt;"&amp;F14, $A$2:$A$1000, "&gt;=" &amp;E14)</f>
        <v>15</v>
      </c>
      <c r="I14">
        <v>15</v>
      </c>
      <c r="J14">
        <v>14.28</v>
      </c>
      <c r="K14" s="21">
        <f t="shared" ref="K14:K18" si="2">I14-J14</f>
        <v>0.72000000000000064</v>
      </c>
      <c r="L14" s="21">
        <f t="shared" ref="L14:L18" si="3">POWER(K14,2)</f>
        <v>0.51840000000000097</v>
      </c>
      <c r="M14" s="21">
        <f t="shared" ref="M14:M18" si="4">L14/7</f>
        <v>7.4057142857143002E-2</v>
      </c>
    </row>
    <row r="15" spans="1:14" x14ac:dyDescent="0.35">
      <c r="A15" s="21">
        <v>5</v>
      </c>
      <c r="D15" s="27">
        <f t="shared" ref="D15:D19" si="5">D14+1</f>
        <v>3</v>
      </c>
      <c r="E15" s="26">
        <f>E14+$F$7</f>
        <v>2</v>
      </c>
      <c r="F15" s="26">
        <f>F14+$F$7</f>
        <v>3</v>
      </c>
      <c r="G15" s="27">
        <f t="shared" si="0"/>
        <v>2.5</v>
      </c>
      <c r="H15" s="45">
        <f t="shared" si="1"/>
        <v>14</v>
      </c>
      <c r="I15">
        <v>14</v>
      </c>
      <c r="J15">
        <v>14.28</v>
      </c>
      <c r="K15" s="21">
        <f t="shared" si="2"/>
        <v>-0.27999999999999936</v>
      </c>
      <c r="L15" s="21">
        <f t="shared" si="3"/>
        <v>7.8399999999999637E-2</v>
      </c>
      <c r="M15" s="21">
        <f t="shared" si="4"/>
        <v>1.1199999999999948E-2</v>
      </c>
    </row>
    <row r="16" spans="1:14" x14ac:dyDescent="0.35">
      <c r="A16" s="21">
        <v>3</v>
      </c>
      <c r="D16" s="27">
        <f t="shared" si="5"/>
        <v>4</v>
      </c>
      <c r="E16" s="26">
        <f>E15+$F$7</f>
        <v>3</v>
      </c>
      <c r="F16" s="26">
        <f>F15+$F$7</f>
        <v>4</v>
      </c>
      <c r="G16" s="27">
        <f t="shared" si="0"/>
        <v>3.5</v>
      </c>
      <c r="H16" s="45">
        <f t="shared" si="1"/>
        <v>15</v>
      </c>
      <c r="I16">
        <v>15</v>
      </c>
      <c r="J16">
        <v>14.28</v>
      </c>
      <c r="K16" s="21">
        <f t="shared" si="2"/>
        <v>0.72000000000000064</v>
      </c>
      <c r="L16" s="21">
        <f t="shared" si="3"/>
        <v>0.51840000000000097</v>
      </c>
      <c r="M16" s="21">
        <f t="shared" si="4"/>
        <v>7.4057142857143002E-2</v>
      </c>
    </row>
    <row r="17" spans="1:13" x14ac:dyDescent="0.35">
      <c r="A17" s="21">
        <v>1</v>
      </c>
      <c r="D17" s="27">
        <f t="shared" si="5"/>
        <v>5</v>
      </c>
      <c r="E17" s="26">
        <f>E16+$F$7</f>
        <v>4</v>
      </c>
      <c r="F17" s="26">
        <f>F16+$F$7</f>
        <v>5</v>
      </c>
      <c r="G17" s="27">
        <f t="shared" si="0"/>
        <v>4.5</v>
      </c>
      <c r="H17" s="45">
        <f t="shared" si="1"/>
        <v>14</v>
      </c>
      <c r="I17">
        <v>14</v>
      </c>
      <c r="J17">
        <v>14.28</v>
      </c>
      <c r="K17" s="21">
        <f t="shared" si="2"/>
        <v>-0.27999999999999936</v>
      </c>
      <c r="L17" s="21">
        <f t="shared" si="3"/>
        <v>7.8399999999999637E-2</v>
      </c>
      <c r="M17" s="21">
        <f t="shared" si="4"/>
        <v>1.1199999999999948E-2</v>
      </c>
    </row>
    <row r="18" spans="1:13" x14ac:dyDescent="0.35">
      <c r="A18" s="21">
        <v>6</v>
      </c>
      <c r="D18" s="27">
        <f t="shared" si="5"/>
        <v>6</v>
      </c>
      <c r="E18" s="26">
        <f>E17+$F$7</f>
        <v>5</v>
      </c>
      <c r="F18" s="26">
        <f>F17+$F$7</f>
        <v>6</v>
      </c>
      <c r="G18" s="27">
        <f t="shared" si="0"/>
        <v>5.5</v>
      </c>
      <c r="H18" s="45">
        <f t="shared" si="1"/>
        <v>14</v>
      </c>
      <c r="I18">
        <v>14</v>
      </c>
      <c r="J18">
        <v>14.28</v>
      </c>
      <c r="K18" s="21">
        <f t="shared" si="2"/>
        <v>-0.27999999999999936</v>
      </c>
      <c r="L18" s="21">
        <f t="shared" si="3"/>
        <v>7.8399999999999637E-2</v>
      </c>
      <c r="M18" s="21">
        <f t="shared" si="4"/>
        <v>1.1199999999999948E-2</v>
      </c>
    </row>
    <row r="19" spans="1:13" x14ac:dyDescent="0.35">
      <c r="A19" s="21">
        <v>4</v>
      </c>
      <c r="D19" s="27">
        <f t="shared" si="5"/>
        <v>7</v>
      </c>
      <c r="E19" s="26">
        <f>E18+$F$7</f>
        <v>6</v>
      </c>
      <c r="F19" s="26">
        <f>F18+$F$7</f>
        <v>7</v>
      </c>
      <c r="G19" s="27">
        <f t="shared" ref="G19" si="6">AVERAGE(E19:F19)</f>
        <v>6.5</v>
      </c>
      <c r="H19" s="45">
        <f t="shared" si="1"/>
        <v>14</v>
      </c>
      <c r="I19" s="18">
        <v>14</v>
      </c>
    </row>
    <row r="20" spans="1:13" x14ac:dyDescent="0.35">
      <c r="A20" s="21">
        <v>2</v>
      </c>
      <c r="D20" s="27"/>
      <c r="E20" s="26"/>
      <c r="F20" s="26"/>
      <c r="G20" s="27"/>
      <c r="H20" s="45"/>
    </row>
    <row r="21" spans="1:13" x14ac:dyDescent="0.35">
      <c r="A21" s="21">
        <v>0</v>
      </c>
      <c r="D21" s="27"/>
      <c r="E21" s="26"/>
      <c r="F21" s="26"/>
      <c r="G21" s="27"/>
      <c r="H21" s="45"/>
    </row>
    <row r="22" spans="1:13" x14ac:dyDescent="0.35">
      <c r="A22" s="21">
        <v>5</v>
      </c>
      <c r="D22" s="27"/>
      <c r="E22" s="26"/>
      <c r="F22" s="26"/>
      <c r="G22" s="27"/>
      <c r="H22" s="45"/>
    </row>
    <row r="23" spans="1:13" x14ac:dyDescent="0.35">
      <c r="A23" s="21">
        <v>3</v>
      </c>
      <c r="D23" s="27"/>
      <c r="E23" s="26"/>
      <c r="F23" s="26"/>
      <c r="G23" s="27"/>
      <c r="H23" s="45"/>
    </row>
    <row r="24" spans="1:13" x14ac:dyDescent="0.35">
      <c r="A24" s="21">
        <v>1</v>
      </c>
      <c r="D24" s="27"/>
      <c r="E24" s="26"/>
      <c r="F24" s="26"/>
      <c r="G24" s="27"/>
      <c r="H24" s="45"/>
    </row>
    <row r="25" spans="1:13" x14ac:dyDescent="0.35">
      <c r="A25" s="21">
        <v>6</v>
      </c>
      <c r="G25" s="21" t="s">
        <v>66</v>
      </c>
      <c r="H25" s="50">
        <f>SUM(H13:H19)</f>
        <v>100</v>
      </c>
      <c r="L25" t="s">
        <v>76</v>
      </c>
      <c r="M25" s="50">
        <f>SUM(M13:M18)</f>
        <v>0.19291428571428582</v>
      </c>
    </row>
    <row r="26" spans="1:13" x14ac:dyDescent="0.35">
      <c r="A26" s="21">
        <v>4</v>
      </c>
    </row>
    <row r="27" spans="1:13" x14ac:dyDescent="0.35">
      <c r="A27" s="21">
        <v>2</v>
      </c>
      <c r="C27" t="s">
        <v>67</v>
      </c>
    </row>
    <row r="28" spans="1:13" x14ac:dyDescent="0.35">
      <c r="A28" s="21">
        <v>0</v>
      </c>
      <c r="C28" s="21" t="s">
        <v>13</v>
      </c>
      <c r="D28" s="21">
        <v>7</v>
      </c>
      <c r="F28" t="s">
        <v>75</v>
      </c>
      <c r="H28">
        <v>6</v>
      </c>
    </row>
    <row r="29" spans="1:13" x14ac:dyDescent="0.35">
      <c r="A29" s="21">
        <v>5</v>
      </c>
      <c r="C29" s="21" t="s">
        <v>63</v>
      </c>
      <c r="D29" s="21">
        <v>5</v>
      </c>
      <c r="G29" t="s">
        <v>76</v>
      </c>
      <c r="H29" s="21">
        <v>0.19291428571428582</v>
      </c>
    </row>
    <row r="30" spans="1:13" x14ac:dyDescent="0.35">
      <c r="A30" s="21">
        <v>3</v>
      </c>
      <c r="C30" s="21" t="s">
        <v>64</v>
      </c>
      <c r="D30" s="21">
        <v>15</v>
      </c>
    </row>
    <row r="31" spans="1:13" x14ac:dyDescent="0.35">
      <c r="A31" s="21">
        <v>1</v>
      </c>
      <c r="C31" s="21" t="s">
        <v>56</v>
      </c>
      <c r="D31" s="21">
        <v>3</v>
      </c>
    </row>
    <row r="32" spans="1:13" x14ac:dyDescent="0.35">
      <c r="A32" s="21">
        <v>6</v>
      </c>
      <c r="F32" t="s">
        <v>78</v>
      </c>
    </row>
    <row r="33" spans="1:10" x14ac:dyDescent="0.35">
      <c r="A33" s="21">
        <v>4</v>
      </c>
      <c r="F33" t="s">
        <v>68</v>
      </c>
      <c r="H33">
        <v>6</v>
      </c>
    </row>
    <row r="34" spans="1:10" x14ac:dyDescent="0.35">
      <c r="A34" s="21">
        <v>2</v>
      </c>
      <c r="C34" s="21">
        <v>3</v>
      </c>
      <c r="E34" s="21"/>
      <c r="F34" s="21"/>
      <c r="G34" s="21" t="s">
        <v>77</v>
      </c>
      <c r="H34">
        <v>0.05</v>
      </c>
      <c r="I34" s="21"/>
    </row>
    <row r="35" spans="1:10" x14ac:dyDescent="0.35">
      <c r="A35" s="21">
        <v>0</v>
      </c>
      <c r="C35" s="21">
        <f>MOD(($D$30*C34+$D$29),$D$28)</f>
        <v>1</v>
      </c>
      <c r="E35" s="21"/>
      <c r="F35" s="21"/>
      <c r="G35" s="21" t="s">
        <v>76</v>
      </c>
      <c r="H35" s="21">
        <v>12.5916</v>
      </c>
      <c r="I35" s="21"/>
    </row>
    <row r="36" spans="1:10" x14ac:dyDescent="0.35">
      <c r="A36" s="21">
        <v>5</v>
      </c>
      <c r="C36" s="21">
        <f t="shared" ref="C36:C99" si="7">MOD(($D$30*C35+$D$29),$D$28)</f>
        <v>6</v>
      </c>
      <c r="E36" s="21"/>
      <c r="F36" s="21"/>
      <c r="H36" s="21"/>
      <c r="I36" s="21"/>
    </row>
    <row r="37" spans="1:10" x14ac:dyDescent="0.35">
      <c r="A37" s="21">
        <v>3</v>
      </c>
      <c r="C37" s="21">
        <f t="shared" si="7"/>
        <v>4</v>
      </c>
      <c r="E37" s="21"/>
      <c r="F37" s="64" t="s">
        <v>79</v>
      </c>
      <c r="G37" s="64"/>
      <c r="H37" s="64"/>
      <c r="I37" s="64"/>
      <c r="J37" s="64"/>
    </row>
    <row r="38" spans="1:10" x14ac:dyDescent="0.35">
      <c r="A38" s="21">
        <v>1</v>
      </c>
      <c r="C38" s="21">
        <f t="shared" si="7"/>
        <v>2</v>
      </c>
      <c r="E38" s="21"/>
      <c r="F38" s="64" t="s">
        <v>80</v>
      </c>
      <c r="G38" s="64"/>
      <c r="H38" s="64"/>
      <c r="I38" s="64"/>
      <c r="J38" s="64"/>
    </row>
    <row r="39" spans="1:10" x14ac:dyDescent="0.35">
      <c r="A39" s="21">
        <v>6</v>
      </c>
      <c r="C39" s="21">
        <f t="shared" si="7"/>
        <v>0</v>
      </c>
      <c r="E39" s="21"/>
      <c r="F39" s="21"/>
      <c r="H39" s="21"/>
      <c r="I39" s="21"/>
    </row>
    <row r="40" spans="1:10" x14ac:dyDescent="0.35">
      <c r="A40" s="21">
        <v>4</v>
      </c>
      <c r="C40" s="21">
        <f t="shared" si="7"/>
        <v>5</v>
      </c>
      <c r="E40" s="21"/>
      <c r="F40" s="21"/>
      <c r="H40" s="21"/>
      <c r="I40" s="21"/>
    </row>
    <row r="41" spans="1:10" x14ac:dyDescent="0.35">
      <c r="A41" s="21">
        <v>2</v>
      </c>
      <c r="C41" s="21">
        <f t="shared" si="7"/>
        <v>3</v>
      </c>
      <c r="E41" s="21"/>
      <c r="F41" s="21"/>
      <c r="H41" s="21"/>
      <c r="I41" s="21"/>
    </row>
    <row r="42" spans="1:10" x14ac:dyDescent="0.35">
      <c r="A42" s="21">
        <v>0</v>
      </c>
      <c r="C42" s="21">
        <f t="shared" si="7"/>
        <v>1</v>
      </c>
    </row>
    <row r="43" spans="1:10" x14ac:dyDescent="0.35">
      <c r="A43" s="21">
        <v>5</v>
      </c>
      <c r="C43" s="21">
        <f t="shared" si="7"/>
        <v>6</v>
      </c>
    </row>
    <row r="44" spans="1:10" x14ac:dyDescent="0.35">
      <c r="A44" s="21">
        <v>3</v>
      </c>
      <c r="C44" s="21">
        <f t="shared" si="7"/>
        <v>4</v>
      </c>
    </row>
    <row r="45" spans="1:10" x14ac:dyDescent="0.35">
      <c r="A45" s="21">
        <v>1</v>
      </c>
      <c r="C45" s="21">
        <f t="shared" si="7"/>
        <v>2</v>
      </c>
    </row>
    <row r="46" spans="1:10" x14ac:dyDescent="0.35">
      <c r="A46" s="21">
        <v>6</v>
      </c>
      <c r="C46" s="21">
        <f t="shared" si="7"/>
        <v>0</v>
      </c>
    </row>
    <row r="47" spans="1:10" x14ac:dyDescent="0.35">
      <c r="A47" s="21">
        <v>4</v>
      </c>
      <c r="C47" s="21">
        <f t="shared" si="7"/>
        <v>5</v>
      </c>
    </row>
    <row r="48" spans="1:10" x14ac:dyDescent="0.35">
      <c r="A48" s="21">
        <v>2</v>
      </c>
      <c r="C48" s="21">
        <f t="shared" si="7"/>
        <v>3</v>
      </c>
    </row>
    <row r="49" spans="1:3" x14ac:dyDescent="0.35">
      <c r="A49" s="21">
        <v>0</v>
      </c>
      <c r="C49" s="21">
        <f t="shared" si="7"/>
        <v>1</v>
      </c>
    </row>
    <row r="50" spans="1:3" x14ac:dyDescent="0.35">
      <c r="A50" s="21">
        <v>5</v>
      </c>
      <c r="C50" s="21">
        <f t="shared" si="7"/>
        <v>6</v>
      </c>
    </row>
    <row r="51" spans="1:3" x14ac:dyDescent="0.35">
      <c r="A51" s="21">
        <v>3</v>
      </c>
      <c r="C51" s="21">
        <f t="shared" si="7"/>
        <v>4</v>
      </c>
    </row>
    <row r="52" spans="1:3" x14ac:dyDescent="0.35">
      <c r="A52" s="21">
        <v>1</v>
      </c>
      <c r="C52" s="21">
        <f t="shared" si="7"/>
        <v>2</v>
      </c>
    </row>
    <row r="53" spans="1:3" x14ac:dyDescent="0.35">
      <c r="A53" s="21">
        <v>6</v>
      </c>
      <c r="C53" s="21">
        <f t="shared" si="7"/>
        <v>0</v>
      </c>
    </row>
    <row r="54" spans="1:3" x14ac:dyDescent="0.35">
      <c r="A54" s="21">
        <v>4</v>
      </c>
      <c r="C54" s="21">
        <f t="shared" si="7"/>
        <v>5</v>
      </c>
    </row>
    <row r="55" spans="1:3" x14ac:dyDescent="0.35">
      <c r="A55" s="21">
        <v>2</v>
      </c>
      <c r="C55" s="21">
        <f t="shared" si="7"/>
        <v>3</v>
      </c>
    </row>
    <row r="56" spans="1:3" x14ac:dyDescent="0.35">
      <c r="A56" s="21">
        <v>0</v>
      </c>
      <c r="C56" s="21">
        <f t="shared" si="7"/>
        <v>1</v>
      </c>
    </row>
    <row r="57" spans="1:3" x14ac:dyDescent="0.35">
      <c r="A57" s="21">
        <v>5</v>
      </c>
      <c r="C57" s="21">
        <f t="shared" si="7"/>
        <v>6</v>
      </c>
    </row>
    <row r="58" spans="1:3" x14ac:dyDescent="0.35">
      <c r="A58" s="21">
        <v>3</v>
      </c>
      <c r="C58" s="21">
        <f t="shared" si="7"/>
        <v>4</v>
      </c>
    </row>
    <row r="59" spans="1:3" x14ac:dyDescent="0.35">
      <c r="A59" s="21">
        <v>1</v>
      </c>
      <c r="C59" s="21">
        <f t="shared" si="7"/>
        <v>2</v>
      </c>
    </row>
    <row r="60" spans="1:3" x14ac:dyDescent="0.35">
      <c r="A60" s="21">
        <v>6</v>
      </c>
      <c r="C60" s="21">
        <f t="shared" si="7"/>
        <v>0</v>
      </c>
    </row>
    <row r="61" spans="1:3" x14ac:dyDescent="0.35">
      <c r="A61" s="21">
        <v>4</v>
      </c>
      <c r="C61" s="21">
        <f t="shared" si="7"/>
        <v>5</v>
      </c>
    </row>
    <row r="62" spans="1:3" x14ac:dyDescent="0.35">
      <c r="A62" s="21">
        <v>2</v>
      </c>
      <c r="C62" s="21">
        <f t="shared" si="7"/>
        <v>3</v>
      </c>
    </row>
    <row r="63" spans="1:3" x14ac:dyDescent="0.35">
      <c r="A63" s="21">
        <v>0</v>
      </c>
      <c r="C63" s="21">
        <f t="shared" si="7"/>
        <v>1</v>
      </c>
    </row>
    <row r="64" spans="1:3" x14ac:dyDescent="0.35">
      <c r="A64" s="21">
        <v>5</v>
      </c>
      <c r="C64" s="21">
        <f t="shared" si="7"/>
        <v>6</v>
      </c>
    </row>
    <row r="65" spans="1:3" x14ac:dyDescent="0.35">
      <c r="A65" s="21">
        <v>3</v>
      </c>
      <c r="C65" s="21">
        <f t="shared" si="7"/>
        <v>4</v>
      </c>
    </row>
    <row r="66" spans="1:3" x14ac:dyDescent="0.35">
      <c r="A66" s="21">
        <v>1</v>
      </c>
      <c r="C66" s="21">
        <f t="shared" si="7"/>
        <v>2</v>
      </c>
    </row>
    <row r="67" spans="1:3" x14ac:dyDescent="0.35">
      <c r="A67" s="21">
        <v>6</v>
      </c>
      <c r="C67" s="21">
        <f t="shared" si="7"/>
        <v>0</v>
      </c>
    </row>
    <row r="68" spans="1:3" x14ac:dyDescent="0.35">
      <c r="A68" s="21">
        <v>4</v>
      </c>
      <c r="C68" s="21">
        <f t="shared" si="7"/>
        <v>5</v>
      </c>
    </row>
    <row r="69" spans="1:3" x14ac:dyDescent="0.35">
      <c r="A69" s="21">
        <v>2</v>
      </c>
      <c r="C69" s="21">
        <f t="shared" si="7"/>
        <v>3</v>
      </c>
    </row>
    <row r="70" spans="1:3" x14ac:dyDescent="0.35">
      <c r="A70" s="21">
        <v>0</v>
      </c>
      <c r="C70" s="21">
        <f t="shared" si="7"/>
        <v>1</v>
      </c>
    </row>
    <row r="71" spans="1:3" x14ac:dyDescent="0.35">
      <c r="A71" s="21">
        <v>5</v>
      </c>
      <c r="C71" s="21">
        <f t="shared" si="7"/>
        <v>6</v>
      </c>
    </row>
    <row r="72" spans="1:3" x14ac:dyDescent="0.35">
      <c r="A72" s="21">
        <v>3</v>
      </c>
      <c r="C72" s="21">
        <f t="shared" si="7"/>
        <v>4</v>
      </c>
    </row>
    <row r="73" spans="1:3" x14ac:dyDescent="0.35">
      <c r="A73" s="21">
        <v>1</v>
      </c>
      <c r="C73" s="21">
        <f t="shared" si="7"/>
        <v>2</v>
      </c>
    </row>
    <row r="74" spans="1:3" x14ac:dyDescent="0.35">
      <c r="A74" s="21">
        <v>6</v>
      </c>
      <c r="C74" s="21">
        <f t="shared" si="7"/>
        <v>0</v>
      </c>
    </row>
    <row r="75" spans="1:3" x14ac:dyDescent="0.35">
      <c r="A75" s="21">
        <v>4</v>
      </c>
      <c r="C75" s="21">
        <f t="shared" si="7"/>
        <v>5</v>
      </c>
    </row>
    <row r="76" spans="1:3" x14ac:dyDescent="0.35">
      <c r="A76" s="21">
        <v>2</v>
      </c>
      <c r="C76" s="21">
        <f t="shared" si="7"/>
        <v>3</v>
      </c>
    </row>
    <row r="77" spans="1:3" x14ac:dyDescent="0.35">
      <c r="A77" s="21">
        <v>0</v>
      </c>
      <c r="C77" s="21">
        <f t="shared" si="7"/>
        <v>1</v>
      </c>
    </row>
    <row r="78" spans="1:3" x14ac:dyDescent="0.35">
      <c r="A78" s="21">
        <v>5</v>
      </c>
      <c r="C78" s="21">
        <f t="shared" si="7"/>
        <v>6</v>
      </c>
    </row>
    <row r="79" spans="1:3" x14ac:dyDescent="0.35">
      <c r="A79" s="21">
        <v>3</v>
      </c>
      <c r="C79" s="21">
        <f t="shared" si="7"/>
        <v>4</v>
      </c>
    </row>
    <row r="80" spans="1:3" x14ac:dyDescent="0.35">
      <c r="A80" s="21">
        <v>1</v>
      </c>
      <c r="C80" s="21">
        <f t="shared" si="7"/>
        <v>2</v>
      </c>
    </row>
    <row r="81" spans="1:3" x14ac:dyDescent="0.35">
      <c r="A81" s="21">
        <v>6</v>
      </c>
      <c r="C81" s="21">
        <f t="shared" si="7"/>
        <v>0</v>
      </c>
    </row>
    <row r="82" spans="1:3" x14ac:dyDescent="0.35">
      <c r="A82" s="21">
        <v>4</v>
      </c>
      <c r="C82" s="21">
        <f t="shared" si="7"/>
        <v>5</v>
      </c>
    </row>
    <row r="83" spans="1:3" x14ac:dyDescent="0.35">
      <c r="A83" s="21">
        <v>2</v>
      </c>
      <c r="C83" s="21">
        <f t="shared" si="7"/>
        <v>3</v>
      </c>
    </row>
    <row r="84" spans="1:3" x14ac:dyDescent="0.35">
      <c r="A84" s="21">
        <v>0</v>
      </c>
      <c r="C84" s="21">
        <f t="shared" si="7"/>
        <v>1</v>
      </c>
    </row>
    <row r="85" spans="1:3" x14ac:dyDescent="0.35">
      <c r="A85" s="21">
        <v>5</v>
      </c>
      <c r="C85" s="21">
        <f t="shared" si="7"/>
        <v>6</v>
      </c>
    </row>
    <row r="86" spans="1:3" x14ac:dyDescent="0.35">
      <c r="A86" s="21">
        <v>3</v>
      </c>
      <c r="C86" s="21">
        <f t="shared" si="7"/>
        <v>4</v>
      </c>
    </row>
    <row r="87" spans="1:3" x14ac:dyDescent="0.35">
      <c r="A87" s="21">
        <v>1</v>
      </c>
      <c r="C87" s="21">
        <f t="shared" si="7"/>
        <v>2</v>
      </c>
    </row>
    <row r="88" spans="1:3" x14ac:dyDescent="0.35">
      <c r="A88" s="21">
        <v>6</v>
      </c>
      <c r="C88" s="21">
        <f t="shared" si="7"/>
        <v>0</v>
      </c>
    </row>
    <row r="89" spans="1:3" x14ac:dyDescent="0.35">
      <c r="A89" s="21">
        <v>4</v>
      </c>
      <c r="C89" s="21">
        <f t="shared" si="7"/>
        <v>5</v>
      </c>
    </row>
    <row r="90" spans="1:3" x14ac:dyDescent="0.35">
      <c r="A90" s="21">
        <v>2</v>
      </c>
      <c r="C90" s="21">
        <f t="shared" si="7"/>
        <v>3</v>
      </c>
    </row>
    <row r="91" spans="1:3" x14ac:dyDescent="0.35">
      <c r="A91" s="21">
        <v>0</v>
      </c>
      <c r="C91" s="21">
        <f t="shared" si="7"/>
        <v>1</v>
      </c>
    </row>
    <row r="92" spans="1:3" x14ac:dyDescent="0.35">
      <c r="A92" s="21">
        <v>5</v>
      </c>
      <c r="C92" s="21">
        <f t="shared" si="7"/>
        <v>6</v>
      </c>
    </row>
    <row r="93" spans="1:3" x14ac:dyDescent="0.35">
      <c r="A93" s="21">
        <v>3</v>
      </c>
      <c r="C93" s="21">
        <f t="shared" si="7"/>
        <v>4</v>
      </c>
    </row>
    <row r="94" spans="1:3" x14ac:dyDescent="0.35">
      <c r="A94" s="21">
        <v>1</v>
      </c>
      <c r="C94" s="21">
        <f t="shared" si="7"/>
        <v>2</v>
      </c>
    </row>
    <row r="95" spans="1:3" x14ac:dyDescent="0.35">
      <c r="A95" s="21">
        <v>6</v>
      </c>
      <c r="C95" s="21">
        <f t="shared" si="7"/>
        <v>0</v>
      </c>
    </row>
    <row r="96" spans="1:3" x14ac:dyDescent="0.35">
      <c r="A96" s="21">
        <v>4</v>
      </c>
      <c r="C96" s="21">
        <f t="shared" si="7"/>
        <v>5</v>
      </c>
    </row>
    <row r="97" spans="1:3" x14ac:dyDescent="0.35">
      <c r="A97" s="21">
        <v>2</v>
      </c>
      <c r="C97" s="21">
        <f t="shared" si="7"/>
        <v>3</v>
      </c>
    </row>
    <row r="98" spans="1:3" x14ac:dyDescent="0.35">
      <c r="A98" s="21">
        <v>0</v>
      </c>
      <c r="C98" s="21">
        <f t="shared" si="7"/>
        <v>1</v>
      </c>
    </row>
    <row r="99" spans="1:3" x14ac:dyDescent="0.35">
      <c r="A99" s="21">
        <v>5</v>
      </c>
      <c r="C99" s="21">
        <f t="shared" si="7"/>
        <v>6</v>
      </c>
    </row>
    <row r="100" spans="1:3" x14ac:dyDescent="0.35">
      <c r="A100" s="21">
        <v>3</v>
      </c>
      <c r="C100" s="21">
        <f>MOD(($D$30*C99+$D$29),$D$28)</f>
        <v>4</v>
      </c>
    </row>
    <row r="101" spans="1:3" x14ac:dyDescent="0.35">
      <c r="A101" s="21">
        <v>1</v>
      </c>
      <c r="C101" s="21">
        <f>MOD(($D$30*C100+$D$29),$D$28)</f>
        <v>2</v>
      </c>
    </row>
    <row r="102" spans="1:3" x14ac:dyDescent="0.35">
      <c r="A102" s="21"/>
      <c r="C102" s="21">
        <f>MOD(($D$30*C101+$D$29),$D$28)</f>
        <v>0</v>
      </c>
    </row>
    <row r="103" spans="1:3" x14ac:dyDescent="0.35">
      <c r="A103" s="21"/>
      <c r="C103" s="21">
        <f>MOD(($D$30*C102+$D$29),$D$28)</f>
        <v>5</v>
      </c>
    </row>
    <row r="104" spans="1:3" x14ac:dyDescent="0.35">
      <c r="A104" s="21"/>
      <c r="C104" s="21">
        <f>MOD(($D$30*C103+$D$29),$D$28)</f>
        <v>3</v>
      </c>
    </row>
    <row r="105" spans="1:3" x14ac:dyDescent="0.35">
      <c r="A105" s="21"/>
      <c r="C105" s="21">
        <f>MOD(($D$30*C104+$D$29),$D$28)</f>
        <v>1</v>
      </c>
    </row>
    <row r="106" spans="1:3" x14ac:dyDescent="0.35">
      <c r="A106" s="21"/>
      <c r="C106" s="21">
        <f>MOD(($D$30*C105+$D$29),$D$28)</f>
        <v>6</v>
      </c>
    </row>
    <row r="107" spans="1:3" x14ac:dyDescent="0.35">
      <c r="A107" s="21"/>
      <c r="C107" s="21">
        <f>MOD(($D$30*C106+$D$29),$D$28)</f>
        <v>4</v>
      </c>
    </row>
    <row r="108" spans="1:3" x14ac:dyDescent="0.35">
      <c r="A108" s="21"/>
      <c r="C108" s="21">
        <f>MOD(($D$30*C107+$D$29),$D$28)</f>
        <v>2</v>
      </c>
    </row>
    <row r="109" spans="1:3" x14ac:dyDescent="0.35">
      <c r="A109" s="21"/>
      <c r="C109" s="21">
        <f>MOD(($D$30*C108+$D$29),$D$28)</f>
        <v>0</v>
      </c>
    </row>
    <row r="110" spans="1:3" x14ac:dyDescent="0.35">
      <c r="A110" s="21"/>
      <c r="C110" s="21">
        <f>MOD(($D$30*C109+$D$29),$D$28)</f>
        <v>5</v>
      </c>
    </row>
    <row r="111" spans="1:3" x14ac:dyDescent="0.35">
      <c r="A111" s="21"/>
      <c r="C111" s="21">
        <f>MOD(($D$30*C110+$D$29),$D$28)</f>
        <v>3</v>
      </c>
    </row>
    <row r="112" spans="1:3" x14ac:dyDescent="0.35">
      <c r="A112" s="21"/>
      <c r="C112" s="21">
        <f>MOD(($D$30*C111+$D$29),$D$28)</f>
        <v>1</v>
      </c>
    </row>
    <row r="113" spans="1:3" x14ac:dyDescent="0.35">
      <c r="A113" s="21"/>
      <c r="C113" s="21">
        <f>MOD(($D$30*C112+$D$29),$D$28)</f>
        <v>6</v>
      </c>
    </row>
    <row r="114" spans="1:3" x14ac:dyDescent="0.35">
      <c r="A114" s="21"/>
      <c r="C114" s="21">
        <f>MOD(($D$30*C113+$D$29),$D$28)</f>
        <v>4</v>
      </c>
    </row>
    <row r="115" spans="1:3" x14ac:dyDescent="0.35">
      <c r="A115" s="21"/>
      <c r="C115" s="21">
        <f>MOD(($D$30*C114+$D$29),$D$28)</f>
        <v>2</v>
      </c>
    </row>
    <row r="116" spans="1:3" x14ac:dyDescent="0.35">
      <c r="A116" s="21"/>
      <c r="C116" s="21">
        <f>MOD(($D$30*C115+$D$29),$D$28)</f>
        <v>0</v>
      </c>
    </row>
    <row r="117" spans="1:3" x14ac:dyDescent="0.35">
      <c r="A117" s="21"/>
      <c r="C117" s="21">
        <f>MOD(($D$30*C116+$D$29),$D$28)</f>
        <v>5</v>
      </c>
    </row>
    <row r="118" spans="1:3" x14ac:dyDescent="0.35">
      <c r="A118" s="21"/>
      <c r="C118" s="21">
        <f>MOD(($D$30*C117+$D$29),$D$28)</f>
        <v>3</v>
      </c>
    </row>
    <row r="119" spans="1:3" x14ac:dyDescent="0.35">
      <c r="A119" s="21"/>
      <c r="C119" s="21">
        <f>MOD(($D$30*C118+$D$29),$D$28)</f>
        <v>1</v>
      </c>
    </row>
    <row r="120" spans="1:3" x14ac:dyDescent="0.35">
      <c r="A120" s="21"/>
      <c r="C120" s="21">
        <f>MOD(($D$30*C119+$D$29),$D$28)</f>
        <v>6</v>
      </c>
    </row>
    <row r="121" spans="1:3" x14ac:dyDescent="0.35">
      <c r="A121" s="21"/>
      <c r="C121" s="21">
        <f>MOD(($D$30*C120+$D$29),$D$28)</f>
        <v>4</v>
      </c>
    </row>
    <row r="122" spans="1:3" x14ac:dyDescent="0.35">
      <c r="A122" s="21"/>
      <c r="C122" s="21">
        <f>MOD(($D$30*C121+$D$29),$D$28)</f>
        <v>2</v>
      </c>
    </row>
    <row r="123" spans="1:3" x14ac:dyDescent="0.35">
      <c r="A123" s="21"/>
      <c r="C123" s="21">
        <f>MOD(($D$30*C122+$D$29),$D$28)</f>
        <v>0</v>
      </c>
    </row>
    <row r="124" spans="1:3" x14ac:dyDescent="0.35">
      <c r="A124" s="21"/>
      <c r="C124" s="21">
        <f>MOD(($D$30*C123+$D$29),$D$28)</f>
        <v>5</v>
      </c>
    </row>
    <row r="125" spans="1:3" x14ac:dyDescent="0.35">
      <c r="A125" s="21"/>
      <c r="C125" s="21">
        <f>MOD(($D$30*C124+$D$29),$D$28)</f>
        <v>3</v>
      </c>
    </row>
    <row r="126" spans="1:3" x14ac:dyDescent="0.35">
      <c r="A126" s="21"/>
      <c r="C126" s="21">
        <f>MOD(($D$30*C125+$D$29),$D$28)</f>
        <v>1</v>
      </c>
    </row>
    <row r="127" spans="1:3" x14ac:dyDescent="0.35">
      <c r="A127" s="21"/>
      <c r="C127" s="21">
        <f>MOD(($D$30*C126+$D$29),$D$28)</f>
        <v>6</v>
      </c>
    </row>
    <row r="128" spans="1:3" x14ac:dyDescent="0.35">
      <c r="A128" s="21"/>
      <c r="C128" s="21">
        <f>MOD(($D$30*C127+$D$29),$D$28)</f>
        <v>4</v>
      </c>
    </row>
    <row r="129" spans="1:3" x14ac:dyDescent="0.35">
      <c r="A129" s="21"/>
      <c r="C129" s="21">
        <f>MOD(($D$30*C128+$D$29),$D$28)</f>
        <v>2</v>
      </c>
    </row>
    <row r="130" spans="1:3" x14ac:dyDescent="0.35">
      <c r="A130" s="21"/>
      <c r="C130" s="21">
        <f>MOD(($D$30*C129+$D$29),$D$28)</f>
        <v>0</v>
      </c>
    </row>
    <row r="131" spans="1:3" x14ac:dyDescent="0.35">
      <c r="A131" s="21"/>
      <c r="C131" s="21">
        <f>MOD(($D$30*C130+$D$29),$D$28)</f>
        <v>5</v>
      </c>
    </row>
    <row r="132" spans="1:3" x14ac:dyDescent="0.35">
      <c r="A132" s="21"/>
      <c r="C132" s="21">
        <f>MOD(($D$30*C131+$D$29),$D$28)</f>
        <v>3</v>
      </c>
    </row>
    <row r="133" spans="1:3" x14ac:dyDescent="0.35">
      <c r="A133" s="21"/>
      <c r="C133" s="21">
        <f>MOD(($D$30*C132+$D$29),$D$28)</f>
        <v>1</v>
      </c>
    </row>
    <row r="134" spans="1:3" x14ac:dyDescent="0.35">
      <c r="A134" s="21"/>
      <c r="C134" s="21"/>
    </row>
    <row r="135" spans="1:3" x14ac:dyDescent="0.35">
      <c r="A135" s="21"/>
    </row>
    <row r="136" spans="1:3" x14ac:dyDescent="0.35">
      <c r="A136" s="21"/>
    </row>
    <row r="137" spans="1:3" x14ac:dyDescent="0.35">
      <c r="A137" s="21"/>
    </row>
    <row r="138" spans="1:3" x14ac:dyDescent="0.35">
      <c r="A138" s="21"/>
    </row>
    <row r="139" spans="1:3" x14ac:dyDescent="0.35">
      <c r="A139" s="21"/>
    </row>
    <row r="140" spans="1:3" x14ac:dyDescent="0.35">
      <c r="A140" s="21"/>
    </row>
    <row r="141" spans="1:3" x14ac:dyDescent="0.35">
      <c r="A141" s="21"/>
    </row>
    <row r="142" spans="1:3" x14ac:dyDescent="0.35">
      <c r="A142" s="21"/>
    </row>
    <row r="143" spans="1:3" x14ac:dyDescent="0.35">
      <c r="A143" s="21"/>
    </row>
    <row r="144" spans="1:3" x14ac:dyDescent="0.35">
      <c r="A144" s="21"/>
    </row>
    <row r="145" spans="1:1" x14ac:dyDescent="0.35">
      <c r="A145" s="21"/>
    </row>
    <row r="146" spans="1:1" x14ac:dyDescent="0.35">
      <c r="A146" s="21"/>
    </row>
    <row r="147" spans="1:1" x14ac:dyDescent="0.35">
      <c r="A147" s="21"/>
    </row>
    <row r="148" spans="1:1" x14ac:dyDescent="0.35">
      <c r="A148" s="21"/>
    </row>
    <row r="149" spans="1:1" x14ac:dyDescent="0.35">
      <c r="A149" s="21"/>
    </row>
    <row r="150" spans="1:1" x14ac:dyDescent="0.35">
      <c r="A150" s="21"/>
    </row>
    <row r="151" spans="1:1" x14ac:dyDescent="0.35">
      <c r="A151" s="21"/>
    </row>
    <row r="152" spans="1:1" x14ac:dyDescent="0.35">
      <c r="A152" s="21"/>
    </row>
    <row r="153" spans="1:1" x14ac:dyDescent="0.35">
      <c r="A153" s="21"/>
    </row>
    <row r="154" spans="1:1" x14ac:dyDescent="0.35">
      <c r="A154" s="21"/>
    </row>
    <row r="155" spans="1:1" x14ac:dyDescent="0.35">
      <c r="A155" s="21"/>
    </row>
    <row r="156" spans="1:1" x14ac:dyDescent="0.35">
      <c r="A156" s="21"/>
    </row>
    <row r="157" spans="1:1" x14ac:dyDescent="0.35">
      <c r="A157" s="21"/>
    </row>
    <row r="158" spans="1:1" x14ac:dyDescent="0.35">
      <c r="A158" s="21"/>
    </row>
    <row r="159" spans="1:1" x14ac:dyDescent="0.35">
      <c r="A159" s="21"/>
    </row>
    <row r="160" spans="1:1" x14ac:dyDescent="0.35">
      <c r="A160" s="21"/>
    </row>
    <row r="161" spans="1:1" x14ac:dyDescent="0.35">
      <c r="A161" s="21"/>
    </row>
    <row r="162" spans="1:1" x14ac:dyDescent="0.35">
      <c r="A162" s="21"/>
    </row>
    <row r="163" spans="1:1" x14ac:dyDescent="0.35">
      <c r="A163" s="21"/>
    </row>
    <row r="164" spans="1:1" x14ac:dyDescent="0.35">
      <c r="A164" s="21"/>
    </row>
    <row r="165" spans="1:1" x14ac:dyDescent="0.35">
      <c r="A165" s="21"/>
    </row>
    <row r="166" spans="1:1" x14ac:dyDescent="0.35">
      <c r="A166" s="21"/>
    </row>
    <row r="167" spans="1:1" x14ac:dyDescent="0.35">
      <c r="A167" s="21"/>
    </row>
    <row r="168" spans="1:1" x14ac:dyDescent="0.35">
      <c r="A168" s="21"/>
    </row>
    <row r="169" spans="1:1" x14ac:dyDescent="0.35">
      <c r="A169" s="21"/>
    </row>
    <row r="170" spans="1:1" x14ac:dyDescent="0.35">
      <c r="A170" s="21"/>
    </row>
    <row r="171" spans="1:1" x14ac:dyDescent="0.35">
      <c r="A171" s="21"/>
    </row>
    <row r="172" spans="1:1" x14ac:dyDescent="0.35">
      <c r="A172" s="21"/>
    </row>
    <row r="173" spans="1:1" x14ac:dyDescent="0.35">
      <c r="A173" s="21"/>
    </row>
    <row r="174" spans="1:1" x14ac:dyDescent="0.35">
      <c r="A174" s="21"/>
    </row>
    <row r="175" spans="1:1" x14ac:dyDescent="0.35">
      <c r="A175" s="21"/>
    </row>
    <row r="176" spans="1:1" x14ac:dyDescent="0.35">
      <c r="A176" s="21"/>
    </row>
    <row r="177" spans="1:1" x14ac:dyDescent="0.35">
      <c r="A177" s="21"/>
    </row>
    <row r="178" spans="1:1" x14ac:dyDescent="0.35">
      <c r="A178" s="21"/>
    </row>
    <row r="179" spans="1:1" x14ac:dyDescent="0.35">
      <c r="A179" s="21"/>
    </row>
    <row r="180" spans="1:1" x14ac:dyDescent="0.35">
      <c r="A180" s="21"/>
    </row>
    <row r="181" spans="1:1" x14ac:dyDescent="0.35">
      <c r="A181" s="21"/>
    </row>
    <row r="182" spans="1:1" x14ac:dyDescent="0.35">
      <c r="A182" s="21"/>
    </row>
    <row r="183" spans="1:1" x14ac:dyDescent="0.35">
      <c r="A183" s="21"/>
    </row>
    <row r="184" spans="1:1" x14ac:dyDescent="0.35">
      <c r="A184" s="21"/>
    </row>
    <row r="185" spans="1:1" x14ac:dyDescent="0.35">
      <c r="A185" s="21"/>
    </row>
    <row r="186" spans="1:1" x14ac:dyDescent="0.35">
      <c r="A186" s="21"/>
    </row>
    <row r="187" spans="1:1" x14ac:dyDescent="0.35">
      <c r="A187" s="21"/>
    </row>
    <row r="188" spans="1:1" x14ac:dyDescent="0.35">
      <c r="A188" s="21"/>
    </row>
    <row r="189" spans="1:1" x14ac:dyDescent="0.35">
      <c r="A189" s="21"/>
    </row>
    <row r="190" spans="1:1" x14ac:dyDescent="0.35">
      <c r="A190" s="21"/>
    </row>
    <row r="191" spans="1:1" x14ac:dyDescent="0.35">
      <c r="A191" s="21"/>
    </row>
    <row r="192" spans="1:1" x14ac:dyDescent="0.35">
      <c r="A192" s="21"/>
    </row>
    <row r="193" spans="1:1" x14ac:dyDescent="0.35">
      <c r="A193" s="21"/>
    </row>
    <row r="194" spans="1:1" x14ac:dyDescent="0.35">
      <c r="A194" s="21"/>
    </row>
    <row r="195" spans="1:1" x14ac:dyDescent="0.35">
      <c r="A195" s="21"/>
    </row>
    <row r="196" spans="1:1" x14ac:dyDescent="0.35">
      <c r="A196" s="21"/>
    </row>
    <row r="197" spans="1:1" x14ac:dyDescent="0.35">
      <c r="A197" s="21"/>
    </row>
    <row r="198" spans="1:1" x14ac:dyDescent="0.35">
      <c r="A198" s="21"/>
    </row>
    <row r="199" spans="1:1" x14ac:dyDescent="0.35">
      <c r="A199" s="21"/>
    </row>
    <row r="200" spans="1:1" x14ac:dyDescent="0.35">
      <c r="A200" s="21"/>
    </row>
    <row r="201" spans="1:1" x14ac:dyDescent="0.35">
      <c r="A201" s="21"/>
    </row>
    <row r="202" spans="1:1" x14ac:dyDescent="0.35">
      <c r="A202" s="21"/>
    </row>
    <row r="203" spans="1:1" x14ac:dyDescent="0.35">
      <c r="A203" s="21"/>
    </row>
    <row r="204" spans="1:1" x14ac:dyDescent="0.35">
      <c r="A204" s="21"/>
    </row>
    <row r="205" spans="1:1" x14ac:dyDescent="0.35">
      <c r="A205" s="21"/>
    </row>
    <row r="206" spans="1:1" x14ac:dyDescent="0.35">
      <c r="A206" s="21"/>
    </row>
    <row r="207" spans="1:1" x14ac:dyDescent="0.35">
      <c r="A207" s="21"/>
    </row>
    <row r="208" spans="1:1" x14ac:dyDescent="0.35">
      <c r="A208" s="21"/>
    </row>
    <row r="209" spans="1:1" x14ac:dyDescent="0.35">
      <c r="A209" s="21"/>
    </row>
    <row r="210" spans="1:1" x14ac:dyDescent="0.35">
      <c r="A210" s="21"/>
    </row>
    <row r="211" spans="1:1" x14ac:dyDescent="0.35">
      <c r="A211" s="21"/>
    </row>
    <row r="212" spans="1:1" x14ac:dyDescent="0.35">
      <c r="A212" s="21"/>
    </row>
    <row r="213" spans="1:1" x14ac:dyDescent="0.35">
      <c r="A213" s="21"/>
    </row>
    <row r="214" spans="1:1" x14ac:dyDescent="0.35">
      <c r="A214" s="21"/>
    </row>
    <row r="215" spans="1:1" x14ac:dyDescent="0.35">
      <c r="A215" s="21"/>
    </row>
    <row r="216" spans="1:1" x14ac:dyDescent="0.35">
      <c r="A216" s="21"/>
    </row>
    <row r="217" spans="1:1" x14ac:dyDescent="0.35">
      <c r="A217" s="21"/>
    </row>
    <row r="218" spans="1:1" x14ac:dyDescent="0.35">
      <c r="A218" s="21"/>
    </row>
    <row r="219" spans="1:1" x14ac:dyDescent="0.35">
      <c r="A219" s="21"/>
    </row>
    <row r="220" spans="1:1" x14ac:dyDescent="0.35">
      <c r="A220" s="21"/>
    </row>
    <row r="221" spans="1:1" x14ac:dyDescent="0.35">
      <c r="A221" s="21"/>
    </row>
    <row r="222" spans="1:1" x14ac:dyDescent="0.35">
      <c r="A222" s="21"/>
    </row>
    <row r="223" spans="1:1" x14ac:dyDescent="0.35">
      <c r="A223" s="21"/>
    </row>
    <row r="224" spans="1:1" x14ac:dyDescent="0.35">
      <c r="A224" s="21"/>
    </row>
    <row r="225" spans="1:1" x14ac:dyDescent="0.35">
      <c r="A225" s="21"/>
    </row>
    <row r="226" spans="1:1" x14ac:dyDescent="0.35">
      <c r="A226" s="21"/>
    </row>
    <row r="227" spans="1:1" x14ac:dyDescent="0.35">
      <c r="A227" s="21"/>
    </row>
    <row r="228" spans="1:1" x14ac:dyDescent="0.35">
      <c r="A228" s="21"/>
    </row>
    <row r="229" spans="1:1" x14ac:dyDescent="0.35">
      <c r="A229" s="21"/>
    </row>
    <row r="230" spans="1:1" x14ac:dyDescent="0.35">
      <c r="A230" s="21"/>
    </row>
    <row r="231" spans="1:1" x14ac:dyDescent="0.35">
      <c r="A231" s="21"/>
    </row>
    <row r="232" spans="1:1" x14ac:dyDescent="0.35">
      <c r="A232" s="21"/>
    </row>
    <row r="233" spans="1:1" x14ac:dyDescent="0.35">
      <c r="A233" s="21"/>
    </row>
    <row r="234" spans="1:1" x14ac:dyDescent="0.35">
      <c r="A234" s="21"/>
    </row>
    <row r="235" spans="1:1" x14ac:dyDescent="0.35">
      <c r="A235" s="21"/>
    </row>
    <row r="236" spans="1:1" x14ac:dyDescent="0.35">
      <c r="A236" s="21"/>
    </row>
    <row r="237" spans="1:1" x14ac:dyDescent="0.35">
      <c r="A237" s="21"/>
    </row>
    <row r="238" spans="1:1" x14ac:dyDescent="0.35">
      <c r="A238" s="21"/>
    </row>
    <row r="239" spans="1:1" x14ac:dyDescent="0.35">
      <c r="A239" s="21"/>
    </row>
    <row r="240" spans="1:1" x14ac:dyDescent="0.35">
      <c r="A240" s="21"/>
    </row>
    <row r="241" spans="1:1" x14ac:dyDescent="0.35">
      <c r="A241" s="21"/>
    </row>
    <row r="242" spans="1:1" x14ac:dyDescent="0.35">
      <c r="A242" s="21"/>
    </row>
    <row r="243" spans="1:1" x14ac:dyDescent="0.35">
      <c r="A243" s="21"/>
    </row>
    <row r="244" spans="1:1" x14ac:dyDescent="0.35">
      <c r="A244" s="21"/>
    </row>
    <row r="245" spans="1:1" x14ac:dyDescent="0.35">
      <c r="A245" s="21"/>
    </row>
    <row r="246" spans="1:1" x14ac:dyDescent="0.35">
      <c r="A246" s="21"/>
    </row>
    <row r="247" spans="1:1" x14ac:dyDescent="0.35">
      <c r="A247" s="21"/>
    </row>
    <row r="248" spans="1:1" x14ac:dyDescent="0.35">
      <c r="A248" s="21"/>
    </row>
    <row r="249" spans="1:1" x14ac:dyDescent="0.35">
      <c r="A249" s="21"/>
    </row>
    <row r="250" spans="1:1" x14ac:dyDescent="0.35">
      <c r="A250" s="21"/>
    </row>
    <row r="251" spans="1:1" x14ac:dyDescent="0.35">
      <c r="A251" s="21"/>
    </row>
    <row r="252" spans="1:1" x14ac:dyDescent="0.35">
      <c r="A252" s="21"/>
    </row>
    <row r="253" spans="1:1" x14ac:dyDescent="0.35">
      <c r="A253" s="21"/>
    </row>
    <row r="254" spans="1:1" x14ac:dyDescent="0.35">
      <c r="A254" s="21"/>
    </row>
    <row r="255" spans="1:1" x14ac:dyDescent="0.35">
      <c r="A255" s="21"/>
    </row>
    <row r="256" spans="1:1" x14ac:dyDescent="0.35">
      <c r="A256" s="21"/>
    </row>
    <row r="257" spans="1:1" x14ac:dyDescent="0.35">
      <c r="A257" s="21"/>
    </row>
    <row r="258" spans="1:1" x14ac:dyDescent="0.35">
      <c r="A258" s="21"/>
    </row>
    <row r="259" spans="1:1" x14ac:dyDescent="0.35">
      <c r="A259" s="21"/>
    </row>
    <row r="260" spans="1:1" x14ac:dyDescent="0.35">
      <c r="A260" s="21"/>
    </row>
    <row r="261" spans="1:1" x14ac:dyDescent="0.35">
      <c r="A261" s="21"/>
    </row>
    <row r="262" spans="1:1" x14ac:dyDescent="0.35">
      <c r="A262" s="21"/>
    </row>
    <row r="263" spans="1:1" x14ac:dyDescent="0.35">
      <c r="A263" s="21"/>
    </row>
    <row r="264" spans="1:1" x14ac:dyDescent="0.35">
      <c r="A264" s="21"/>
    </row>
    <row r="265" spans="1:1" x14ac:dyDescent="0.35">
      <c r="A265" s="21"/>
    </row>
    <row r="266" spans="1:1" x14ac:dyDescent="0.35">
      <c r="A266" s="21"/>
    </row>
    <row r="267" spans="1:1" x14ac:dyDescent="0.35">
      <c r="A267" s="21"/>
    </row>
    <row r="268" spans="1:1" x14ac:dyDescent="0.35">
      <c r="A268" s="21"/>
    </row>
    <row r="269" spans="1:1" x14ac:dyDescent="0.35">
      <c r="A269" s="21"/>
    </row>
    <row r="270" spans="1:1" x14ac:dyDescent="0.35">
      <c r="A270" s="21"/>
    </row>
    <row r="271" spans="1:1" x14ac:dyDescent="0.35">
      <c r="A271" s="21"/>
    </row>
    <row r="272" spans="1:1" x14ac:dyDescent="0.35">
      <c r="A272" s="21"/>
    </row>
    <row r="273" spans="1:1" x14ac:dyDescent="0.35">
      <c r="A273" s="21"/>
    </row>
    <row r="274" spans="1:1" x14ac:dyDescent="0.35">
      <c r="A274" s="21"/>
    </row>
    <row r="275" spans="1:1" x14ac:dyDescent="0.35">
      <c r="A275" s="21"/>
    </row>
    <row r="276" spans="1:1" x14ac:dyDescent="0.35">
      <c r="A276" s="21"/>
    </row>
    <row r="277" spans="1:1" x14ac:dyDescent="0.35">
      <c r="A277" s="21"/>
    </row>
    <row r="278" spans="1:1" x14ac:dyDescent="0.35">
      <c r="A278" s="21"/>
    </row>
    <row r="279" spans="1:1" x14ac:dyDescent="0.35">
      <c r="A279" s="21"/>
    </row>
    <row r="280" spans="1:1" x14ac:dyDescent="0.35">
      <c r="A280" s="21"/>
    </row>
    <row r="281" spans="1:1" x14ac:dyDescent="0.35">
      <c r="A281" s="21"/>
    </row>
    <row r="282" spans="1:1" x14ac:dyDescent="0.35">
      <c r="A282" s="21"/>
    </row>
    <row r="283" spans="1:1" x14ac:dyDescent="0.35">
      <c r="A283" s="21"/>
    </row>
    <row r="284" spans="1:1" x14ac:dyDescent="0.35">
      <c r="A284" s="21"/>
    </row>
    <row r="285" spans="1:1" x14ac:dyDescent="0.35">
      <c r="A285" s="21"/>
    </row>
    <row r="286" spans="1:1" x14ac:dyDescent="0.35">
      <c r="A286" s="21"/>
    </row>
    <row r="287" spans="1:1" x14ac:dyDescent="0.35">
      <c r="A287" s="21"/>
    </row>
    <row r="288" spans="1:1" x14ac:dyDescent="0.35">
      <c r="A288" s="21"/>
    </row>
    <row r="289" spans="1:1" x14ac:dyDescent="0.35">
      <c r="A289" s="21"/>
    </row>
    <row r="290" spans="1:1" x14ac:dyDescent="0.35">
      <c r="A290" s="21"/>
    </row>
    <row r="291" spans="1:1" x14ac:dyDescent="0.35">
      <c r="A291" s="21"/>
    </row>
    <row r="292" spans="1:1" x14ac:dyDescent="0.35">
      <c r="A292" s="21"/>
    </row>
    <row r="293" spans="1:1" x14ac:dyDescent="0.35">
      <c r="A293" s="21"/>
    </row>
    <row r="294" spans="1:1" x14ac:dyDescent="0.35">
      <c r="A294" s="21"/>
    </row>
    <row r="295" spans="1:1" x14ac:dyDescent="0.35">
      <c r="A295" s="21"/>
    </row>
    <row r="296" spans="1:1" x14ac:dyDescent="0.35">
      <c r="A296" s="21"/>
    </row>
    <row r="297" spans="1:1" x14ac:dyDescent="0.35">
      <c r="A297" s="21"/>
    </row>
    <row r="298" spans="1:1" x14ac:dyDescent="0.35">
      <c r="A298" s="21"/>
    </row>
    <row r="299" spans="1:1" x14ac:dyDescent="0.35">
      <c r="A299" s="21"/>
    </row>
    <row r="300" spans="1:1" x14ac:dyDescent="0.35">
      <c r="A300" s="21"/>
    </row>
    <row r="301" spans="1:1" x14ac:dyDescent="0.35">
      <c r="A301" s="21"/>
    </row>
    <row r="302" spans="1:1" x14ac:dyDescent="0.35">
      <c r="A302" s="21"/>
    </row>
    <row r="303" spans="1:1" x14ac:dyDescent="0.35">
      <c r="A303" s="21"/>
    </row>
    <row r="304" spans="1:1" x14ac:dyDescent="0.35">
      <c r="A304" s="21"/>
    </row>
    <row r="305" spans="1:1" x14ac:dyDescent="0.35">
      <c r="A305" s="21"/>
    </row>
    <row r="306" spans="1:1" x14ac:dyDescent="0.35">
      <c r="A306" s="21"/>
    </row>
    <row r="307" spans="1:1" x14ac:dyDescent="0.35">
      <c r="A307" s="21"/>
    </row>
    <row r="308" spans="1:1" x14ac:dyDescent="0.35">
      <c r="A308" s="21"/>
    </row>
    <row r="309" spans="1:1" x14ac:dyDescent="0.35">
      <c r="A309" s="21"/>
    </row>
    <row r="310" spans="1:1" x14ac:dyDescent="0.35">
      <c r="A310" s="21"/>
    </row>
    <row r="311" spans="1:1" x14ac:dyDescent="0.35">
      <c r="A311" s="21"/>
    </row>
    <row r="312" spans="1:1" x14ac:dyDescent="0.35">
      <c r="A312" s="21"/>
    </row>
    <row r="313" spans="1:1" x14ac:dyDescent="0.35">
      <c r="A313" s="21"/>
    </row>
    <row r="314" spans="1:1" x14ac:dyDescent="0.35">
      <c r="A314" s="21"/>
    </row>
    <row r="315" spans="1:1" x14ac:dyDescent="0.35">
      <c r="A315" s="21"/>
    </row>
    <row r="316" spans="1:1" x14ac:dyDescent="0.35">
      <c r="A316" s="21"/>
    </row>
    <row r="317" spans="1:1" x14ac:dyDescent="0.35">
      <c r="A317" s="21"/>
    </row>
    <row r="318" spans="1:1" x14ac:dyDescent="0.35">
      <c r="A318" s="21"/>
    </row>
    <row r="319" spans="1:1" x14ac:dyDescent="0.35">
      <c r="A319" s="21"/>
    </row>
    <row r="320" spans="1:1" x14ac:dyDescent="0.35">
      <c r="A320" s="21"/>
    </row>
    <row r="321" spans="1:1" x14ac:dyDescent="0.35">
      <c r="A321" s="21"/>
    </row>
    <row r="322" spans="1:1" x14ac:dyDescent="0.35">
      <c r="A322" s="21"/>
    </row>
    <row r="323" spans="1:1" x14ac:dyDescent="0.35">
      <c r="A323" s="21"/>
    </row>
    <row r="324" spans="1:1" x14ac:dyDescent="0.35">
      <c r="A324" s="21"/>
    </row>
    <row r="325" spans="1:1" x14ac:dyDescent="0.35">
      <c r="A325" s="21"/>
    </row>
    <row r="326" spans="1:1" x14ac:dyDescent="0.35">
      <c r="A326" s="21"/>
    </row>
    <row r="327" spans="1:1" x14ac:dyDescent="0.35">
      <c r="A327" s="21"/>
    </row>
    <row r="328" spans="1:1" x14ac:dyDescent="0.35">
      <c r="A328" s="21"/>
    </row>
    <row r="329" spans="1:1" x14ac:dyDescent="0.35">
      <c r="A329" s="21"/>
    </row>
    <row r="330" spans="1:1" x14ac:dyDescent="0.35">
      <c r="A330" s="21"/>
    </row>
    <row r="331" spans="1:1" x14ac:dyDescent="0.35">
      <c r="A331" s="21"/>
    </row>
    <row r="332" spans="1:1" x14ac:dyDescent="0.35">
      <c r="A332" s="21"/>
    </row>
    <row r="333" spans="1:1" x14ac:dyDescent="0.35">
      <c r="A333" s="21"/>
    </row>
    <row r="334" spans="1:1" x14ac:dyDescent="0.35">
      <c r="A334" s="21"/>
    </row>
    <row r="335" spans="1:1" x14ac:dyDescent="0.35">
      <c r="A335" s="21"/>
    </row>
    <row r="336" spans="1:1" x14ac:dyDescent="0.35">
      <c r="A336" s="21"/>
    </row>
    <row r="337" spans="1:1" x14ac:dyDescent="0.35">
      <c r="A337" s="21"/>
    </row>
    <row r="338" spans="1:1" x14ac:dyDescent="0.35">
      <c r="A338" s="21"/>
    </row>
    <row r="339" spans="1:1" x14ac:dyDescent="0.35">
      <c r="A339" s="21"/>
    </row>
    <row r="340" spans="1:1" x14ac:dyDescent="0.35">
      <c r="A340" s="21"/>
    </row>
    <row r="341" spans="1:1" x14ac:dyDescent="0.35">
      <c r="A341" s="21"/>
    </row>
    <row r="342" spans="1:1" x14ac:dyDescent="0.35">
      <c r="A342" s="21"/>
    </row>
    <row r="343" spans="1:1" x14ac:dyDescent="0.35">
      <c r="A343" s="21"/>
    </row>
    <row r="344" spans="1:1" x14ac:dyDescent="0.35">
      <c r="A344" s="21"/>
    </row>
    <row r="345" spans="1:1" x14ac:dyDescent="0.35">
      <c r="A345" s="21"/>
    </row>
    <row r="346" spans="1:1" x14ac:dyDescent="0.35">
      <c r="A346" s="21"/>
    </row>
    <row r="347" spans="1:1" x14ac:dyDescent="0.35">
      <c r="A347" s="21"/>
    </row>
    <row r="348" spans="1:1" x14ac:dyDescent="0.35">
      <c r="A348" s="21"/>
    </row>
    <row r="349" spans="1:1" x14ac:dyDescent="0.35">
      <c r="A349" s="21"/>
    </row>
    <row r="350" spans="1:1" x14ac:dyDescent="0.35">
      <c r="A350" s="21"/>
    </row>
    <row r="351" spans="1:1" x14ac:dyDescent="0.35">
      <c r="A351" s="21"/>
    </row>
    <row r="352" spans="1:1" x14ac:dyDescent="0.35">
      <c r="A352" s="21"/>
    </row>
    <row r="353" spans="1:1" x14ac:dyDescent="0.35">
      <c r="A353" s="21"/>
    </row>
    <row r="354" spans="1:1" x14ac:dyDescent="0.35">
      <c r="A354" s="21"/>
    </row>
    <row r="355" spans="1:1" x14ac:dyDescent="0.35">
      <c r="A355" s="21"/>
    </row>
    <row r="356" spans="1:1" x14ac:dyDescent="0.35">
      <c r="A356" s="21"/>
    </row>
    <row r="357" spans="1:1" x14ac:dyDescent="0.35">
      <c r="A357" s="21"/>
    </row>
    <row r="358" spans="1:1" x14ac:dyDescent="0.35">
      <c r="A358" s="21"/>
    </row>
    <row r="359" spans="1:1" x14ac:dyDescent="0.35">
      <c r="A359" s="21"/>
    </row>
    <row r="360" spans="1:1" x14ac:dyDescent="0.35">
      <c r="A360" s="21"/>
    </row>
    <row r="361" spans="1:1" x14ac:dyDescent="0.35">
      <c r="A361" s="21"/>
    </row>
    <row r="362" spans="1:1" x14ac:dyDescent="0.35">
      <c r="A362" s="21"/>
    </row>
    <row r="363" spans="1:1" x14ac:dyDescent="0.35">
      <c r="A363" s="21"/>
    </row>
    <row r="364" spans="1:1" x14ac:dyDescent="0.35">
      <c r="A364" s="21"/>
    </row>
    <row r="365" spans="1:1" x14ac:dyDescent="0.35">
      <c r="A365" s="21"/>
    </row>
    <row r="366" spans="1:1" x14ac:dyDescent="0.35">
      <c r="A366" s="21"/>
    </row>
    <row r="367" spans="1:1" x14ac:dyDescent="0.35">
      <c r="A367" s="21"/>
    </row>
    <row r="368" spans="1:1" x14ac:dyDescent="0.35">
      <c r="A368" s="21"/>
    </row>
    <row r="369" spans="1:1" x14ac:dyDescent="0.35">
      <c r="A369" s="21"/>
    </row>
    <row r="370" spans="1:1" x14ac:dyDescent="0.35">
      <c r="A370" s="21"/>
    </row>
    <row r="371" spans="1:1" x14ac:dyDescent="0.35">
      <c r="A371" s="21"/>
    </row>
    <row r="372" spans="1:1" x14ac:dyDescent="0.35">
      <c r="A372" s="21"/>
    </row>
    <row r="373" spans="1:1" x14ac:dyDescent="0.35">
      <c r="A373" s="21"/>
    </row>
    <row r="374" spans="1:1" x14ac:dyDescent="0.35">
      <c r="A374" s="21"/>
    </row>
    <row r="375" spans="1:1" x14ac:dyDescent="0.35">
      <c r="A375" s="21"/>
    </row>
    <row r="376" spans="1:1" x14ac:dyDescent="0.35">
      <c r="A376" s="21"/>
    </row>
    <row r="377" spans="1:1" x14ac:dyDescent="0.35">
      <c r="A377" s="21"/>
    </row>
    <row r="378" spans="1:1" x14ac:dyDescent="0.35">
      <c r="A378" s="21"/>
    </row>
    <row r="379" spans="1:1" x14ac:dyDescent="0.35">
      <c r="A379" s="21"/>
    </row>
    <row r="380" spans="1:1" x14ac:dyDescent="0.35">
      <c r="A380" s="21"/>
    </row>
    <row r="381" spans="1:1" x14ac:dyDescent="0.35">
      <c r="A381" s="21"/>
    </row>
    <row r="382" spans="1:1" x14ac:dyDescent="0.35">
      <c r="A382" s="21"/>
    </row>
    <row r="383" spans="1:1" x14ac:dyDescent="0.35">
      <c r="A383" s="21"/>
    </row>
    <row r="384" spans="1:1" x14ac:dyDescent="0.35">
      <c r="A384" s="21"/>
    </row>
    <row r="385" spans="1:1" x14ac:dyDescent="0.35">
      <c r="A385" s="21"/>
    </row>
    <row r="386" spans="1:1" x14ac:dyDescent="0.35">
      <c r="A386" s="21"/>
    </row>
    <row r="387" spans="1:1" x14ac:dyDescent="0.35">
      <c r="A387" s="21"/>
    </row>
    <row r="388" spans="1:1" x14ac:dyDescent="0.35">
      <c r="A388" s="21"/>
    </row>
    <row r="389" spans="1:1" x14ac:dyDescent="0.35">
      <c r="A389" s="21"/>
    </row>
    <row r="390" spans="1:1" x14ac:dyDescent="0.35">
      <c r="A390" s="21"/>
    </row>
    <row r="391" spans="1:1" x14ac:dyDescent="0.35">
      <c r="A391" s="21"/>
    </row>
    <row r="392" spans="1:1" x14ac:dyDescent="0.35">
      <c r="A392" s="21"/>
    </row>
    <row r="393" spans="1:1" x14ac:dyDescent="0.35">
      <c r="A393" s="21"/>
    </row>
    <row r="394" spans="1:1" x14ac:dyDescent="0.35">
      <c r="A394" s="21"/>
    </row>
    <row r="395" spans="1:1" x14ac:dyDescent="0.35">
      <c r="A395" s="21"/>
    </row>
    <row r="396" spans="1:1" x14ac:dyDescent="0.35">
      <c r="A396" s="21"/>
    </row>
    <row r="397" spans="1:1" x14ac:dyDescent="0.35">
      <c r="A397" s="21"/>
    </row>
    <row r="398" spans="1:1" x14ac:dyDescent="0.35">
      <c r="A398" s="21"/>
    </row>
    <row r="399" spans="1:1" x14ac:dyDescent="0.35">
      <c r="A399" s="21"/>
    </row>
    <row r="400" spans="1:1" x14ac:dyDescent="0.35">
      <c r="A400" s="21"/>
    </row>
    <row r="401" spans="1:1" x14ac:dyDescent="0.35">
      <c r="A401" s="21"/>
    </row>
    <row r="402" spans="1:1" x14ac:dyDescent="0.35">
      <c r="A402" s="21"/>
    </row>
    <row r="403" spans="1:1" x14ac:dyDescent="0.35">
      <c r="A403" s="21"/>
    </row>
    <row r="404" spans="1:1" x14ac:dyDescent="0.35">
      <c r="A404" s="21"/>
    </row>
    <row r="405" spans="1:1" x14ac:dyDescent="0.35">
      <c r="A405" s="21"/>
    </row>
    <row r="406" spans="1:1" x14ac:dyDescent="0.35">
      <c r="A406" s="21"/>
    </row>
    <row r="407" spans="1:1" x14ac:dyDescent="0.35">
      <c r="A407" s="21"/>
    </row>
    <row r="408" spans="1:1" x14ac:dyDescent="0.35">
      <c r="A408" s="21"/>
    </row>
    <row r="409" spans="1:1" x14ac:dyDescent="0.35">
      <c r="A409" s="21"/>
    </row>
    <row r="410" spans="1:1" x14ac:dyDescent="0.35">
      <c r="A410" s="21"/>
    </row>
    <row r="411" spans="1:1" x14ac:dyDescent="0.35">
      <c r="A411" s="21"/>
    </row>
    <row r="412" spans="1:1" x14ac:dyDescent="0.35">
      <c r="A412" s="21"/>
    </row>
    <row r="413" spans="1:1" x14ac:dyDescent="0.35">
      <c r="A413" s="21"/>
    </row>
    <row r="414" spans="1:1" x14ac:dyDescent="0.35">
      <c r="A414" s="21"/>
    </row>
    <row r="415" spans="1:1" x14ac:dyDescent="0.35">
      <c r="A415" s="21"/>
    </row>
    <row r="416" spans="1:1" x14ac:dyDescent="0.35">
      <c r="A416" s="21"/>
    </row>
    <row r="417" spans="1:1" x14ac:dyDescent="0.35">
      <c r="A417" s="21"/>
    </row>
    <row r="418" spans="1:1" x14ac:dyDescent="0.35">
      <c r="A418" s="21"/>
    </row>
    <row r="419" spans="1:1" x14ac:dyDescent="0.35">
      <c r="A419" s="21"/>
    </row>
    <row r="420" spans="1:1" x14ac:dyDescent="0.35">
      <c r="A420" s="21"/>
    </row>
    <row r="421" spans="1:1" x14ac:dyDescent="0.35">
      <c r="A421" s="21"/>
    </row>
    <row r="422" spans="1:1" x14ac:dyDescent="0.35">
      <c r="A422" s="21"/>
    </row>
    <row r="423" spans="1:1" x14ac:dyDescent="0.35">
      <c r="A423" s="21"/>
    </row>
    <row r="424" spans="1:1" x14ac:dyDescent="0.35">
      <c r="A424" s="21"/>
    </row>
    <row r="425" spans="1:1" x14ac:dyDescent="0.35">
      <c r="A425" s="21"/>
    </row>
    <row r="426" spans="1:1" x14ac:dyDescent="0.35">
      <c r="A426" s="21"/>
    </row>
    <row r="427" spans="1:1" x14ac:dyDescent="0.35">
      <c r="A427" s="21"/>
    </row>
    <row r="428" spans="1:1" x14ac:dyDescent="0.35">
      <c r="A428" s="21"/>
    </row>
    <row r="429" spans="1:1" x14ac:dyDescent="0.35">
      <c r="A429" s="21"/>
    </row>
    <row r="430" spans="1:1" x14ac:dyDescent="0.35">
      <c r="A430" s="21"/>
    </row>
    <row r="431" spans="1:1" x14ac:dyDescent="0.35">
      <c r="A431" s="21"/>
    </row>
    <row r="432" spans="1:1" x14ac:dyDescent="0.35">
      <c r="A432" s="21"/>
    </row>
    <row r="433" spans="1:1" x14ac:dyDescent="0.35">
      <c r="A433" s="21"/>
    </row>
    <row r="434" spans="1:1" x14ac:dyDescent="0.35">
      <c r="A434" s="21"/>
    </row>
    <row r="435" spans="1:1" x14ac:dyDescent="0.35">
      <c r="A435" s="21"/>
    </row>
    <row r="436" spans="1:1" x14ac:dyDescent="0.35">
      <c r="A436" s="21"/>
    </row>
    <row r="437" spans="1:1" x14ac:dyDescent="0.35">
      <c r="A437" s="21"/>
    </row>
    <row r="438" spans="1:1" x14ac:dyDescent="0.35">
      <c r="A438" s="21"/>
    </row>
    <row r="439" spans="1:1" x14ac:dyDescent="0.35">
      <c r="A439" s="21"/>
    </row>
    <row r="440" spans="1:1" x14ac:dyDescent="0.35">
      <c r="A440" s="21"/>
    </row>
    <row r="441" spans="1:1" x14ac:dyDescent="0.35">
      <c r="A441" s="21"/>
    </row>
    <row r="442" spans="1:1" x14ac:dyDescent="0.35">
      <c r="A442" s="21"/>
    </row>
    <row r="443" spans="1:1" x14ac:dyDescent="0.35">
      <c r="A443" s="21"/>
    </row>
    <row r="444" spans="1:1" x14ac:dyDescent="0.35">
      <c r="A444" s="21"/>
    </row>
    <row r="445" spans="1:1" x14ac:dyDescent="0.35">
      <c r="A445" s="21"/>
    </row>
    <row r="446" spans="1:1" x14ac:dyDescent="0.35">
      <c r="A446" s="21"/>
    </row>
    <row r="447" spans="1:1" x14ac:dyDescent="0.35">
      <c r="A447" s="21"/>
    </row>
    <row r="448" spans="1:1" x14ac:dyDescent="0.35">
      <c r="A448" s="21"/>
    </row>
    <row r="449" spans="1:1" x14ac:dyDescent="0.35">
      <c r="A449" s="21"/>
    </row>
    <row r="450" spans="1:1" x14ac:dyDescent="0.35">
      <c r="A450" s="21"/>
    </row>
    <row r="451" spans="1:1" x14ac:dyDescent="0.35">
      <c r="A451" s="21"/>
    </row>
    <row r="452" spans="1:1" x14ac:dyDescent="0.35">
      <c r="A452" s="21"/>
    </row>
    <row r="453" spans="1:1" x14ac:dyDescent="0.35">
      <c r="A453" s="21"/>
    </row>
    <row r="454" spans="1:1" x14ac:dyDescent="0.35">
      <c r="A454" s="21"/>
    </row>
    <row r="455" spans="1:1" x14ac:dyDescent="0.35">
      <c r="A455" s="21"/>
    </row>
    <row r="456" spans="1:1" x14ac:dyDescent="0.35">
      <c r="A456" s="21"/>
    </row>
    <row r="457" spans="1:1" x14ac:dyDescent="0.35">
      <c r="A457" s="21"/>
    </row>
    <row r="458" spans="1:1" x14ac:dyDescent="0.35">
      <c r="A458" s="21"/>
    </row>
    <row r="459" spans="1:1" x14ac:dyDescent="0.35">
      <c r="A459" s="21"/>
    </row>
    <row r="460" spans="1:1" x14ac:dyDescent="0.35">
      <c r="A460" s="21"/>
    </row>
    <row r="461" spans="1:1" x14ac:dyDescent="0.35">
      <c r="A461" s="21"/>
    </row>
    <row r="462" spans="1:1" x14ac:dyDescent="0.35">
      <c r="A462" s="21"/>
    </row>
    <row r="463" spans="1:1" x14ac:dyDescent="0.35">
      <c r="A463" s="21"/>
    </row>
    <row r="464" spans="1:1" x14ac:dyDescent="0.35">
      <c r="A464" s="21"/>
    </row>
    <row r="465" spans="1:1" x14ac:dyDescent="0.35">
      <c r="A465" s="21"/>
    </row>
    <row r="466" spans="1:1" x14ac:dyDescent="0.35">
      <c r="A466" s="21"/>
    </row>
    <row r="467" spans="1:1" x14ac:dyDescent="0.35">
      <c r="A467" s="21"/>
    </row>
    <row r="468" spans="1:1" x14ac:dyDescent="0.35">
      <c r="A468" s="21"/>
    </row>
    <row r="469" spans="1:1" x14ac:dyDescent="0.35">
      <c r="A469" s="21"/>
    </row>
    <row r="470" spans="1:1" x14ac:dyDescent="0.35">
      <c r="A470" s="21"/>
    </row>
    <row r="471" spans="1:1" x14ac:dyDescent="0.35">
      <c r="A471" s="21"/>
    </row>
    <row r="472" spans="1:1" x14ac:dyDescent="0.35">
      <c r="A472" s="21"/>
    </row>
    <row r="473" spans="1:1" x14ac:dyDescent="0.35">
      <c r="A473" s="21"/>
    </row>
    <row r="474" spans="1:1" x14ac:dyDescent="0.35">
      <c r="A474" s="21"/>
    </row>
    <row r="475" spans="1:1" x14ac:dyDescent="0.35">
      <c r="A475" s="21"/>
    </row>
    <row r="476" spans="1:1" x14ac:dyDescent="0.35">
      <c r="A476" s="21"/>
    </row>
    <row r="477" spans="1:1" x14ac:dyDescent="0.35">
      <c r="A477" s="21"/>
    </row>
    <row r="478" spans="1:1" x14ac:dyDescent="0.35">
      <c r="A478" s="21"/>
    </row>
    <row r="479" spans="1:1" x14ac:dyDescent="0.35">
      <c r="A479" s="21"/>
    </row>
    <row r="480" spans="1:1" x14ac:dyDescent="0.35">
      <c r="A480" s="21"/>
    </row>
    <row r="481" spans="1:1" x14ac:dyDescent="0.35">
      <c r="A481" s="21"/>
    </row>
    <row r="482" spans="1:1" x14ac:dyDescent="0.35">
      <c r="A482" s="21"/>
    </row>
    <row r="483" spans="1:1" x14ac:dyDescent="0.35">
      <c r="A483" s="21"/>
    </row>
    <row r="484" spans="1:1" x14ac:dyDescent="0.35">
      <c r="A484" s="21"/>
    </row>
    <row r="485" spans="1:1" x14ac:dyDescent="0.35">
      <c r="A485" s="21"/>
    </row>
    <row r="486" spans="1:1" x14ac:dyDescent="0.35">
      <c r="A486" s="21"/>
    </row>
    <row r="487" spans="1:1" x14ac:dyDescent="0.35">
      <c r="A487" s="21"/>
    </row>
    <row r="488" spans="1:1" x14ac:dyDescent="0.35">
      <c r="A488" s="21"/>
    </row>
    <row r="489" spans="1:1" x14ac:dyDescent="0.35">
      <c r="A489" s="21"/>
    </row>
    <row r="490" spans="1:1" x14ac:dyDescent="0.35">
      <c r="A490" s="21"/>
    </row>
    <row r="491" spans="1:1" x14ac:dyDescent="0.35">
      <c r="A491" s="21"/>
    </row>
    <row r="492" spans="1:1" x14ac:dyDescent="0.35">
      <c r="A492" s="21"/>
    </row>
    <row r="493" spans="1:1" x14ac:dyDescent="0.35">
      <c r="A493" s="21"/>
    </row>
    <row r="494" spans="1:1" x14ac:dyDescent="0.35">
      <c r="A494" s="21"/>
    </row>
    <row r="495" spans="1:1" x14ac:dyDescent="0.35">
      <c r="A495" s="21"/>
    </row>
    <row r="496" spans="1:1" x14ac:dyDescent="0.35">
      <c r="A496" s="21"/>
    </row>
    <row r="497" spans="1:1" x14ac:dyDescent="0.35">
      <c r="A497" s="21"/>
    </row>
    <row r="498" spans="1:1" x14ac:dyDescent="0.35">
      <c r="A498" s="21"/>
    </row>
    <row r="499" spans="1:1" x14ac:dyDescent="0.35">
      <c r="A499" s="21"/>
    </row>
    <row r="500" spans="1:1" x14ac:dyDescent="0.35">
      <c r="A500" s="21"/>
    </row>
    <row r="501" spans="1:1" x14ac:dyDescent="0.35">
      <c r="A501" s="21"/>
    </row>
    <row r="502" spans="1:1" x14ac:dyDescent="0.35">
      <c r="A502" s="21"/>
    </row>
    <row r="503" spans="1:1" x14ac:dyDescent="0.35">
      <c r="A503" s="21"/>
    </row>
    <row r="504" spans="1:1" x14ac:dyDescent="0.35">
      <c r="A504" s="21"/>
    </row>
    <row r="505" spans="1:1" x14ac:dyDescent="0.35">
      <c r="A505" s="21"/>
    </row>
    <row r="506" spans="1:1" x14ac:dyDescent="0.35">
      <c r="A506" s="21"/>
    </row>
    <row r="507" spans="1:1" x14ac:dyDescent="0.35">
      <c r="A507" s="21"/>
    </row>
    <row r="508" spans="1:1" x14ac:dyDescent="0.35">
      <c r="A508" s="21"/>
    </row>
    <row r="509" spans="1:1" x14ac:dyDescent="0.35">
      <c r="A509" s="21"/>
    </row>
    <row r="510" spans="1:1" x14ac:dyDescent="0.35">
      <c r="A510" s="21"/>
    </row>
    <row r="511" spans="1:1" x14ac:dyDescent="0.35">
      <c r="A511" s="21"/>
    </row>
    <row r="512" spans="1:1" x14ac:dyDescent="0.35">
      <c r="A512" s="21"/>
    </row>
    <row r="513" spans="1:1" x14ac:dyDescent="0.35">
      <c r="A513" s="21"/>
    </row>
    <row r="514" spans="1:1" x14ac:dyDescent="0.35">
      <c r="A514" s="21"/>
    </row>
    <row r="515" spans="1:1" x14ac:dyDescent="0.35">
      <c r="A515" s="21"/>
    </row>
    <row r="516" spans="1:1" x14ac:dyDescent="0.35">
      <c r="A516" s="21"/>
    </row>
    <row r="517" spans="1:1" x14ac:dyDescent="0.35">
      <c r="A517" s="21"/>
    </row>
    <row r="518" spans="1:1" x14ac:dyDescent="0.35">
      <c r="A518" s="21"/>
    </row>
    <row r="519" spans="1:1" x14ac:dyDescent="0.35">
      <c r="A519" s="21"/>
    </row>
    <row r="520" spans="1:1" x14ac:dyDescent="0.35">
      <c r="A520" s="21"/>
    </row>
    <row r="521" spans="1:1" x14ac:dyDescent="0.35">
      <c r="A521" s="21"/>
    </row>
    <row r="522" spans="1:1" x14ac:dyDescent="0.35">
      <c r="A522" s="21"/>
    </row>
    <row r="523" spans="1:1" x14ac:dyDescent="0.35">
      <c r="A523" s="21"/>
    </row>
    <row r="524" spans="1:1" x14ac:dyDescent="0.35">
      <c r="A524" s="21"/>
    </row>
    <row r="525" spans="1:1" x14ac:dyDescent="0.35">
      <c r="A525" s="21"/>
    </row>
    <row r="526" spans="1:1" x14ac:dyDescent="0.35">
      <c r="A526" s="21"/>
    </row>
    <row r="527" spans="1:1" x14ac:dyDescent="0.35">
      <c r="A527" s="21"/>
    </row>
    <row r="528" spans="1:1" x14ac:dyDescent="0.35">
      <c r="A528" s="21"/>
    </row>
    <row r="529" spans="1:1" x14ac:dyDescent="0.35">
      <c r="A529" s="21"/>
    </row>
    <row r="530" spans="1:1" x14ac:dyDescent="0.35">
      <c r="A530" s="21"/>
    </row>
    <row r="531" spans="1:1" x14ac:dyDescent="0.35">
      <c r="A531" s="21"/>
    </row>
    <row r="532" spans="1:1" x14ac:dyDescent="0.35">
      <c r="A532" s="21"/>
    </row>
    <row r="533" spans="1:1" x14ac:dyDescent="0.35">
      <c r="A533" s="21"/>
    </row>
    <row r="534" spans="1:1" x14ac:dyDescent="0.35">
      <c r="A534" s="21"/>
    </row>
    <row r="535" spans="1:1" x14ac:dyDescent="0.35">
      <c r="A535" s="21"/>
    </row>
    <row r="536" spans="1:1" x14ac:dyDescent="0.35">
      <c r="A536" s="21"/>
    </row>
    <row r="537" spans="1:1" x14ac:dyDescent="0.35">
      <c r="A537" s="21"/>
    </row>
    <row r="538" spans="1:1" x14ac:dyDescent="0.35">
      <c r="A538" s="21"/>
    </row>
    <row r="539" spans="1:1" x14ac:dyDescent="0.35">
      <c r="A539" s="21"/>
    </row>
    <row r="540" spans="1:1" x14ac:dyDescent="0.35">
      <c r="A540" s="21"/>
    </row>
    <row r="541" spans="1:1" x14ac:dyDescent="0.35">
      <c r="A541" s="21"/>
    </row>
    <row r="542" spans="1:1" x14ac:dyDescent="0.35">
      <c r="A542" s="21"/>
    </row>
    <row r="543" spans="1:1" x14ac:dyDescent="0.35">
      <c r="A543" s="21"/>
    </row>
    <row r="544" spans="1:1" x14ac:dyDescent="0.35">
      <c r="A544" s="21"/>
    </row>
    <row r="545" spans="1:1" x14ac:dyDescent="0.35">
      <c r="A545" s="21"/>
    </row>
    <row r="546" spans="1:1" x14ac:dyDescent="0.35">
      <c r="A546" s="21"/>
    </row>
    <row r="547" spans="1:1" x14ac:dyDescent="0.35">
      <c r="A547" s="21"/>
    </row>
    <row r="548" spans="1:1" x14ac:dyDescent="0.35">
      <c r="A548" s="21"/>
    </row>
    <row r="549" spans="1:1" x14ac:dyDescent="0.35">
      <c r="A549" s="21"/>
    </row>
    <row r="550" spans="1:1" x14ac:dyDescent="0.35">
      <c r="A550" s="21"/>
    </row>
    <row r="551" spans="1:1" x14ac:dyDescent="0.35">
      <c r="A551" s="21"/>
    </row>
    <row r="552" spans="1:1" x14ac:dyDescent="0.35">
      <c r="A552" s="21"/>
    </row>
    <row r="553" spans="1:1" x14ac:dyDescent="0.35">
      <c r="A553" s="21"/>
    </row>
    <row r="554" spans="1:1" x14ac:dyDescent="0.35">
      <c r="A554" s="21"/>
    </row>
    <row r="555" spans="1:1" x14ac:dyDescent="0.35">
      <c r="A555" s="21"/>
    </row>
    <row r="556" spans="1:1" x14ac:dyDescent="0.35">
      <c r="A556" s="21"/>
    </row>
    <row r="557" spans="1:1" x14ac:dyDescent="0.35">
      <c r="A557" s="21"/>
    </row>
    <row r="558" spans="1:1" x14ac:dyDescent="0.35">
      <c r="A558" s="21"/>
    </row>
    <row r="559" spans="1:1" x14ac:dyDescent="0.35">
      <c r="A559" s="21"/>
    </row>
    <row r="560" spans="1:1" x14ac:dyDescent="0.35">
      <c r="A560" s="21"/>
    </row>
    <row r="561" spans="1:1" x14ac:dyDescent="0.35">
      <c r="A561" s="21"/>
    </row>
    <row r="562" spans="1:1" x14ac:dyDescent="0.35">
      <c r="A562" s="21"/>
    </row>
    <row r="563" spans="1:1" x14ac:dyDescent="0.35">
      <c r="A563" s="21"/>
    </row>
    <row r="564" spans="1:1" x14ac:dyDescent="0.35">
      <c r="A564" s="21"/>
    </row>
    <row r="565" spans="1:1" x14ac:dyDescent="0.35">
      <c r="A565" s="21"/>
    </row>
    <row r="566" spans="1:1" x14ac:dyDescent="0.35">
      <c r="A566" s="21"/>
    </row>
    <row r="567" spans="1:1" x14ac:dyDescent="0.35">
      <c r="A567" s="21"/>
    </row>
    <row r="568" spans="1:1" x14ac:dyDescent="0.35">
      <c r="A568" s="21"/>
    </row>
    <row r="569" spans="1:1" x14ac:dyDescent="0.35">
      <c r="A569" s="21"/>
    </row>
    <row r="570" spans="1:1" x14ac:dyDescent="0.35">
      <c r="A570" s="21"/>
    </row>
    <row r="571" spans="1:1" x14ac:dyDescent="0.35">
      <c r="A571" s="21"/>
    </row>
    <row r="572" spans="1:1" x14ac:dyDescent="0.35">
      <c r="A572" s="21"/>
    </row>
    <row r="573" spans="1:1" x14ac:dyDescent="0.35">
      <c r="A573" s="21"/>
    </row>
    <row r="574" spans="1:1" x14ac:dyDescent="0.35">
      <c r="A574" s="21"/>
    </row>
    <row r="575" spans="1:1" x14ac:dyDescent="0.35">
      <c r="A575" s="21"/>
    </row>
    <row r="576" spans="1:1" x14ac:dyDescent="0.35">
      <c r="A576" s="21"/>
    </row>
    <row r="577" spans="1:1" x14ac:dyDescent="0.35">
      <c r="A577" s="21"/>
    </row>
    <row r="578" spans="1:1" x14ac:dyDescent="0.35">
      <c r="A578" s="21"/>
    </row>
    <row r="579" spans="1:1" x14ac:dyDescent="0.35">
      <c r="A579" s="21"/>
    </row>
    <row r="580" spans="1:1" x14ac:dyDescent="0.35">
      <c r="A580" s="21"/>
    </row>
    <row r="581" spans="1:1" x14ac:dyDescent="0.35">
      <c r="A581" s="21"/>
    </row>
    <row r="582" spans="1:1" x14ac:dyDescent="0.35">
      <c r="A582" s="21"/>
    </row>
    <row r="583" spans="1:1" x14ac:dyDescent="0.35">
      <c r="A583" s="21"/>
    </row>
    <row r="584" spans="1:1" x14ac:dyDescent="0.35">
      <c r="A584" s="21"/>
    </row>
    <row r="585" spans="1:1" x14ac:dyDescent="0.35">
      <c r="A585" s="21"/>
    </row>
    <row r="586" spans="1:1" x14ac:dyDescent="0.35">
      <c r="A586" s="21"/>
    </row>
    <row r="587" spans="1:1" x14ac:dyDescent="0.35">
      <c r="A587" s="21"/>
    </row>
    <row r="588" spans="1:1" x14ac:dyDescent="0.35">
      <c r="A588" s="21"/>
    </row>
    <row r="589" spans="1:1" x14ac:dyDescent="0.35">
      <c r="A589" s="21"/>
    </row>
    <row r="590" spans="1:1" x14ac:dyDescent="0.35">
      <c r="A590" s="21"/>
    </row>
    <row r="591" spans="1:1" x14ac:dyDescent="0.35">
      <c r="A591" s="21"/>
    </row>
    <row r="592" spans="1:1" x14ac:dyDescent="0.35">
      <c r="A592" s="21"/>
    </row>
    <row r="593" spans="1:1" x14ac:dyDescent="0.35">
      <c r="A593" s="21"/>
    </row>
    <row r="594" spans="1:1" x14ac:dyDescent="0.35">
      <c r="A594" s="21"/>
    </row>
    <row r="595" spans="1:1" x14ac:dyDescent="0.35">
      <c r="A595" s="21"/>
    </row>
    <row r="596" spans="1:1" x14ac:dyDescent="0.35">
      <c r="A596" s="21"/>
    </row>
    <row r="597" spans="1:1" x14ac:dyDescent="0.35">
      <c r="A597" s="21"/>
    </row>
    <row r="598" spans="1:1" x14ac:dyDescent="0.35">
      <c r="A598" s="21"/>
    </row>
    <row r="599" spans="1:1" x14ac:dyDescent="0.35">
      <c r="A599" s="21"/>
    </row>
    <row r="600" spans="1:1" x14ac:dyDescent="0.35">
      <c r="A600" s="21"/>
    </row>
    <row r="601" spans="1:1" x14ac:dyDescent="0.35">
      <c r="A601" s="21"/>
    </row>
    <row r="602" spans="1:1" x14ac:dyDescent="0.35">
      <c r="A602" s="21"/>
    </row>
    <row r="603" spans="1:1" x14ac:dyDescent="0.35">
      <c r="A603" s="21"/>
    </row>
    <row r="604" spans="1:1" x14ac:dyDescent="0.35">
      <c r="A604" s="21"/>
    </row>
    <row r="605" spans="1:1" x14ac:dyDescent="0.35">
      <c r="A605" s="21"/>
    </row>
    <row r="606" spans="1:1" x14ac:dyDescent="0.35">
      <c r="A606" s="21"/>
    </row>
    <row r="607" spans="1:1" x14ac:dyDescent="0.35">
      <c r="A607" s="21"/>
    </row>
    <row r="608" spans="1:1" x14ac:dyDescent="0.35">
      <c r="A608" s="21"/>
    </row>
    <row r="609" spans="1:1" x14ac:dyDescent="0.35">
      <c r="A609" s="21"/>
    </row>
    <row r="610" spans="1:1" x14ac:dyDescent="0.35">
      <c r="A610" s="21"/>
    </row>
    <row r="611" spans="1:1" x14ac:dyDescent="0.35">
      <c r="A611" s="21"/>
    </row>
    <row r="612" spans="1:1" x14ac:dyDescent="0.35">
      <c r="A612" s="21"/>
    </row>
    <row r="613" spans="1:1" x14ac:dyDescent="0.35">
      <c r="A613" s="21"/>
    </row>
    <row r="614" spans="1:1" x14ac:dyDescent="0.35">
      <c r="A614" s="21"/>
    </row>
    <row r="615" spans="1:1" x14ac:dyDescent="0.35">
      <c r="A615" s="21"/>
    </row>
    <row r="616" spans="1:1" x14ac:dyDescent="0.35">
      <c r="A616" s="21"/>
    </row>
    <row r="617" spans="1:1" x14ac:dyDescent="0.35">
      <c r="A617" s="21"/>
    </row>
    <row r="618" spans="1:1" x14ac:dyDescent="0.35">
      <c r="A618" s="21"/>
    </row>
    <row r="619" spans="1:1" x14ac:dyDescent="0.35">
      <c r="A619" s="21"/>
    </row>
    <row r="620" spans="1:1" x14ac:dyDescent="0.35">
      <c r="A620" s="21"/>
    </row>
    <row r="621" spans="1:1" x14ac:dyDescent="0.35">
      <c r="A621" s="21"/>
    </row>
    <row r="622" spans="1:1" x14ac:dyDescent="0.35">
      <c r="A622" s="21"/>
    </row>
    <row r="623" spans="1:1" x14ac:dyDescent="0.35">
      <c r="A623" s="21"/>
    </row>
    <row r="624" spans="1:1" x14ac:dyDescent="0.35">
      <c r="A624" s="21"/>
    </row>
    <row r="625" spans="1:1" x14ac:dyDescent="0.35">
      <c r="A625" s="21"/>
    </row>
    <row r="626" spans="1:1" x14ac:dyDescent="0.35">
      <c r="A626" s="21"/>
    </row>
    <row r="627" spans="1:1" x14ac:dyDescent="0.35">
      <c r="A627" s="21"/>
    </row>
    <row r="628" spans="1:1" x14ac:dyDescent="0.35">
      <c r="A628" s="21"/>
    </row>
    <row r="629" spans="1:1" x14ac:dyDescent="0.35">
      <c r="A629" s="21"/>
    </row>
    <row r="630" spans="1:1" x14ac:dyDescent="0.35">
      <c r="A630" s="21"/>
    </row>
    <row r="631" spans="1:1" x14ac:dyDescent="0.35">
      <c r="A631" s="21"/>
    </row>
    <row r="632" spans="1:1" x14ac:dyDescent="0.35">
      <c r="A632" s="21"/>
    </row>
    <row r="633" spans="1:1" x14ac:dyDescent="0.35">
      <c r="A633" s="21"/>
    </row>
    <row r="634" spans="1:1" x14ac:dyDescent="0.35">
      <c r="A634" s="21"/>
    </row>
    <row r="635" spans="1:1" x14ac:dyDescent="0.35">
      <c r="A635" s="21"/>
    </row>
    <row r="636" spans="1:1" x14ac:dyDescent="0.35">
      <c r="A636" s="21"/>
    </row>
    <row r="637" spans="1:1" x14ac:dyDescent="0.35">
      <c r="A637" s="21"/>
    </row>
    <row r="638" spans="1:1" x14ac:dyDescent="0.35">
      <c r="A638" s="21"/>
    </row>
    <row r="639" spans="1:1" x14ac:dyDescent="0.35">
      <c r="A639" s="21"/>
    </row>
    <row r="640" spans="1:1" x14ac:dyDescent="0.35">
      <c r="A640" s="21"/>
    </row>
    <row r="641" spans="1:1" x14ac:dyDescent="0.35">
      <c r="A641" s="21"/>
    </row>
    <row r="642" spans="1:1" x14ac:dyDescent="0.35">
      <c r="A642" s="21"/>
    </row>
    <row r="643" spans="1:1" x14ac:dyDescent="0.35">
      <c r="A643" s="21"/>
    </row>
    <row r="644" spans="1:1" x14ac:dyDescent="0.35">
      <c r="A644" s="21"/>
    </row>
    <row r="645" spans="1:1" x14ac:dyDescent="0.35">
      <c r="A645" s="21"/>
    </row>
    <row r="646" spans="1:1" x14ac:dyDescent="0.35">
      <c r="A646" s="21"/>
    </row>
    <row r="647" spans="1:1" x14ac:dyDescent="0.35">
      <c r="A647" s="21"/>
    </row>
    <row r="648" spans="1:1" x14ac:dyDescent="0.35">
      <c r="A648" s="21"/>
    </row>
    <row r="649" spans="1:1" x14ac:dyDescent="0.35">
      <c r="A649" s="21"/>
    </row>
    <row r="650" spans="1:1" x14ac:dyDescent="0.35">
      <c r="A650" s="21"/>
    </row>
    <row r="651" spans="1:1" x14ac:dyDescent="0.35">
      <c r="A651" s="21"/>
    </row>
    <row r="652" spans="1:1" x14ac:dyDescent="0.35">
      <c r="A652" s="21"/>
    </row>
    <row r="653" spans="1:1" x14ac:dyDescent="0.35">
      <c r="A653" s="21"/>
    </row>
    <row r="654" spans="1:1" x14ac:dyDescent="0.35">
      <c r="A654" s="21"/>
    </row>
    <row r="655" spans="1:1" x14ac:dyDescent="0.35">
      <c r="A655" s="21"/>
    </row>
    <row r="656" spans="1:1" x14ac:dyDescent="0.35">
      <c r="A656" s="21"/>
    </row>
    <row r="657" spans="1:1" x14ac:dyDescent="0.35">
      <c r="A657" s="21"/>
    </row>
    <row r="658" spans="1:1" x14ac:dyDescent="0.35">
      <c r="A658" s="21"/>
    </row>
    <row r="659" spans="1:1" x14ac:dyDescent="0.35">
      <c r="A659" s="21"/>
    </row>
    <row r="660" spans="1:1" x14ac:dyDescent="0.35">
      <c r="A660" s="21"/>
    </row>
    <row r="661" spans="1:1" x14ac:dyDescent="0.35">
      <c r="A661" s="21"/>
    </row>
    <row r="662" spans="1:1" x14ac:dyDescent="0.35">
      <c r="A662" s="21"/>
    </row>
    <row r="663" spans="1:1" x14ac:dyDescent="0.35">
      <c r="A663" s="21"/>
    </row>
    <row r="664" spans="1:1" x14ac:dyDescent="0.35">
      <c r="A664" s="21"/>
    </row>
    <row r="665" spans="1:1" x14ac:dyDescent="0.35">
      <c r="A665" s="21"/>
    </row>
    <row r="666" spans="1:1" x14ac:dyDescent="0.35">
      <c r="A666" s="21"/>
    </row>
    <row r="667" spans="1:1" x14ac:dyDescent="0.35">
      <c r="A667" s="21"/>
    </row>
    <row r="668" spans="1:1" x14ac:dyDescent="0.35">
      <c r="A668" s="21"/>
    </row>
    <row r="669" spans="1:1" x14ac:dyDescent="0.35">
      <c r="A669" s="21"/>
    </row>
    <row r="670" spans="1:1" x14ac:dyDescent="0.35">
      <c r="A670" s="21"/>
    </row>
    <row r="671" spans="1:1" x14ac:dyDescent="0.35">
      <c r="A671" s="21"/>
    </row>
    <row r="672" spans="1:1" x14ac:dyDescent="0.35">
      <c r="A672" s="21"/>
    </row>
    <row r="673" spans="1:1" x14ac:dyDescent="0.35">
      <c r="A673" s="21"/>
    </row>
    <row r="674" spans="1:1" x14ac:dyDescent="0.35">
      <c r="A674" s="21"/>
    </row>
    <row r="675" spans="1:1" x14ac:dyDescent="0.35">
      <c r="A675" s="21"/>
    </row>
    <row r="676" spans="1:1" x14ac:dyDescent="0.35">
      <c r="A676" s="21"/>
    </row>
    <row r="677" spans="1:1" x14ac:dyDescent="0.35">
      <c r="A677" s="21"/>
    </row>
    <row r="678" spans="1:1" x14ac:dyDescent="0.35">
      <c r="A678" s="21"/>
    </row>
    <row r="679" spans="1:1" x14ac:dyDescent="0.35">
      <c r="A679" s="21"/>
    </row>
    <row r="680" spans="1:1" x14ac:dyDescent="0.35">
      <c r="A680" s="21"/>
    </row>
    <row r="681" spans="1:1" x14ac:dyDescent="0.35">
      <c r="A681" s="21"/>
    </row>
    <row r="682" spans="1:1" x14ac:dyDescent="0.35">
      <c r="A682" s="21"/>
    </row>
    <row r="683" spans="1:1" x14ac:dyDescent="0.35">
      <c r="A683" s="21"/>
    </row>
    <row r="684" spans="1:1" x14ac:dyDescent="0.35">
      <c r="A684" s="21"/>
    </row>
    <row r="685" spans="1:1" x14ac:dyDescent="0.35">
      <c r="A685" s="21"/>
    </row>
    <row r="686" spans="1:1" x14ac:dyDescent="0.35">
      <c r="A686" s="21"/>
    </row>
    <row r="687" spans="1:1" x14ac:dyDescent="0.35">
      <c r="A687" s="21"/>
    </row>
    <row r="688" spans="1:1" x14ac:dyDescent="0.35">
      <c r="A688" s="21"/>
    </row>
    <row r="689" spans="1:1" x14ac:dyDescent="0.35">
      <c r="A689" s="21"/>
    </row>
    <row r="690" spans="1:1" x14ac:dyDescent="0.35">
      <c r="A690" s="21"/>
    </row>
    <row r="691" spans="1:1" x14ac:dyDescent="0.35">
      <c r="A691" s="21"/>
    </row>
    <row r="692" spans="1:1" x14ac:dyDescent="0.35">
      <c r="A692" s="21"/>
    </row>
    <row r="693" spans="1:1" x14ac:dyDescent="0.35">
      <c r="A693" s="21"/>
    </row>
    <row r="694" spans="1:1" x14ac:dyDescent="0.35">
      <c r="A694" s="21"/>
    </row>
    <row r="695" spans="1:1" x14ac:dyDescent="0.35">
      <c r="A695" s="21"/>
    </row>
    <row r="696" spans="1:1" x14ac:dyDescent="0.35">
      <c r="A696" s="21"/>
    </row>
    <row r="697" spans="1:1" x14ac:dyDescent="0.35">
      <c r="A697" s="21"/>
    </row>
    <row r="698" spans="1:1" x14ac:dyDescent="0.35">
      <c r="A698" s="21"/>
    </row>
    <row r="699" spans="1:1" x14ac:dyDescent="0.35">
      <c r="A699" s="21"/>
    </row>
    <row r="700" spans="1:1" x14ac:dyDescent="0.35">
      <c r="A700" s="21"/>
    </row>
    <row r="701" spans="1:1" x14ac:dyDescent="0.35">
      <c r="A701" s="21"/>
    </row>
    <row r="702" spans="1:1" x14ac:dyDescent="0.35">
      <c r="A702" s="21"/>
    </row>
    <row r="703" spans="1:1" x14ac:dyDescent="0.35">
      <c r="A703" s="21"/>
    </row>
    <row r="704" spans="1:1" x14ac:dyDescent="0.35">
      <c r="A704" s="21"/>
    </row>
    <row r="705" spans="1:1" x14ac:dyDescent="0.35">
      <c r="A705" s="21"/>
    </row>
    <row r="706" spans="1:1" x14ac:dyDescent="0.35">
      <c r="A706" s="21"/>
    </row>
    <row r="707" spans="1:1" x14ac:dyDescent="0.35">
      <c r="A707" s="21"/>
    </row>
    <row r="708" spans="1:1" x14ac:dyDescent="0.35">
      <c r="A708" s="21"/>
    </row>
    <row r="709" spans="1:1" x14ac:dyDescent="0.35">
      <c r="A709" s="21"/>
    </row>
    <row r="710" spans="1:1" x14ac:dyDescent="0.35">
      <c r="A710" s="21"/>
    </row>
    <row r="711" spans="1:1" x14ac:dyDescent="0.35">
      <c r="A711" s="21"/>
    </row>
    <row r="712" spans="1:1" x14ac:dyDescent="0.35">
      <c r="A712" s="21"/>
    </row>
    <row r="713" spans="1:1" x14ac:dyDescent="0.35">
      <c r="A713" s="21"/>
    </row>
    <row r="714" spans="1:1" x14ac:dyDescent="0.35">
      <c r="A714" s="21"/>
    </row>
    <row r="715" spans="1:1" x14ac:dyDescent="0.35">
      <c r="A715" s="21"/>
    </row>
    <row r="716" spans="1:1" x14ac:dyDescent="0.35">
      <c r="A716" s="21"/>
    </row>
    <row r="717" spans="1:1" x14ac:dyDescent="0.35">
      <c r="A717" s="21"/>
    </row>
    <row r="718" spans="1:1" x14ac:dyDescent="0.35">
      <c r="A718" s="21"/>
    </row>
    <row r="719" spans="1:1" x14ac:dyDescent="0.35">
      <c r="A719" s="21"/>
    </row>
    <row r="720" spans="1:1" x14ac:dyDescent="0.35">
      <c r="A720" s="21"/>
    </row>
    <row r="721" spans="1:1" x14ac:dyDescent="0.35">
      <c r="A721" s="21"/>
    </row>
    <row r="722" spans="1:1" x14ac:dyDescent="0.35">
      <c r="A722" s="21"/>
    </row>
    <row r="723" spans="1:1" x14ac:dyDescent="0.35">
      <c r="A723" s="21"/>
    </row>
    <row r="724" spans="1:1" x14ac:dyDescent="0.35">
      <c r="A724" s="21"/>
    </row>
    <row r="725" spans="1:1" x14ac:dyDescent="0.35">
      <c r="A725" s="21"/>
    </row>
    <row r="726" spans="1:1" x14ac:dyDescent="0.35">
      <c r="A726" s="21"/>
    </row>
    <row r="727" spans="1:1" x14ac:dyDescent="0.35">
      <c r="A727" s="21"/>
    </row>
    <row r="728" spans="1:1" x14ac:dyDescent="0.35">
      <c r="A728" s="21"/>
    </row>
    <row r="729" spans="1:1" x14ac:dyDescent="0.35">
      <c r="A729" s="21"/>
    </row>
    <row r="730" spans="1:1" x14ac:dyDescent="0.35">
      <c r="A730" s="21"/>
    </row>
    <row r="731" spans="1:1" x14ac:dyDescent="0.35">
      <c r="A731" s="21"/>
    </row>
    <row r="732" spans="1:1" x14ac:dyDescent="0.35">
      <c r="A732" s="21"/>
    </row>
    <row r="733" spans="1:1" x14ac:dyDescent="0.35">
      <c r="A733" s="21"/>
    </row>
    <row r="734" spans="1:1" x14ac:dyDescent="0.35">
      <c r="A734" s="21"/>
    </row>
    <row r="735" spans="1:1" x14ac:dyDescent="0.35">
      <c r="A735" s="21"/>
    </row>
    <row r="736" spans="1:1" x14ac:dyDescent="0.35">
      <c r="A736" s="21"/>
    </row>
    <row r="737" spans="1:1" x14ac:dyDescent="0.35">
      <c r="A737" s="21"/>
    </row>
    <row r="738" spans="1:1" x14ac:dyDescent="0.35">
      <c r="A738" s="21"/>
    </row>
    <row r="739" spans="1:1" x14ac:dyDescent="0.35">
      <c r="A739" s="21"/>
    </row>
    <row r="740" spans="1:1" x14ac:dyDescent="0.35">
      <c r="A740" s="21"/>
    </row>
    <row r="741" spans="1:1" x14ac:dyDescent="0.35">
      <c r="A741" s="21"/>
    </row>
    <row r="742" spans="1:1" x14ac:dyDescent="0.35">
      <c r="A742" s="21"/>
    </row>
    <row r="743" spans="1:1" x14ac:dyDescent="0.35">
      <c r="A743" s="21"/>
    </row>
    <row r="744" spans="1:1" x14ac:dyDescent="0.35">
      <c r="A744" s="21"/>
    </row>
    <row r="745" spans="1:1" x14ac:dyDescent="0.35">
      <c r="A745" s="21"/>
    </row>
    <row r="746" spans="1:1" x14ac:dyDescent="0.35">
      <c r="A746" s="21"/>
    </row>
    <row r="747" spans="1:1" x14ac:dyDescent="0.35">
      <c r="A747" s="21"/>
    </row>
    <row r="748" spans="1:1" x14ac:dyDescent="0.35">
      <c r="A748" s="21"/>
    </row>
    <row r="749" spans="1:1" x14ac:dyDescent="0.35">
      <c r="A749" s="21"/>
    </row>
    <row r="750" spans="1:1" x14ac:dyDescent="0.35">
      <c r="A750" s="21"/>
    </row>
    <row r="751" spans="1:1" x14ac:dyDescent="0.35">
      <c r="A751" s="21"/>
    </row>
    <row r="752" spans="1:1" x14ac:dyDescent="0.35">
      <c r="A752" s="21"/>
    </row>
    <row r="753" spans="1:1" x14ac:dyDescent="0.35">
      <c r="A753" s="21"/>
    </row>
    <row r="754" spans="1:1" x14ac:dyDescent="0.35">
      <c r="A754" s="21"/>
    </row>
    <row r="755" spans="1:1" x14ac:dyDescent="0.35">
      <c r="A755" s="21"/>
    </row>
    <row r="756" spans="1:1" x14ac:dyDescent="0.35">
      <c r="A756" s="21"/>
    </row>
    <row r="757" spans="1:1" x14ac:dyDescent="0.35">
      <c r="A757" s="21"/>
    </row>
    <row r="758" spans="1:1" x14ac:dyDescent="0.35">
      <c r="A758" s="21"/>
    </row>
    <row r="759" spans="1:1" x14ac:dyDescent="0.35">
      <c r="A759" s="21"/>
    </row>
    <row r="760" spans="1:1" x14ac:dyDescent="0.35">
      <c r="A760" s="21"/>
    </row>
    <row r="761" spans="1:1" x14ac:dyDescent="0.35">
      <c r="A761" s="21"/>
    </row>
    <row r="762" spans="1:1" x14ac:dyDescent="0.35">
      <c r="A762" s="21"/>
    </row>
    <row r="763" spans="1:1" x14ac:dyDescent="0.35">
      <c r="A763" s="21"/>
    </row>
    <row r="764" spans="1:1" x14ac:dyDescent="0.35">
      <c r="A764" s="21"/>
    </row>
    <row r="765" spans="1:1" x14ac:dyDescent="0.35">
      <c r="A765" s="21"/>
    </row>
    <row r="766" spans="1:1" x14ac:dyDescent="0.35">
      <c r="A766" s="21"/>
    </row>
    <row r="767" spans="1:1" x14ac:dyDescent="0.35">
      <c r="A767" s="21"/>
    </row>
    <row r="768" spans="1:1" x14ac:dyDescent="0.35">
      <c r="A768" s="21"/>
    </row>
    <row r="769" spans="1:1" x14ac:dyDescent="0.35">
      <c r="A769" s="21"/>
    </row>
    <row r="770" spans="1:1" x14ac:dyDescent="0.35">
      <c r="A770" s="21"/>
    </row>
    <row r="771" spans="1:1" x14ac:dyDescent="0.35">
      <c r="A771" s="21"/>
    </row>
    <row r="772" spans="1:1" x14ac:dyDescent="0.35">
      <c r="A772" s="21"/>
    </row>
    <row r="773" spans="1:1" x14ac:dyDescent="0.35">
      <c r="A773" s="21"/>
    </row>
    <row r="774" spans="1:1" x14ac:dyDescent="0.35">
      <c r="A774" s="21"/>
    </row>
    <row r="775" spans="1:1" x14ac:dyDescent="0.35">
      <c r="A775" s="21"/>
    </row>
    <row r="776" spans="1:1" x14ac:dyDescent="0.35">
      <c r="A776" s="21"/>
    </row>
    <row r="777" spans="1:1" x14ac:dyDescent="0.35">
      <c r="A777" s="21"/>
    </row>
    <row r="778" spans="1:1" x14ac:dyDescent="0.35">
      <c r="A778" s="21"/>
    </row>
    <row r="779" spans="1:1" x14ac:dyDescent="0.35">
      <c r="A779" s="21"/>
    </row>
    <row r="780" spans="1:1" x14ac:dyDescent="0.35">
      <c r="A780" s="21"/>
    </row>
    <row r="781" spans="1:1" x14ac:dyDescent="0.35">
      <c r="A781" s="21"/>
    </row>
    <row r="782" spans="1:1" x14ac:dyDescent="0.35">
      <c r="A782" s="21"/>
    </row>
    <row r="783" spans="1:1" x14ac:dyDescent="0.35">
      <c r="A783" s="21"/>
    </row>
    <row r="784" spans="1:1" x14ac:dyDescent="0.35">
      <c r="A784" s="21"/>
    </row>
    <row r="785" spans="1:1" x14ac:dyDescent="0.35">
      <c r="A785" s="21"/>
    </row>
    <row r="786" spans="1:1" x14ac:dyDescent="0.35">
      <c r="A786" s="21"/>
    </row>
    <row r="787" spans="1:1" x14ac:dyDescent="0.35">
      <c r="A787" s="21"/>
    </row>
    <row r="788" spans="1:1" x14ac:dyDescent="0.35">
      <c r="A788" s="21"/>
    </row>
    <row r="789" spans="1:1" x14ac:dyDescent="0.35">
      <c r="A789" s="21"/>
    </row>
    <row r="790" spans="1:1" x14ac:dyDescent="0.35">
      <c r="A790" s="21"/>
    </row>
    <row r="791" spans="1:1" x14ac:dyDescent="0.35">
      <c r="A791" s="21"/>
    </row>
    <row r="792" spans="1:1" x14ac:dyDescent="0.35">
      <c r="A792" s="21"/>
    </row>
    <row r="793" spans="1:1" x14ac:dyDescent="0.35">
      <c r="A793" s="21"/>
    </row>
    <row r="794" spans="1:1" x14ac:dyDescent="0.35">
      <c r="A794" s="21"/>
    </row>
    <row r="795" spans="1:1" x14ac:dyDescent="0.35">
      <c r="A795" s="21"/>
    </row>
    <row r="796" spans="1:1" x14ac:dyDescent="0.35">
      <c r="A796" s="21"/>
    </row>
    <row r="797" spans="1:1" x14ac:dyDescent="0.35">
      <c r="A797" s="21"/>
    </row>
    <row r="798" spans="1:1" x14ac:dyDescent="0.35">
      <c r="A798" s="21"/>
    </row>
    <row r="799" spans="1:1" x14ac:dyDescent="0.35">
      <c r="A799" s="21"/>
    </row>
    <row r="800" spans="1:1" x14ac:dyDescent="0.35">
      <c r="A800" s="21"/>
    </row>
    <row r="801" spans="1:1" x14ac:dyDescent="0.35">
      <c r="A801" s="21"/>
    </row>
    <row r="802" spans="1:1" x14ac:dyDescent="0.35">
      <c r="A802" s="21"/>
    </row>
    <row r="803" spans="1:1" x14ac:dyDescent="0.35">
      <c r="A803" s="21"/>
    </row>
    <row r="804" spans="1:1" x14ac:dyDescent="0.35">
      <c r="A804" s="21"/>
    </row>
    <row r="805" spans="1:1" x14ac:dyDescent="0.35">
      <c r="A805" s="21"/>
    </row>
    <row r="806" spans="1:1" x14ac:dyDescent="0.35">
      <c r="A806" s="21"/>
    </row>
    <row r="807" spans="1:1" x14ac:dyDescent="0.35">
      <c r="A807" s="21"/>
    </row>
    <row r="808" spans="1:1" x14ac:dyDescent="0.35">
      <c r="A808" s="21"/>
    </row>
    <row r="809" spans="1:1" x14ac:dyDescent="0.35">
      <c r="A809" s="21"/>
    </row>
    <row r="810" spans="1:1" x14ac:dyDescent="0.35">
      <c r="A810" s="21"/>
    </row>
    <row r="811" spans="1:1" x14ac:dyDescent="0.35">
      <c r="A811" s="21"/>
    </row>
    <row r="812" spans="1:1" x14ac:dyDescent="0.35">
      <c r="A812" s="21"/>
    </row>
    <row r="813" spans="1:1" x14ac:dyDescent="0.35">
      <c r="A813" s="21"/>
    </row>
    <row r="814" spans="1:1" x14ac:dyDescent="0.35">
      <c r="A814" s="21"/>
    </row>
    <row r="815" spans="1:1" x14ac:dyDescent="0.35">
      <c r="A815" s="21"/>
    </row>
    <row r="816" spans="1:1" x14ac:dyDescent="0.35">
      <c r="A816" s="21"/>
    </row>
    <row r="817" spans="1:1" x14ac:dyDescent="0.35">
      <c r="A817" s="21"/>
    </row>
    <row r="818" spans="1:1" x14ac:dyDescent="0.35">
      <c r="A818" s="21"/>
    </row>
    <row r="819" spans="1:1" x14ac:dyDescent="0.35">
      <c r="A819" s="21"/>
    </row>
    <row r="820" spans="1:1" x14ac:dyDescent="0.35">
      <c r="A820" s="21"/>
    </row>
    <row r="821" spans="1:1" x14ac:dyDescent="0.35">
      <c r="A821" s="21"/>
    </row>
    <row r="822" spans="1:1" x14ac:dyDescent="0.35">
      <c r="A822" s="21"/>
    </row>
    <row r="823" spans="1:1" x14ac:dyDescent="0.35">
      <c r="A823" s="21"/>
    </row>
    <row r="824" spans="1:1" x14ac:dyDescent="0.35">
      <c r="A824" s="21"/>
    </row>
    <row r="825" spans="1:1" x14ac:dyDescent="0.35">
      <c r="A825" s="21"/>
    </row>
    <row r="826" spans="1:1" x14ac:dyDescent="0.35">
      <c r="A826" s="21"/>
    </row>
    <row r="827" spans="1:1" x14ac:dyDescent="0.35">
      <c r="A827" s="21"/>
    </row>
    <row r="828" spans="1:1" x14ac:dyDescent="0.35">
      <c r="A828" s="21"/>
    </row>
    <row r="829" spans="1:1" x14ac:dyDescent="0.35">
      <c r="A829" s="21"/>
    </row>
    <row r="830" spans="1:1" x14ac:dyDescent="0.35">
      <c r="A830" s="21"/>
    </row>
    <row r="831" spans="1:1" x14ac:dyDescent="0.35">
      <c r="A831" s="21"/>
    </row>
    <row r="832" spans="1:1" x14ac:dyDescent="0.35">
      <c r="A832" s="21"/>
    </row>
    <row r="833" spans="1:1" x14ac:dyDescent="0.35">
      <c r="A833" s="21"/>
    </row>
    <row r="834" spans="1:1" x14ac:dyDescent="0.35">
      <c r="A834" s="21"/>
    </row>
    <row r="835" spans="1:1" x14ac:dyDescent="0.35">
      <c r="A835" s="21"/>
    </row>
    <row r="836" spans="1:1" x14ac:dyDescent="0.35">
      <c r="A836" s="21"/>
    </row>
    <row r="837" spans="1:1" x14ac:dyDescent="0.35">
      <c r="A837" s="21"/>
    </row>
    <row r="838" spans="1:1" x14ac:dyDescent="0.35">
      <c r="A838" s="21"/>
    </row>
    <row r="839" spans="1:1" x14ac:dyDescent="0.35">
      <c r="A839" s="21"/>
    </row>
    <row r="840" spans="1:1" x14ac:dyDescent="0.35">
      <c r="A840" s="21"/>
    </row>
    <row r="841" spans="1:1" x14ac:dyDescent="0.35">
      <c r="A841" s="21"/>
    </row>
    <row r="842" spans="1:1" x14ac:dyDescent="0.35">
      <c r="A842" s="21"/>
    </row>
    <row r="843" spans="1:1" x14ac:dyDescent="0.35">
      <c r="A843" s="21"/>
    </row>
    <row r="844" spans="1:1" x14ac:dyDescent="0.35">
      <c r="A844" s="21"/>
    </row>
    <row r="845" spans="1:1" x14ac:dyDescent="0.35">
      <c r="A845" s="21"/>
    </row>
    <row r="846" spans="1:1" x14ac:dyDescent="0.35">
      <c r="A846" s="21"/>
    </row>
    <row r="847" spans="1:1" x14ac:dyDescent="0.35">
      <c r="A847" s="21"/>
    </row>
    <row r="848" spans="1:1" x14ac:dyDescent="0.35">
      <c r="A848" s="21"/>
    </row>
    <row r="849" spans="1:1" x14ac:dyDescent="0.35">
      <c r="A849" s="21"/>
    </row>
    <row r="850" spans="1:1" x14ac:dyDescent="0.35">
      <c r="A850" s="21"/>
    </row>
    <row r="851" spans="1:1" x14ac:dyDescent="0.35">
      <c r="A851" s="21"/>
    </row>
    <row r="852" spans="1:1" x14ac:dyDescent="0.35">
      <c r="A852" s="21"/>
    </row>
    <row r="853" spans="1:1" x14ac:dyDescent="0.35">
      <c r="A853" s="21"/>
    </row>
    <row r="854" spans="1:1" x14ac:dyDescent="0.35">
      <c r="A854" s="21"/>
    </row>
    <row r="855" spans="1:1" x14ac:dyDescent="0.35">
      <c r="A855" s="21"/>
    </row>
    <row r="856" spans="1:1" x14ac:dyDescent="0.35">
      <c r="A856" s="21"/>
    </row>
    <row r="857" spans="1:1" x14ac:dyDescent="0.35">
      <c r="A857" s="21"/>
    </row>
    <row r="858" spans="1:1" x14ac:dyDescent="0.35">
      <c r="A858" s="21"/>
    </row>
    <row r="859" spans="1:1" x14ac:dyDescent="0.35">
      <c r="A859" s="21"/>
    </row>
    <row r="860" spans="1:1" x14ac:dyDescent="0.35">
      <c r="A860" s="21"/>
    </row>
    <row r="861" spans="1:1" x14ac:dyDescent="0.35">
      <c r="A861" s="21"/>
    </row>
    <row r="862" spans="1:1" x14ac:dyDescent="0.35">
      <c r="A862" s="21"/>
    </row>
    <row r="863" spans="1:1" x14ac:dyDescent="0.35">
      <c r="A863" s="21"/>
    </row>
    <row r="864" spans="1:1" x14ac:dyDescent="0.35">
      <c r="A864" s="21"/>
    </row>
    <row r="865" spans="1:1" x14ac:dyDescent="0.35">
      <c r="A865" s="21"/>
    </row>
    <row r="866" spans="1:1" x14ac:dyDescent="0.35">
      <c r="A866" s="21"/>
    </row>
    <row r="867" spans="1:1" x14ac:dyDescent="0.35">
      <c r="A867" s="21"/>
    </row>
    <row r="868" spans="1:1" x14ac:dyDescent="0.35">
      <c r="A868" s="21"/>
    </row>
    <row r="869" spans="1:1" x14ac:dyDescent="0.35">
      <c r="A869" s="21"/>
    </row>
    <row r="870" spans="1:1" x14ac:dyDescent="0.35">
      <c r="A870" s="21"/>
    </row>
    <row r="871" spans="1:1" x14ac:dyDescent="0.35">
      <c r="A871" s="21"/>
    </row>
    <row r="872" spans="1:1" x14ac:dyDescent="0.35">
      <c r="A872" s="21"/>
    </row>
    <row r="873" spans="1:1" x14ac:dyDescent="0.35">
      <c r="A873" s="21"/>
    </row>
    <row r="874" spans="1:1" x14ac:dyDescent="0.35">
      <c r="A874" s="21"/>
    </row>
    <row r="875" spans="1:1" x14ac:dyDescent="0.35">
      <c r="A875" s="21"/>
    </row>
    <row r="876" spans="1:1" x14ac:dyDescent="0.35">
      <c r="A876" s="21"/>
    </row>
    <row r="877" spans="1:1" x14ac:dyDescent="0.35">
      <c r="A877" s="21"/>
    </row>
    <row r="878" spans="1:1" x14ac:dyDescent="0.35">
      <c r="A878" s="21"/>
    </row>
    <row r="879" spans="1:1" x14ac:dyDescent="0.35">
      <c r="A879" s="21"/>
    </row>
    <row r="880" spans="1:1" x14ac:dyDescent="0.35">
      <c r="A880" s="21"/>
    </row>
    <row r="881" spans="1:1" x14ac:dyDescent="0.35">
      <c r="A881" s="21"/>
    </row>
    <row r="882" spans="1:1" x14ac:dyDescent="0.35">
      <c r="A882" s="21"/>
    </row>
    <row r="883" spans="1:1" x14ac:dyDescent="0.35">
      <c r="A883" s="21"/>
    </row>
    <row r="884" spans="1:1" x14ac:dyDescent="0.35">
      <c r="A884" s="21"/>
    </row>
    <row r="885" spans="1:1" x14ac:dyDescent="0.35">
      <c r="A885" s="21"/>
    </row>
    <row r="886" spans="1:1" x14ac:dyDescent="0.35">
      <c r="A886" s="21"/>
    </row>
    <row r="887" spans="1:1" x14ac:dyDescent="0.35">
      <c r="A887" s="21"/>
    </row>
    <row r="888" spans="1:1" x14ac:dyDescent="0.35">
      <c r="A888" s="21"/>
    </row>
    <row r="889" spans="1:1" x14ac:dyDescent="0.35">
      <c r="A889" s="21"/>
    </row>
    <row r="890" spans="1:1" x14ac:dyDescent="0.35">
      <c r="A890" s="21"/>
    </row>
    <row r="891" spans="1:1" x14ac:dyDescent="0.35">
      <c r="A891" s="21"/>
    </row>
    <row r="892" spans="1:1" x14ac:dyDescent="0.35">
      <c r="A892" s="21"/>
    </row>
    <row r="893" spans="1:1" x14ac:dyDescent="0.35">
      <c r="A893" s="21"/>
    </row>
    <row r="894" spans="1:1" x14ac:dyDescent="0.35">
      <c r="A894" s="21"/>
    </row>
    <row r="895" spans="1:1" x14ac:dyDescent="0.35">
      <c r="A895" s="21"/>
    </row>
    <row r="896" spans="1:1" x14ac:dyDescent="0.35">
      <c r="A896" s="21"/>
    </row>
    <row r="897" spans="1:1" x14ac:dyDescent="0.35">
      <c r="A897" s="21"/>
    </row>
    <row r="898" spans="1:1" x14ac:dyDescent="0.35">
      <c r="A898" s="21"/>
    </row>
    <row r="899" spans="1:1" x14ac:dyDescent="0.35">
      <c r="A899" s="21"/>
    </row>
    <row r="900" spans="1:1" x14ac:dyDescent="0.35">
      <c r="A900" s="21"/>
    </row>
    <row r="901" spans="1:1" x14ac:dyDescent="0.35">
      <c r="A901" s="21"/>
    </row>
    <row r="902" spans="1:1" x14ac:dyDescent="0.35">
      <c r="A902" s="21"/>
    </row>
    <row r="903" spans="1:1" x14ac:dyDescent="0.35">
      <c r="A903" s="21"/>
    </row>
    <row r="904" spans="1:1" x14ac:dyDescent="0.35">
      <c r="A904" s="21"/>
    </row>
    <row r="905" spans="1:1" x14ac:dyDescent="0.35">
      <c r="A905" s="21"/>
    </row>
    <row r="906" spans="1:1" x14ac:dyDescent="0.35">
      <c r="A906" s="21"/>
    </row>
    <row r="907" spans="1:1" x14ac:dyDescent="0.35">
      <c r="A907" s="21"/>
    </row>
    <row r="908" spans="1:1" x14ac:dyDescent="0.35">
      <c r="A908" s="21"/>
    </row>
    <row r="909" spans="1:1" x14ac:dyDescent="0.35">
      <c r="A909" s="21"/>
    </row>
    <row r="910" spans="1:1" x14ac:dyDescent="0.35">
      <c r="A910" s="21"/>
    </row>
    <row r="911" spans="1:1" x14ac:dyDescent="0.35">
      <c r="A911" s="21"/>
    </row>
    <row r="912" spans="1:1" x14ac:dyDescent="0.35">
      <c r="A912" s="21"/>
    </row>
    <row r="913" spans="1:1" x14ac:dyDescent="0.35">
      <c r="A913" s="21"/>
    </row>
    <row r="914" spans="1:1" x14ac:dyDescent="0.35">
      <c r="A914" s="21"/>
    </row>
    <row r="915" spans="1:1" x14ac:dyDescent="0.35">
      <c r="A915" s="21"/>
    </row>
    <row r="916" spans="1:1" x14ac:dyDescent="0.35">
      <c r="A916" s="21"/>
    </row>
    <row r="917" spans="1:1" x14ac:dyDescent="0.35">
      <c r="A917" s="21"/>
    </row>
    <row r="918" spans="1:1" x14ac:dyDescent="0.35">
      <c r="A918" s="21"/>
    </row>
    <row r="919" spans="1:1" x14ac:dyDescent="0.35">
      <c r="A919" s="21"/>
    </row>
    <row r="920" spans="1:1" x14ac:dyDescent="0.35">
      <c r="A920" s="21"/>
    </row>
    <row r="921" spans="1:1" x14ac:dyDescent="0.35">
      <c r="A921" s="21"/>
    </row>
    <row r="922" spans="1:1" x14ac:dyDescent="0.35">
      <c r="A922" s="21"/>
    </row>
    <row r="923" spans="1:1" x14ac:dyDescent="0.35">
      <c r="A923" s="21"/>
    </row>
    <row r="924" spans="1:1" x14ac:dyDescent="0.35">
      <c r="A924" s="21"/>
    </row>
    <row r="925" spans="1:1" x14ac:dyDescent="0.35">
      <c r="A925" s="21"/>
    </row>
    <row r="926" spans="1:1" x14ac:dyDescent="0.35">
      <c r="A926" s="21"/>
    </row>
    <row r="927" spans="1:1" x14ac:dyDescent="0.35">
      <c r="A927" s="21"/>
    </row>
    <row r="928" spans="1:1" x14ac:dyDescent="0.35">
      <c r="A928" s="21"/>
    </row>
    <row r="929" spans="1:1" x14ac:dyDescent="0.35">
      <c r="A929" s="21"/>
    </row>
    <row r="930" spans="1:1" x14ac:dyDescent="0.35">
      <c r="A930" s="21"/>
    </row>
    <row r="931" spans="1:1" x14ac:dyDescent="0.35">
      <c r="A931" s="21"/>
    </row>
    <row r="932" spans="1:1" x14ac:dyDescent="0.35">
      <c r="A932" s="21"/>
    </row>
    <row r="933" spans="1:1" x14ac:dyDescent="0.35">
      <c r="A933" s="21"/>
    </row>
    <row r="934" spans="1:1" x14ac:dyDescent="0.35">
      <c r="A934" s="21"/>
    </row>
    <row r="935" spans="1:1" x14ac:dyDescent="0.35">
      <c r="A935" s="21"/>
    </row>
    <row r="936" spans="1:1" x14ac:dyDescent="0.35">
      <c r="A936" s="21"/>
    </row>
    <row r="937" spans="1:1" x14ac:dyDescent="0.35">
      <c r="A937" s="21"/>
    </row>
    <row r="938" spans="1:1" x14ac:dyDescent="0.35">
      <c r="A938" s="21"/>
    </row>
    <row r="939" spans="1:1" x14ac:dyDescent="0.35">
      <c r="A939" s="21"/>
    </row>
    <row r="940" spans="1:1" x14ac:dyDescent="0.35">
      <c r="A940" s="21"/>
    </row>
    <row r="941" spans="1:1" x14ac:dyDescent="0.35">
      <c r="A941" s="21"/>
    </row>
    <row r="942" spans="1:1" x14ac:dyDescent="0.35">
      <c r="A942" s="21"/>
    </row>
    <row r="943" spans="1:1" x14ac:dyDescent="0.35">
      <c r="A943" s="21"/>
    </row>
    <row r="944" spans="1:1" x14ac:dyDescent="0.35">
      <c r="A944" s="21"/>
    </row>
    <row r="945" spans="1:1" x14ac:dyDescent="0.35">
      <c r="A945" s="21"/>
    </row>
    <row r="946" spans="1:1" x14ac:dyDescent="0.35">
      <c r="A946" s="21"/>
    </row>
    <row r="947" spans="1:1" x14ac:dyDescent="0.35">
      <c r="A947" s="21"/>
    </row>
    <row r="948" spans="1:1" x14ac:dyDescent="0.35">
      <c r="A948" s="21"/>
    </row>
    <row r="949" spans="1:1" x14ac:dyDescent="0.35">
      <c r="A949" s="21"/>
    </row>
    <row r="950" spans="1:1" x14ac:dyDescent="0.35">
      <c r="A950" s="21"/>
    </row>
    <row r="951" spans="1:1" x14ac:dyDescent="0.35">
      <c r="A951" s="21"/>
    </row>
    <row r="952" spans="1:1" x14ac:dyDescent="0.35">
      <c r="A952" s="21"/>
    </row>
    <row r="953" spans="1:1" x14ac:dyDescent="0.35">
      <c r="A953" s="21"/>
    </row>
    <row r="954" spans="1:1" x14ac:dyDescent="0.35">
      <c r="A954" s="21"/>
    </row>
    <row r="955" spans="1:1" x14ac:dyDescent="0.35">
      <c r="A955" s="21"/>
    </row>
    <row r="956" spans="1:1" x14ac:dyDescent="0.35">
      <c r="A956" s="21"/>
    </row>
    <row r="957" spans="1:1" x14ac:dyDescent="0.35">
      <c r="A957" s="21"/>
    </row>
    <row r="958" spans="1:1" x14ac:dyDescent="0.35">
      <c r="A958" s="21"/>
    </row>
    <row r="959" spans="1:1" x14ac:dyDescent="0.35">
      <c r="A959" s="21"/>
    </row>
    <row r="960" spans="1:1" x14ac:dyDescent="0.35">
      <c r="A960" s="21"/>
    </row>
    <row r="961" spans="1:1" x14ac:dyDescent="0.35">
      <c r="A961" s="21"/>
    </row>
    <row r="962" spans="1:1" x14ac:dyDescent="0.35">
      <c r="A962" s="21"/>
    </row>
    <row r="963" spans="1:1" x14ac:dyDescent="0.35">
      <c r="A963" s="21"/>
    </row>
    <row r="964" spans="1:1" x14ac:dyDescent="0.35">
      <c r="A964" s="21"/>
    </row>
    <row r="965" spans="1:1" x14ac:dyDescent="0.35">
      <c r="A965" s="21"/>
    </row>
    <row r="966" spans="1:1" x14ac:dyDescent="0.35">
      <c r="A966" s="21"/>
    </row>
    <row r="967" spans="1:1" x14ac:dyDescent="0.35">
      <c r="A967" s="21"/>
    </row>
    <row r="968" spans="1:1" x14ac:dyDescent="0.35">
      <c r="A968" s="21"/>
    </row>
    <row r="969" spans="1:1" x14ac:dyDescent="0.35">
      <c r="A969" s="21"/>
    </row>
    <row r="970" spans="1:1" x14ac:dyDescent="0.35">
      <c r="A970" s="21"/>
    </row>
    <row r="971" spans="1:1" x14ac:dyDescent="0.35">
      <c r="A971" s="21"/>
    </row>
    <row r="972" spans="1:1" x14ac:dyDescent="0.35">
      <c r="A972" s="21"/>
    </row>
    <row r="973" spans="1:1" x14ac:dyDescent="0.35">
      <c r="A973" s="21"/>
    </row>
    <row r="974" spans="1:1" x14ac:dyDescent="0.35">
      <c r="A974" s="21"/>
    </row>
    <row r="975" spans="1:1" x14ac:dyDescent="0.35">
      <c r="A975" s="21"/>
    </row>
    <row r="976" spans="1:1" x14ac:dyDescent="0.35">
      <c r="A976" s="21"/>
    </row>
    <row r="977" spans="1:1" x14ac:dyDescent="0.35">
      <c r="A977" s="21"/>
    </row>
    <row r="978" spans="1:1" x14ac:dyDescent="0.35">
      <c r="A978" s="21"/>
    </row>
    <row r="979" spans="1:1" x14ac:dyDescent="0.35">
      <c r="A979" s="21"/>
    </row>
    <row r="980" spans="1:1" x14ac:dyDescent="0.35">
      <c r="A980" s="21"/>
    </row>
    <row r="981" spans="1:1" x14ac:dyDescent="0.35">
      <c r="A981" s="21"/>
    </row>
    <row r="982" spans="1:1" x14ac:dyDescent="0.35">
      <c r="A982" s="21"/>
    </row>
    <row r="983" spans="1:1" x14ac:dyDescent="0.35">
      <c r="A983" s="21"/>
    </row>
    <row r="984" spans="1:1" x14ac:dyDescent="0.35">
      <c r="A984" s="21"/>
    </row>
    <row r="985" spans="1:1" x14ac:dyDescent="0.35">
      <c r="A985" s="21"/>
    </row>
    <row r="986" spans="1:1" x14ac:dyDescent="0.35">
      <c r="A986" s="21"/>
    </row>
    <row r="987" spans="1:1" x14ac:dyDescent="0.35">
      <c r="A987" s="21"/>
    </row>
    <row r="988" spans="1:1" x14ac:dyDescent="0.35">
      <c r="A988" s="21"/>
    </row>
    <row r="989" spans="1:1" x14ac:dyDescent="0.35">
      <c r="A989" s="21"/>
    </row>
    <row r="990" spans="1:1" x14ac:dyDescent="0.35">
      <c r="A990" s="21"/>
    </row>
    <row r="991" spans="1:1" x14ac:dyDescent="0.35">
      <c r="A991" s="21"/>
    </row>
    <row r="992" spans="1:1" x14ac:dyDescent="0.35">
      <c r="A992" s="21"/>
    </row>
    <row r="993" spans="1:1" x14ac:dyDescent="0.35">
      <c r="A993" s="21"/>
    </row>
    <row r="994" spans="1:1" x14ac:dyDescent="0.35">
      <c r="A994" s="21"/>
    </row>
    <row r="995" spans="1:1" x14ac:dyDescent="0.35">
      <c r="A995" s="21"/>
    </row>
    <row r="996" spans="1:1" x14ac:dyDescent="0.35">
      <c r="A996" s="21"/>
    </row>
    <row r="997" spans="1:1" x14ac:dyDescent="0.35">
      <c r="A997" s="21"/>
    </row>
    <row r="998" spans="1:1" x14ac:dyDescent="0.35">
      <c r="A998" s="21"/>
    </row>
    <row r="999" spans="1:1" x14ac:dyDescent="0.35">
      <c r="A999" s="21"/>
    </row>
    <row r="1000" spans="1:1" x14ac:dyDescent="0.35">
      <c r="A1000" s="21"/>
    </row>
  </sheetData>
  <mergeCells count="1"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Clases</vt:lpstr>
      <vt:lpstr>Pruebas</vt:lpstr>
      <vt:lpstr>No Agrupados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Casillas</dc:creator>
  <cp:lastModifiedBy>Juan Manuel Amador Perez Flores</cp:lastModifiedBy>
  <dcterms:created xsi:type="dcterms:W3CDTF">2016-10-11T16:49:25Z</dcterms:created>
  <dcterms:modified xsi:type="dcterms:W3CDTF">2020-09-17T18:02:53Z</dcterms:modified>
</cp:coreProperties>
</file>