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1" sheetId="1" r:id="rId4"/>
    <sheet state="visible" name="Test 2" sheetId="2" r:id="rId5"/>
    <sheet state="visible" name="Test 3" sheetId="3" r:id="rId6"/>
    <sheet state="visible" name="Test 4" sheetId="4" r:id="rId7"/>
  </sheets>
  <definedNames/>
  <calcPr/>
</workbook>
</file>

<file path=xl/sharedStrings.xml><?xml version="1.0" encoding="utf-8"?>
<sst xmlns="http://schemas.openxmlformats.org/spreadsheetml/2006/main" count="82" uniqueCount="36">
  <si>
    <t>Test 1: Calculate the regression parameters and correlation coefficients between estimated proxy size and actual added and modified size in Table 1. Calculate plan added and modified size given an estimated proxy size of = 386.</t>
  </si>
  <si>
    <t xml:space="preserve">fn </t>
  </si>
  <si>
    <t>x</t>
  </si>
  <si>
    <t>y</t>
  </si>
  <si>
    <t>x*x</t>
  </si>
  <si>
    <t>x*y</t>
  </si>
  <si>
    <t>y*y</t>
  </si>
  <si>
    <t>b1</t>
  </si>
  <si>
    <t>r(x,y)</t>
  </si>
  <si>
    <t>R^2</t>
  </si>
  <si>
    <t>b0</t>
  </si>
  <si>
    <t>sum</t>
  </si>
  <si>
    <t>yk</t>
  </si>
  <si>
    <t>avg</t>
  </si>
  <si>
    <t>b2</t>
  </si>
  <si>
    <t>xk</t>
  </si>
  <si>
    <t>63,84</t>
  </si>
  <si>
    <t>150,24</t>
  </si>
  <si>
    <t>236,63</t>
  </si>
  <si>
    <t>323,03</t>
  </si>
  <si>
    <t>409,43</t>
  </si>
  <si>
    <t>495,82</t>
  </si>
  <si>
    <t>582,22</t>
  </si>
  <si>
    <t>688,62</t>
  </si>
  <si>
    <t>755,01</t>
  </si>
  <si>
    <t>841,41</t>
  </si>
  <si>
    <t>927,81</t>
  </si>
  <si>
    <t>1014,20</t>
  </si>
  <si>
    <t>1100,60</t>
  </si>
  <si>
    <t>1187,00</t>
  </si>
  <si>
    <t>1273,39</t>
  </si>
  <si>
    <t>1359,79</t>
  </si>
  <si>
    <t>1446,19</t>
  </si>
  <si>
    <t>1532,58</t>
  </si>
  <si>
    <t>Test 2:  Calculate the regression parameters and correlation coefficients between estimated proxy size and actual development time in Table 1.  Calculate time estimate given an estimated proxy size of  = 386.</t>
  </si>
  <si>
    <t>Test 3:  Calculate the regression parameters and correlation coefficients between plan added and modified size and actual added and modified size in Table 1.  Calculate plan added and modified size given an estimated proxy size of   = 386.</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</si>
</sst>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theme="1"/>
      <name val="Times"/>
    </font>
    <font>
      <color theme="1"/>
      <name val="Arial"/>
      <scheme val="minor"/>
    </font>
    <font>
      <color rgb="FF000000"/>
      <name val="Arial"/>
      <scheme val="minor"/>
    </font>
    <font>
      <sz val="11.0"/>
      <color theme="1"/>
      <name val="Arial"/>
      <scheme val="minor"/>
    </font>
    <font>
      <color theme="1"/>
      <name val="Times"/>
    </font>
  </fonts>
  <fills count="5">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readingOrder="0"/>
    </xf>
    <xf borderId="0" fillId="0" fontId="2" numFmtId="0" xfId="0" applyFont="1"/>
    <xf borderId="0" fillId="3" fontId="2" numFmtId="0" xfId="0" applyFill="1" applyFont="1"/>
    <xf borderId="0" fillId="3" fontId="3" numFmtId="0" xfId="0" applyFont="1"/>
    <xf borderId="0" fillId="0" fontId="4" numFmtId="0" xfId="0" applyAlignment="1" applyFont="1">
      <alignment readingOrder="0"/>
    </xf>
    <xf borderId="0" fillId="0" fontId="4" numFmtId="3" xfId="0" applyAlignment="1" applyFont="1" applyNumberFormat="1">
      <alignment readingOrder="0"/>
    </xf>
    <xf borderId="1" fillId="0" fontId="2" numFmtId="0" xfId="0" applyAlignment="1" applyBorder="1" applyFont="1">
      <alignment readingOrder="0"/>
    </xf>
    <xf borderId="1" fillId="0" fontId="2" numFmtId="0" xfId="0" applyAlignment="1" applyBorder="1" applyFont="1">
      <alignment horizontal="right" readingOrder="0" vertical="top"/>
    </xf>
    <xf borderId="1" fillId="0" fontId="5" numFmtId="0" xfId="0" applyAlignment="1" applyBorder="1" applyFont="1">
      <alignment horizontal="right" readingOrder="0" vertical="top"/>
    </xf>
    <xf borderId="1" fillId="0" fontId="2" numFmtId="0" xfId="0" applyBorder="1" applyFont="1"/>
    <xf borderId="0" fillId="4" fontId="2" numFmtId="0" xfId="0" applyAlignment="1" applyFill="1" applyFont="1">
      <alignment readingOrder="0"/>
    </xf>
    <xf borderId="2" fillId="0" fontId="5" numFmtId="0" xfId="0" applyAlignment="1" applyBorder="1" applyFont="1">
      <alignment horizontal="righ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 contra x</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'Test 1'!$B$15:$B$24</c:f>
            </c:numRef>
          </c:xVal>
          <c:yVal>
            <c:numRef>
              <c:f>'Test 1'!$C$15:$C$24</c:f>
              <c:numCache/>
            </c:numRef>
          </c:yVal>
        </c:ser>
        <c:dLbls>
          <c:showLegendKey val="0"/>
          <c:showVal val="0"/>
          <c:showCatName val="0"/>
          <c:showSerName val="0"/>
          <c:showPercent val="0"/>
          <c:showBubbleSize val="0"/>
        </c:dLbls>
        <c:axId val="1846580949"/>
        <c:axId val="529414849"/>
      </c:scatterChart>
      <c:valAx>
        <c:axId val="18465809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9414849"/>
      </c:valAx>
      <c:valAx>
        <c:axId val="529414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658094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x contra y</a:t>
            </a:r>
          </a:p>
        </c:rich>
      </c:tx>
      <c:overlay val="0"/>
    </c:title>
    <c:plotArea>
      <c:layout/>
      <c:scatterChart>
        <c:scatterStyle val="lineMarker"/>
        <c:varyColors val="0"/>
        <c:ser>
          <c:idx val="0"/>
          <c:order val="0"/>
          <c:spPr>
            <a:ln>
              <a:noFill/>
            </a:ln>
          </c:spPr>
          <c:marker>
            <c:symbol val="circle"/>
            <c:size val="7"/>
            <c:spPr>
              <a:solidFill>
                <a:srgbClr val="FF0000"/>
              </a:solidFill>
              <a:ln cmpd="sng">
                <a:solidFill>
                  <a:srgbClr val="FF0000"/>
                </a:solidFill>
              </a:ln>
            </c:spPr>
          </c:marker>
          <c:xVal>
            <c:numRef>
              <c:f>'Test 1'!$C$38:$C$55</c:f>
            </c:numRef>
          </c:xVal>
          <c:yVal>
            <c:numRef>
              <c:f>'Test 1'!$B$38:$B$55</c:f>
              <c:numCache/>
            </c:numRef>
          </c:yVal>
        </c:ser>
        <c:dLbls>
          <c:showLegendKey val="0"/>
          <c:showVal val="0"/>
          <c:showCatName val="0"/>
          <c:showSerName val="0"/>
          <c:showPercent val="0"/>
          <c:showBubbleSize val="0"/>
        </c:dLbls>
        <c:axId val="1191440523"/>
        <c:axId val="509920018"/>
      </c:scatterChart>
      <c:valAx>
        <c:axId val="11914405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9920018"/>
      </c:valAx>
      <c:valAx>
        <c:axId val="509920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144052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xdr:colOff>
      <xdr:row>35</xdr:row>
      <xdr:rowOff>180975</xdr:rowOff>
    </xdr:from>
    <xdr:ext cx="3762375" cy="2324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85725</xdr:colOff>
      <xdr:row>35</xdr:row>
      <xdr:rowOff>180975</xdr:rowOff>
    </xdr:from>
    <xdr:ext cx="3762375" cy="23241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14">
      <c r="A14" s="2" t="s">
        <v>1</v>
      </c>
      <c r="B14" s="2" t="s">
        <v>2</v>
      </c>
      <c r="C14" s="2" t="s">
        <v>3</v>
      </c>
      <c r="D14" s="2" t="s">
        <v>4</v>
      </c>
      <c r="E14" s="2" t="s">
        <v>5</v>
      </c>
      <c r="F14" s="2" t="s">
        <v>6</v>
      </c>
    </row>
    <row r="15">
      <c r="A15" s="2">
        <v>1.0</v>
      </c>
      <c r="B15" s="2">
        <v>130.0</v>
      </c>
      <c r="C15" s="2">
        <v>186.0</v>
      </c>
      <c r="D15" s="3">
        <f t="shared" ref="D15:D24" si="1">B15*B15</f>
        <v>16900</v>
      </c>
      <c r="E15" s="3">
        <f t="shared" ref="E15:E24" si="2">B15*C15</f>
        <v>24180</v>
      </c>
      <c r="F15" s="3">
        <f t="shared" ref="F15:F24" si="3">C15*C15</f>
        <v>34596</v>
      </c>
      <c r="H15" s="2" t="s">
        <v>7</v>
      </c>
      <c r="I15" s="4">
        <f>D31/D32</f>
        <v>1.727932426</v>
      </c>
    </row>
    <row r="16">
      <c r="A16" s="2">
        <v>2.0</v>
      </c>
      <c r="B16" s="2">
        <v>650.0</v>
      </c>
      <c r="C16" s="2">
        <v>699.0</v>
      </c>
      <c r="D16" s="3">
        <f t="shared" si="1"/>
        <v>422500</v>
      </c>
      <c r="E16" s="3">
        <f t="shared" si="2"/>
        <v>454350</v>
      </c>
      <c r="F16" s="3">
        <f t="shared" si="3"/>
        <v>488601</v>
      </c>
    </row>
    <row r="17">
      <c r="A17" s="2">
        <v>3.0</v>
      </c>
      <c r="B17" s="2">
        <v>99.0</v>
      </c>
      <c r="C17" s="2">
        <v>132.0</v>
      </c>
      <c r="D17" s="3">
        <f t="shared" si="1"/>
        <v>9801</v>
      </c>
      <c r="E17" s="3">
        <f t="shared" si="2"/>
        <v>13068</v>
      </c>
      <c r="F17" s="3">
        <f t="shared" si="3"/>
        <v>17424</v>
      </c>
    </row>
    <row r="18">
      <c r="A18" s="2">
        <v>4.0</v>
      </c>
      <c r="B18" s="2">
        <v>150.0</v>
      </c>
      <c r="C18" s="2">
        <v>272.0</v>
      </c>
      <c r="D18" s="3">
        <f t="shared" si="1"/>
        <v>22500</v>
      </c>
      <c r="E18" s="3">
        <f t="shared" si="2"/>
        <v>40800</v>
      </c>
      <c r="F18" s="3">
        <f t="shared" si="3"/>
        <v>73984</v>
      </c>
      <c r="H18" s="2" t="s">
        <v>8</v>
      </c>
      <c r="I18" s="5">
        <f>D31/G28</f>
        <v>0.9544965741</v>
      </c>
    </row>
    <row r="19">
      <c r="A19" s="2">
        <v>5.0</v>
      </c>
      <c r="B19" s="2">
        <v>128.0</v>
      </c>
      <c r="C19" s="2">
        <v>291.0</v>
      </c>
      <c r="D19" s="3">
        <f t="shared" si="1"/>
        <v>16384</v>
      </c>
      <c r="E19" s="3">
        <f t="shared" si="2"/>
        <v>37248</v>
      </c>
      <c r="F19" s="3">
        <f t="shared" si="3"/>
        <v>84681</v>
      </c>
    </row>
    <row r="20">
      <c r="A20" s="2">
        <v>6.0</v>
      </c>
      <c r="B20" s="2">
        <v>302.0</v>
      </c>
      <c r="C20" s="2">
        <v>331.0</v>
      </c>
      <c r="D20" s="3">
        <f t="shared" si="1"/>
        <v>91204</v>
      </c>
      <c r="E20" s="3">
        <f t="shared" si="2"/>
        <v>99962</v>
      </c>
      <c r="F20" s="3">
        <f t="shared" si="3"/>
        <v>109561</v>
      </c>
    </row>
    <row r="21">
      <c r="A21" s="2">
        <v>7.0</v>
      </c>
      <c r="B21" s="2">
        <v>95.0</v>
      </c>
      <c r="C21" s="2">
        <v>199.0</v>
      </c>
      <c r="D21" s="3">
        <f t="shared" si="1"/>
        <v>9025</v>
      </c>
      <c r="E21" s="3">
        <f t="shared" si="2"/>
        <v>18905</v>
      </c>
      <c r="F21" s="3">
        <f t="shared" si="3"/>
        <v>39601</v>
      </c>
      <c r="H21" s="2" t="s">
        <v>9</v>
      </c>
      <c r="I21" s="4">
        <f>I18*I18</f>
        <v>0.91106371</v>
      </c>
    </row>
    <row r="22">
      <c r="A22" s="2">
        <v>8.0</v>
      </c>
      <c r="B22" s="2">
        <v>945.0</v>
      </c>
      <c r="C22" s="2">
        <v>1890.0</v>
      </c>
      <c r="D22" s="3">
        <f t="shared" si="1"/>
        <v>893025</v>
      </c>
      <c r="E22" s="3">
        <f t="shared" si="2"/>
        <v>1786050</v>
      </c>
      <c r="F22" s="3">
        <f t="shared" si="3"/>
        <v>3572100</v>
      </c>
    </row>
    <row r="23">
      <c r="A23" s="2">
        <v>9.0</v>
      </c>
      <c r="B23" s="2">
        <v>368.0</v>
      </c>
      <c r="C23" s="2">
        <v>788.0</v>
      </c>
      <c r="D23" s="3">
        <f t="shared" si="1"/>
        <v>135424</v>
      </c>
      <c r="E23" s="3">
        <f t="shared" si="2"/>
        <v>289984</v>
      </c>
      <c r="F23" s="3">
        <f t="shared" si="3"/>
        <v>620944</v>
      </c>
      <c r="H23" s="2" t="s">
        <v>10</v>
      </c>
      <c r="I23" s="4">
        <f>C26-I15*B26</f>
        <v>-22.55253275</v>
      </c>
    </row>
    <row r="24">
      <c r="A24" s="2">
        <v>10.0</v>
      </c>
      <c r="B24" s="2">
        <v>961.0</v>
      </c>
      <c r="C24" s="2">
        <v>1601.0</v>
      </c>
      <c r="D24" s="3">
        <f t="shared" si="1"/>
        <v>923521</v>
      </c>
      <c r="E24" s="3">
        <f t="shared" si="2"/>
        <v>1538561</v>
      </c>
      <c r="F24" s="3">
        <f t="shared" si="3"/>
        <v>2563201</v>
      </c>
    </row>
    <row r="25">
      <c r="A25" s="2" t="s">
        <v>11</v>
      </c>
      <c r="B25" s="3">
        <f t="shared" ref="B25:F25" si="4">SUM(B15:B24)</f>
        <v>3828</v>
      </c>
      <c r="C25" s="3">
        <f t="shared" si="4"/>
        <v>6389</v>
      </c>
      <c r="D25" s="3">
        <f t="shared" si="4"/>
        <v>2540284</v>
      </c>
      <c r="E25" s="3">
        <f t="shared" si="4"/>
        <v>4303108</v>
      </c>
      <c r="F25" s="3">
        <f t="shared" si="4"/>
        <v>7604693</v>
      </c>
      <c r="H25" s="2" t="s">
        <v>12</v>
      </c>
      <c r="I25" s="4">
        <f>I23+I15*386</f>
        <v>644.4293838</v>
      </c>
    </row>
    <row r="26">
      <c r="A26" s="2" t="s">
        <v>13</v>
      </c>
      <c r="B26" s="3">
        <f t="shared" ref="B26:C26" si="5">B25/10</f>
        <v>382.8</v>
      </c>
      <c r="C26" s="3">
        <f t="shared" si="5"/>
        <v>638.9</v>
      </c>
    </row>
    <row r="28">
      <c r="E28" s="3">
        <f>A24*F25-C25*C25</f>
        <v>35227609</v>
      </c>
      <c r="F28" s="3">
        <f>D32*E28</f>
        <v>378670587408904</v>
      </c>
      <c r="G28" s="3">
        <f>SQRT(F28)</f>
        <v>19459460.1</v>
      </c>
    </row>
    <row r="30">
      <c r="A30" s="2" t="s">
        <v>7</v>
      </c>
      <c r="B30" s="2">
        <v>1857398.0</v>
      </c>
      <c r="C30" s="2">
        <v>1.7279322426</v>
      </c>
    </row>
    <row r="31">
      <c r="B31" s="2">
        <v>1074925.0</v>
      </c>
      <c r="D31" s="3">
        <f>(A24*E25)-(B25*C25)</f>
        <v>18573988</v>
      </c>
    </row>
    <row r="32">
      <c r="D32" s="3">
        <f>(A24*D25)-B25*B25</f>
        <v>10749256</v>
      </c>
    </row>
    <row r="33">
      <c r="A33" s="2" t="s">
        <v>14</v>
      </c>
      <c r="B33" s="2">
        <v>-22.0</v>
      </c>
    </row>
    <row r="35">
      <c r="A35" s="2" t="s">
        <v>15</v>
      </c>
      <c r="B35" s="2">
        <v>386.0</v>
      </c>
    </row>
    <row r="37">
      <c r="B37" s="6" t="s">
        <v>2</v>
      </c>
      <c r="C37" s="6" t="s">
        <v>3</v>
      </c>
    </row>
    <row r="38">
      <c r="A38" s="6">
        <v>1.0</v>
      </c>
      <c r="B38" s="6">
        <v>50.0</v>
      </c>
      <c r="C38" s="6" t="s">
        <v>16</v>
      </c>
    </row>
    <row r="39">
      <c r="A39" s="6">
        <v>2.0</v>
      </c>
      <c r="B39" s="6">
        <v>100.0</v>
      </c>
      <c r="C39" s="6" t="s">
        <v>17</v>
      </c>
    </row>
    <row r="40">
      <c r="A40" s="6">
        <v>3.0</v>
      </c>
      <c r="B40" s="6">
        <v>150.0</v>
      </c>
      <c r="C40" s="6" t="s">
        <v>18</v>
      </c>
    </row>
    <row r="41">
      <c r="A41" s="6">
        <v>4.0</v>
      </c>
      <c r="B41" s="6">
        <v>200.0</v>
      </c>
      <c r="C41" s="6" t="s">
        <v>19</v>
      </c>
    </row>
    <row r="42">
      <c r="A42" s="6">
        <v>5.0</v>
      </c>
      <c r="B42" s="6">
        <v>250.0</v>
      </c>
      <c r="C42" s="6" t="s">
        <v>20</v>
      </c>
    </row>
    <row r="43">
      <c r="A43" s="6">
        <v>6.0</v>
      </c>
      <c r="B43" s="6">
        <v>300.0</v>
      </c>
      <c r="C43" s="7" t="s">
        <v>21</v>
      </c>
    </row>
    <row r="44">
      <c r="A44" s="6">
        <v>7.0</v>
      </c>
      <c r="B44" s="6">
        <v>350.0</v>
      </c>
      <c r="C44" s="6" t="s">
        <v>22</v>
      </c>
    </row>
    <row r="45">
      <c r="A45" s="6">
        <v>8.0</v>
      </c>
      <c r="B45" s="6">
        <v>400.0</v>
      </c>
      <c r="C45" s="6" t="s">
        <v>23</v>
      </c>
    </row>
    <row r="46">
      <c r="A46" s="6">
        <v>9.0</v>
      </c>
      <c r="B46" s="6">
        <v>450.0</v>
      </c>
      <c r="C46" s="6" t="s">
        <v>24</v>
      </c>
    </row>
    <row r="47">
      <c r="A47" s="6">
        <v>10.0</v>
      </c>
      <c r="B47" s="6">
        <v>500.0</v>
      </c>
      <c r="C47" s="6" t="s">
        <v>25</v>
      </c>
    </row>
    <row r="48">
      <c r="A48" s="6">
        <v>11.0</v>
      </c>
      <c r="B48" s="6">
        <v>550.0</v>
      </c>
      <c r="C48" s="6" t="s">
        <v>26</v>
      </c>
    </row>
    <row r="49">
      <c r="A49" s="6">
        <v>12.0</v>
      </c>
      <c r="B49" s="6">
        <v>600.0</v>
      </c>
      <c r="C49" s="6" t="s">
        <v>27</v>
      </c>
    </row>
    <row r="50">
      <c r="A50" s="6">
        <v>13.0</v>
      </c>
      <c r="B50" s="6">
        <v>650.0</v>
      </c>
      <c r="C50" s="6" t="s">
        <v>28</v>
      </c>
    </row>
    <row r="51">
      <c r="A51" s="6">
        <v>14.0</v>
      </c>
      <c r="B51" s="6">
        <v>700.0</v>
      </c>
      <c r="C51" s="6" t="s">
        <v>29</v>
      </c>
    </row>
    <row r="52">
      <c r="A52" s="6">
        <v>15.0</v>
      </c>
      <c r="B52" s="6">
        <v>750.0</v>
      </c>
      <c r="C52" s="6" t="s">
        <v>30</v>
      </c>
    </row>
    <row r="53">
      <c r="A53" s="6">
        <v>16.0</v>
      </c>
      <c r="B53" s="6">
        <v>800.0</v>
      </c>
      <c r="C53" s="6" t="s">
        <v>31</v>
      </c>
    </row>
    <row r="54">
      <c r="A54" s="6">
        <v>17.0</v>
      </c>
      <c r="B54" s="6">
        <v>850.0</v>
      </c>
      <c r="C54" s="6" t="s">
        <v>32</v>
      </c>
    </row>
    <row r="55">
      <c r="A55" s="6">
        <v>18.0</v>
      </c>
      <c r="B55" s="6">
        <v>900.0</v>
      </c>
      <c r="C55" s="6" t="s">
        <v>33</v>
      </c>
    </row>
  </sheetData>
  <mergeCells count="1">
    <mergeCell ref="B2:F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34</v>
      </c>
    </row>
    <row r="14">
      <c r="A14" s="8" t="s">
        <v>1</v>
      </c>
      <c r="B14" s="8" t="s">
        <v>2</v>
      </c>
      <c r="C14" s="8" t="s">
        <v>3</v>
      </c>
      <c r="D14" s="8" t="s">
        <v>4</v>
      </c>
      <c r="E14" s="8" t="s">
        <v>5</v>
      </c>
      <c r="F14" s="8" t="s">
        <v>6</v>
      </c>
    </row>
    <row r="15">
      <c r="A15" s="8">
        <v>1.0</v>
      </c>
      <c r="B15" s="9">
        <v>130.0</v>
      </c>
      <c r="C15" s="10">
        <v>15.0</v>
      </c>
      <c r="D15" s="11">
        <f t="shared" ref="D15:D24" si="1">B15*B15</f>
        <v>16900</v>
      </c>
      <c r="E15" s="11">
        <f t="shared" ref="E15:E24" si="2">B15*C15</f>
        <v>1950</v>
      </c>
      <c r="F15" s="11">
        <f t="shared" ref="F15:F24" si="3">C15*C15</f>
        <v>225</v>
      </c>
      <c r="H15" s="2" t="s">
        <v>7</v>
      </c>
      <c r="I15" s="4">
        <f>D28/D29</f>
        <v>0.1681266499</v>
      </c>
    </row>
    <row r="16">
      <c r="A16" s="8">
        <v>2.0</v>
      </c>
      <c r="B16" s="10">
        <v>650.0</v>
      </c>
      <c r="C16" s="10">
        <v>69.9</v>
      </c>
      <c r="D16" s="11">
        <f t="shared" si="1"/>
        <v>422500</v>
      </c>
      <c r="E16" s="11">
        <f t="shared" si="2"/>
        <v>45435</v>
      </c>
      <c r="F16" s="11">
        <f t="shared" si="3"/>
        <v>4886.01</v>
      </c>
    </row>
    <row r="17">
      <c r="A17" s="8">
        <v>3.0</v>
      </c>
      <c r="B17" s="10">
        <v>99.0</v>
      </c>
      <c r="C17" s="10">
        <v>6.5</v>
      </c>
      <c r="D17" s="11">
        <f t="shared" si="1"/>
        <v>9801</v>
      </c>
      <c r="E17" s="11">
        <f t="shared" si="2"/>
        <v>643.5</v>
      </c>
      <c r="F17" s="11">
        <f t="shared" si="3"/>
        <v>42.25</v>
      </c>
    </row>
    <row r="18">
      <c r="A18" s="8">
        <v>4.0</v>
      </c>
      <c r="B18" s="10">
        <v>150.0</v>
      </c>
      <c r="C18" s="10">
        <v>22.4</v>
      </c>
      <c r="D18" s="11">
        <f t="shared" si="1"/>
        <v>22500</v>
      </c>
      <c r="E18" s="11">
        <f t="shared" si="2"/>
        <v>3360</v>
      </c>
      <c r="F18" s="11">
        <f t="shared" si="3"/>
        <v>501.76</v>
      </c>
      <c r="H18" s="2" t="s">
        <v>8</v>
      </c>
      <c r="I18" s="5">
        <f>D28/G28</f>
        <v>0.9333068981</v>
      </c>
    </row>
    <row r="19">
      <c r="A19" s="8">
        <v>5.0</v>
      </c>
      <c r="B19" s="10">
        <v>128.0</v>
      </c>
      <c r="C19" s="10">
        <v>28.4</v>
      </c>
      <c r="D19" s="11">
        <f t="shared" si="1"/>
        <v>16384</v>
      </c>
      <c r="E19" s="11">
        <f t="shared" si="2"/>
        <v>3635.2</v>
      </c>
      <c r="F19" s="11">
        <f t="shared" si="3"/>
        <v>806.56</v>
      </c>
    </row>
    <row r="20">
      <c r="A20" s="8">
        <v>6.0</v>
      </c>
      <c r="B20" s="10">
        <v>302.0</v>
      </c>
      <c r="C20" s="10">
        <v>65.9</v>
      </c>
      <c r="D20" s="11">
        <f t="shared" si="1"/>
        <v>91204</v>
      </c>
      <c r="E20" s="11">
        <f t="shared" si="2"/>
        <v>19901.8</v>
      </c>
      <c r="F20" s="11">
        <f t="shared" si="3"/>
        <v>4342.81</v>
      </c>
    </row>
    <row r="21">
      <c r="A21" s="8">
        <v>7.0</v>
      </c>
      <c r="B21" s="10">
        <v>95.0</v>
      </c>
      <c r="C21" s="10">
        <v>19.4</v>
      </c>
      <c r="D21" s="11">
        <f t="shared" si="1"/>
        <v>9025</v>
      </c>
      <c r="E21" s="11">
        <f t="shared" si="2"/>
        <v>1843</v>
      </c>
      <c r="F21" s="11">
        <f t="shared" si="3"/>
        <v>376.36</v>
      </c>
      <c r="H21" s="2" t="s">
        <v>9</v>
      </c>
      <c r="I21" s="4">
        <f>I18*I18</f>
        <v>0.8710617661</v>
      </c>
    </row>
    <row r="22">
      <c r="A22" s="8">
        <v>8.0</v>
      </c>
      <c r="B22" s="10">
        <v>945.0</v>
      </c>
      <c r="C22" s="10">
        <v>198.7</v>
      </c>
      <c r="D22" s="11">
        <f t="shared" si="1"/>
        <v>893025</v>
      </c>
      <c r="E22" s="11">
        <f t="shared" si="2"/>
        <v>187771.5</v>
      </c>
      <c r="F22" s="11">
        <f t="shared" si="3"/>
        <v>39481.69</v>
      </c>
    </row>
    <row r="23">
      <c r="A23" s="8">
        <v>9.0</v>
      </c>
      <c r="B23" s="10">
        <v>368.0</v>
      </c>
      <c r="C23" s="10">
        <v>38.8</v>
      </c>
      <c r="D23" s="11">
        <f t="shared" si="1"/>
        <v>135424</v>
      </c>
      <c r="E23" s="11">
        <f t="shared" si="2"/>
        <v>14278.4</v>
      </c>
      <c r="F23" s="11">
        <f t="shared" si="3"/>
        <v>1505.44</v>
      </c>
      <c r="H23" s="2" t="s">
        <v>10</v>
      </c>
      <c r="I23" s="4">
        <f>C26-I15*B26</f>
        <v>-4.038881575</v>
      </c>
    </row>
    <row r="24">
      <c r="A24" s="8">
        <v>10.0</v>
      </c>
      <c r="B24" s="10">
        <v>961.0</v>
      </c>
      <c r="C24" s="10">
        <v>138.2</v>
      </c>
      <c r="D24" s="11">
        <f t="shared" si="1"/>
        <v>923521</v>
      </c>
      <c r="E24" s="11">
        <f t="shared" si="2"/>
        <v>132810.2</v>
      </c>
      <c r="F24" s="11">
        <f t="shared" si="3"/>
        <v>19099.24</v>
      </c>
    </row>
    <row r="25">
      <c r="A25" s="8" t="s">
        <v>11</v>
      </c>
      <c r="B25" s="11">
        <f t="shared" ref="B25:F25" si="4">SUM(B15:B24)</f>
        <v>3828</v>
      </c>
      <c r="C25" s="11">
        <f t="shared" si="4"/>
        <v>603.2</v>
      </c>
      <c r="D25" s="11">
        <f t="shared" si="4"/>
        <v>2540284</v>
      </c>
      <c r="E25" s="11">
        <f t="shared" si="4"/>
        <v>411628.6</v>
      </c>
      <c r="F25" s="11">
        <f t="shared" si="4"/>
        <v>71267.12</v>
      </c>
      <c r="H25" s="2" t="s">
        <v>12</v>
      </c>
      <c r="I25" s="4">
        <f>I23+I15*386</f>
        <v>60.85800528</v>
      </c>
    </row>
    <row r="26">
      <c r="A26" s="8" t="s">
        <v>13</v>
      </c>
      <c r="B26" s="11">
        <f t="shared" ref="B26:C26" si="5">B25/10</f>
        <v>382.8</v>
      </c>
      <c r="C26" s="11">
        <f t="shared" si="5"/>
        <v>60.32</v>
      </c>
      <c r="D26" s="11"/>
      <c r="E26" s="11"/>
      <c r="F26" s="11"/>
    </row>
    <row r="28">
      <c r="D28" s="3">
        <f>(A24*E25)-(B25*C25)</f>
        <v>1807236.4</v>
      </c>
      <c r="E28" s="3">
        <f>A24*F25-C25*C25</f>
        <v>348820.96</v>
      </c>
      <c r="F28" s="3">
        <f>D29*E28</f>
        <v>3749565797206</v>
      </c>
      <c r="G28" s="3">
        <f>SQRT(F28)</f>
        <v>1936379.559</v>
      </c>
    </row>
    <row r="29">
      <c r="D29" s="3">
        <f>(A24*D25)-B25*B25</f>
        <v>10749256</v>
      </c>
    </row>
    <row r="30">
      <c r="C30" s="12" t="s">
        <v>15</v>
      </c>
      <c r="D30" s="12">
        <v>386.0</v>
      </c>
    </row>
    <row r="37">
      <c r="B37" s="6"/>
      <c r="C37" s="6"/>
    </row>
    <row r="38">
      <c r="A38" s="6"/>
      <c r="B38" s="6"/>
      <c r="C38" s="6"/>
    </row>
    <row r="39">
      <c r="A39" s="6"/>
      <c r="B39" s="6"/>
      <c r="C39" s="6"/>
    </row>
    <row r="40">
      <c r="A40" s="6"/>
      <c r="B40" s="6"/>
      <c r="C40" s="6"/>
    </row>
    <row r="41">
      <c r="A41" s="6"/>
      <c r="B41" s="6"/>
      <c r="C41" s="6"/>
    </row>
    <row r="42">
      <c r="A42" s="6"/>
      <c r="B42" s="6"/>
      <c r="C42" s="6"/>
    </row>
    <row r="43">
      <c r="A43" s="6"/>
      <c r="B43" s="6"/>
      <c r="C43" s="7"/>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sheetData>
  <mergeCells count="1">
    <mergeCell ref="B2:F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35</v>
      </c>
    </row>
    <row r="14">
      <c r="A14" s="8" t="s">
        <v>1</v>
      </c>
      <c r="B14" s="8" t="s">
        <v>2</v>
      </c>
      <c r="C14" s="8" t="s">
        <v>3</v>
      </c>
      <c r="D14" s="8" t="s">
        <v>4</v>
      </c>
      <c r="E14" s="8" t="s">
        <v>5</v>
      </c>
      <c r="F14" s="8" t="s">
        <v>6</v>
      </c>
    </row>
    <row r="15">
      <c r="A15" s="8">
        <v>1.0</v>
      </c>
      <c r="B15" s="10">
        <v>163.0</v>
      </c>
      <c r="C15" s="10">
        <v>186.0</v>
      </c>
      <c r="D15" s="11">
        <f t="shared" ref="D15:D24" si="1">B15*B15</f>
        <v>26569</v>
      </c>
      <c r="E15" s="11">
        <f t="shared" ref="E15:E24" si="2">B15*C15</f>
        <v>30318</v>
      </c>
      <c r="F15" s="11">
        <f t="shared" ref="F15:F24" si="3">C15*C15</f>
        <v>34596</v>
      </c>
      <c r="H15" s="2" t="s">
        <v>7</v>
      </c>
      <c r="I15" s="4">
        <f>D28/D29</f>
        <v>1.430966944</v>
      </c>
    </row>
    <row r="16">
      <c r="A16" s="8">
        <v>2.0</v>
      </c>
      <c r="B16" s="13">
        <v>765.0</v>
      </c>
      <c r="C16" s="13">
        <v>699.0</v>
      </c>
      <c r="D16" s="11">
        <f t="shared" si="1"/>
        <v>585225</v>
      </c>
      <c r="E16" s="11">
        <f t="shared" si="2"/>
        <v>534735</v>
      </c>
      <c r="F16" s="11">
        <f t="shared" si="3"/>
        <v>488601</v>
      </c>
    </row>
    <row r="17">
      <c r="A17" s="8">
        <v>3.0</v>
      </c>
      <c r="B17" s="13">
        <v>141.0</v>
      </c>
      <c r="C17" s="13">
        <v>132.0</v>
      </c>
      <c r="D17" s="11">
        <f t="shared" si="1"/>
        <v>19881</v>
      </c>
      <c r="E17" s="11">
        <f t="shared" si="2"/>
        <v>18612</v>
      </c>
      <c r="F17" s="11">
        <f t="shared" si="3"/>
        <v>17424</v>
      </c>
    </row>
    <row r="18">
      <c r="A18" s="8">
        <v>4.0</v>
      </c>
      <c r="B18" s="13">
        <v>166.0</v>
      </c>
      <c r="C18" s="13">
        <v>272.0</v>
      </c>
      <c r="D18" s="11">
        <f t="shared" si="1"/>
        <v>27556</v>
      </c>
      <c r="E18" s="11">
        <f t="shared" si="2"/>
        <v>45152</v>
      </c>
      <c r="F18" s="11">
        <f t="shared" si="3"/>
        <v>73984</v>
      </c>
      <c r="H18" s="2" t="s">
        <v>8</v>
      </c>
      <c r="I18" s="5">
        <f>D28/G28</f>
        <v>0.9631140931</v>
      </c>
    </row>
    <row r="19">
      <c r="A19" s="8">
        <v>5.0</v>
      </c>
      <c r="B19" s="13">
        <v>137.0</v>
      </c>
      <c r="C19" s="13">
        <v>291.0</v>
      </c>
      <c r="D19" s="11">
        <f t="shared" si="1"/>
        <v>18769</v>
      </c>
      <c r="E19" s="11">
        <f t="shared" si="2"/>
        <v>39867</v>
      </c>
      <c r="F19" s="11">
        <f t="shared" si="3"/>
        <v>84681</v>
      </c>
    </row>
    <row r="20">
      <c r="A20" s="8">
        <v>6.0</v>
      </c>
      <c r="B20" s="13">
        <v>355.0</v>
      </c>
      <c r="C20" s="13">
        <v>331.0</v>
      </c>
      <c r="D20" s="11">
        <f t="shared" si="1"/>
        <v>126025</v>
      </c>
      <c r="E20" s="11">
        <f t="shared" si="2"/>
        <v>117505</v>
      </c>
      <c r="F20" s="11">
        <f t="shared" si="3"/>
        <v>109561</v>
      </c>
    </row>
    <row r="21">
      <c r="A21" s="8">
        <v>7.0</v>
      </c>
      <c r="B21" s="13">
        <v>136.0</v>
      </c>
      <c r="C21" s="13">
        <v>199.0</v>
      </c>
      <c r="D21" s="11">
        <f t="shared" si="1"/>
        <v>18496</v>
      </c>
      <c r="E21" s="11">
        <f t="shared" si="2"/>
        <v>27064</v>
      </c>
      <c r="F21" s="11">
        <f t="shared" si="3"/>
        <v>39601</v>
      </c>
      <c r="H21" s="2" t="s">
        <v>9</v>
      </c>
      <c r="I21" s="4">
        <f>I18*I18</f>
        <v>0.9275887564</v>
      </c>
    </row>
    <row r="22">
      <c r="A22" s="8">
        <v>8.0</v>
      </c>
      <c r="B22" s="13">
        <v>1206.0</v>
      </c>
      <c r="C22" s="13">
        <v>1890.0</v>
      </c>
      <c r="D22" s="11">
        <f t="shared" si="1"/>
        <v>1454436</v>
      </c>
      <c r="E22" s="11">
        <f t="shared" si="2"/>
        <v>2279340</v>
      </c>
      <c r="F22" s="11">
        <f t="shared" si="3"/>
        <v>3572100</v>
      </c>
    </row>
    <row r="23">
      <c r="A23" s="8">
        <v>9.0</v>
      </c>
      <c r="B23" s="13">
        <v>433.0</v>
      </c>
      <c r="C23" s="13">
        <v>788.0</v>
      </c>
      <c r="D23" s="11">
        <f t="shared" si="1"/>
        <v>187489</v>
      </c>
      <c r="E23" s="11">
        <f t="shared" si="2"/>
        <v>341204</v>
      </c>
      <c r="F23" s="11">
        <f t="shared" si="3"/>
        <v>620944</v>
      </c>
      <c r="H23" s="2" t="s">
        <v>10</v>
      </c>
      <c r="I23" s="4">
        <f>C26-I15*B26</f>
        <v>-23.92388825</v>
      </c>
    </row>
    <row r="24">
      <c r="A24" s="8">
        <v>10.0</v>
      </c>
      <c r="B24" s="13">
        <v>1130.0</v>
      </c>
      <c r="C24" s="13">
        <v>1601.0</v>
      </c>
      <c r="D24" s="11">
        <f t="shared" si="1"/>
        <v>1276900</v>
      </c>
      <c r="E24" s="11">
        <f t="shared" si="2"/>
        <v>1809130</v>
      </c>
      <c r="F24" s="11">
        <f t="shared" si="3"/>
        <v>2563201</v>
      </c>
    </row>
    <row r="25">
      <c r="A25" s="8" t="s">
        <v>11</v>
      </c>
      <c r="B25" s="11">
        <f t="shared" ref="B25:F25" si="4">SUM(B15:B24)</f>
        <v>4632</v>
      </c>
      <c r="C25" s="11">
        <f t="shared" si="4"/>
        <v>6389</v>
      </c>
      <c r="D25" s="11">
        <f t="shared" si="4"/>
        <v>3741346</v>
      </c>
      <c r="E25" s="11">
        <f t="shared" si="4"/>
        <v>5242927</v>
      </c>
      <c r="F25" s="11">
        <f t="shared" si="4"/>
        <v>7604693</v>
      </c>
      <c r="H25" s="2" t="s">
        <v>12</v>
      </c>
      <c r="I25" s="4">
        <f>I23+I15*386</f>
        <v>528.429352</v>
      </c>
    </row>
    <row r="26">
      <c r="A26" s="8" t="s">
        <v>13</v>
      </c>
      <c r="B26" s="11">
        <f t="shared" ref="B26:C26" si="5">B25/10</f>
        <v>463.2</v>
      </c>
      <c r="C26" s="11">
        <f t="shared" si="5"/>
        <v>638.9</v>
      </c>
      <c r="D26" s="11"/>
      <c r="E26" s="11"/>
      <c r="F26" s="11"/>
    </row>
    <row r="28">
      <c r="D28" s="3">
        <f>(A24*E25)-(B25*C25)</f>
        <v>22835422</v>
      </c>
      <c r="E28" s="3">
        <f>A24*F25-C25*C25</f>
        <v>35227609</v>
      </c>
      <c r="F28" s="3">
        <f>D29*E28</f>
        <v>562163452615924</v>
      </c>
      <c r="G28" s="3">
        <f>SQRT(F28)</f>
        <v>23709986.35</v>
      </c>
    </row>
    <row r="29">
      <c r="D29" s="3">
        <f>(A24*D25)-B25*B25</f>
        <v>15958036</v>
      </c>
    </row>
    <row r="30">
      <c r="C30" s="12" t="s">
        <v>15</v>
      </c>
      <c r="D30" s="12">
        <v>386.0</v>
      </c>
    </row>
    <row r="37">
      <c r="B37" s="6"/>
      <c r="C37" s="6"/>
    </row>
    <row r="38">
      <c r="A38" s="6"/>
      <c r="B38" s="6"/>
      <c r="C38" s="6"/>
    </row>
    <row r="39">
      <c r="A39" s="6"/>
      <c r="B39" s="6"/>
      <c r="C39" s="6"/>
    </row>
    <row r="40">
      <c r="A40" s="6"/>
      <c r="B40" s="6"/>
      <c r="C40" s="6"/>
    </row>
    <row r="41">
      <c r="A41" s="6"/>
      <c r="B41" s="6"/>
      <c r="C41" s="6"/>
    </row>
    <row r="42">
      <c r="A42" s="6"/>
      <c r="B42" s="6"/>
      <c r="C42" s="6"/>
    </row>
    <row r="43">
      <c r="A43" s="6"/>
      <c r="B43" s="6"/>
      <c r="C43" s="7"/>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sheetData>
  <mergeCells count="1">
    <mergeCell ref="B2:F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35</v>
      </c>
    </row>
    <row r="14">
      <c r="A14" s="8" t="s">
        <v>1</v>
      </c>
      <c r="B14" s="8" t="s">
        <v>2</v>
      </c>
      <c r="C14" s="8" t="s">
        <v>3</v>
      </c>
      <c r="D14" s="8" t="s">
        <v>4</v>
      </c>
      <c r="E14" s="8" t="s">
        <v>5</v>
      </c>
      <c r="F14" s="8" t="s">
        <v>6</v>
      </c>
    </row>
    <row r="15">
      <c r="A15" s="8">
        <v>1.0</v>
      </c>
      <c r="B15" s="10">
        <v>163.0</v>
      </c>
      <c r="C15" s="10">
        <v>15.0</v>
      </c>
      <c r="D15" s="11">
        <f t="shared" ref="D15:D24" si="1">B15*B15</f>
        <v>26569</v>
      </c>
      <c r="E15" s="11">
        <f t="shared" ref="E15:E24" si="2">B15*C15</f>
        <v>2445</v>
      </c>
      <c r="F15" s="11">
        <f t="shared" ref="F15:F24" si="3">C15*C15</f>
        <v>225</v>
      </c>
      <c r="H15" s="2" t="s">
        <v>7</v>
      </c>
      <c r="I15" s="4">
        <f>D28/D29</f>
        <v>0.1401635264</v>
      </c>
    </row>
    <row r="16">
      <c r="A16" s="8">
        <v>2.0</v>
      </c>
      <c r="B16" s="13">
        <v>765.0</v>
      </c>
      <c r="C16" s="13">
        <v>69.9</v>
      </c>
      <c r="D16" s="11">
        <f t="shared" si="1"/>
        <v>585225</v>
      </c>
      <c r="E16" s="11">
        <f t="shared" si="2"/>
        <v>53473.5</v>
      </c>
      <c r="F16" s="11">
        <f t="shared" si="3"/>
        <v>4886.01</v>
      </c>
    </row>
    <row r="17">
      <c r="A17" s="8">
        <v>3.0</v>
      </c>
      <c r="B17" s="13">
        <v>141.0</v>
      </c>
      <c r="C17" s="13">
        <v>6.5</v>
      </c>
      <c r="D17" s="11">
        <f t="shared" si="1"/>
        <v>19881</v>
      </c>
      <c r="E17" s="11">
        <f t="shared" si="2"/>
        <v>916.5</v>
      </c>
      <c r="F17" s="11">
        <f t="shared" si="3"/>
        <v>42.25</v>
      </c>
    </row>
    <row r="18">
      <c r="A18" s="8">
        <v>4.0</v>
      </c>
      <c r="B18" s="13">
        <v>166.0</v>
      </c>
      <c r="C18" s="13">
        <v>22.4</v>
      </c>
      <c r="D18" s="11">
        <f t="shared" si="1"/>
        <v>27556</v>
      </c>
      <c r="E18" s="11">
        <f t="shared" si="2"/>
        <v>3718.4</v>
      </c>
      <c r="F18" s="11">
        <f t="shared" si="3"/>
        <v>501.76</v>
      </c>
      <c r="H18" s="2" t="s">
        <v>8</v>
      </c>
      <c r="I18" s="5">
        <f>D28/G28</f>
        <v>0.9480329874</v>
      </c>
    </row>
    <row r="19">
      <c r="A19" s="8">
        <v>5.0</v>
      </c>
      <c r="B19" s="13">
        <v>137.0</v>
      </c>
      <c r="C19" s="13">
        <v>28.4</v>
      </c>
      <c r="D19" s="11">
        <f t="shared" si="1"/>
        <v>18769</v>
      </c>
      <c r="E19" s="11">
        <f t="shared" si="2"/>
        <v>3890.8</v>
      </c>
      <c r="F19" s="11">
        <f t="shared" si="3"/>
        <v>806.56</v>
      </c>
    </row>
    <row r="20">
      <c r="A20" s="8">
        <v>6.0</v>
      </c>
      <c r="B20" s="13">
        <v>355.0</v>
      </c>
      <c r="C20" s="13">
        <v>65.9</v>
      </c>
      <c r="D20" s="11">
        <f t="shared" si="1"/>
        <v>126025</v>
      </c>
      <c r="E20" s="11">
        <f t="shared" si="2"/>
        <v>23394.5</v>
      </c>
      <c r="F20" s="11">
        <f t="shared" si="3"/>
        <v>4342.81</v>
      </c>
    </row>
    <row r="21">
      <c r="A21" s="8">
        <v>7.0</v>
      </c>
      <c r="B21" s="13">
        <v>136.0</v>
      </c>
      <c r="C21" s="13">
        <v>19.4</v>
      </c>
      <c r="D21" s="11">
        <f t="shared" si="1"/>
        <v>18496</v>
      </c>
      <c r="E21" s="11">
        <f t="shared" si="2"/>
        <v>2638.4</v>
      </c>
      <c r="F21" s="11">
        <f t="shared" si="3"/>
        <v>376.36</v>
      </c>
      <c r="H21" s="2" t="s">
        <v>9</v>
      </c>
      <c r="I21" s="4">
        <f>I18*I18</f>
        <v>0.8987665453</v>
      </c>
    </row>
    <row r="22">
      <c r="A22" s="8">
        <v>8.0</v>
      </c>
      <c r="B22" s="13">
        <v>1206.0</v>
      </c>
      <c r="C22" s="13">
        <v>198.7</v>
      </c>
      <c r="D22" s="11">
        <f t="shared" si="1"/>
        <v>1454436</v>
      </c>
      <c r="E22" s="11">
        <f t="shared" si="2"/>
        <v>239632.2</v>
      </c>
      <c r="F22" s="11">
        <f t="shared" si="3"/>
        <v>39481.69</v>
      </c>
    </row>
    <row r="23">
      <c r="A23" s="8">
        <v>9.0</v>
      </c>
      <c r="B23" s="13">
        <v>433.0</v>
      </c>
      <c r="C23" s="13">
        <v>38.8</v>
      </c>
      <c r="D23" s="11">
        <f t="shared" si="1"/>
        <v>187489</v>
      </c>
      <c r="E23" s="11">
        <f t="shared" si="2"/>
        <v>16800.4</v>
      </c>
      <c r="F23" s="11">
        <f t="shared" si="3"/>
        <v>1505.44</v>
      </c>
      <c r="H23" s="2" t="s">
        <v>10</v>
      </c>
      <c r="I23" s="4">
        <f>C26-I15*B26</f>
        <v>-4.603745423</v>
      </c>
    </row>
    <row r="24">
      <c r="A24" s="8">
        <v>10.0</v>
      </c>
      <c r="B24" s="13">
        <v>1130.0</v>
      </c>
      <c r="C24" s="13">
        <v>138.2</v>
      </c>
      <c r="D24" s="11">
        <f t="shared" si="1"/>
        <v>1276900</v>
      </c>
      <c r="E24" s="11">
        <f t="shared" si="2"/>
        <v>156166</v>
      </c>
      <c r="F24" s="11">
        <f t="shared" si="3"/>
        <v>19099.24</v>
      </c>
    </row>
    <row r="25">
      <c r="A25" s="8" t="s">
        <v>11</v>
      </c>
      <c r="B25" s="11">
        <f t="shared" ref="B25:F25" si="4">SUM(B15:B24)</f>
        <v>4632</v>
      </c>
      <c r="C25" s="11">
        <f t="shared" si="4"/>
        <v>603.2</v>
      </c>
      <c r="D25" s="11">
        <f t="shared" si="4"/>
        <v>3741346</v>
      </c>
      <c r="E25" s="11">
        <f t="shared" si="4"/>
        <v>503075.7</v>
      </c>
      <c r="F25" s="11">
        <f t="shared" si="4"/>
        <v>71267.12</v>
      </c>
      <c r="H25" s="2" t="s">
        <v>12</v>
      </c>
      <c r="I25" s="4">
        <f>I23+I15*386</f>
        <v>49.49937576</v>
      </c>
    </row>
    <row r="26">
      <c r="A26" s="8" t="s">
        <v>13</v>
      </c>
      <c r="B26" s="11">
        <f t="shared" ref="B26:C26" si="5">B25/10</f>
        <v>463.2</v>
      </c>
      <c r="C26" s="11">
        <f t="shared" si="5"/>
        <v>60.32</v>
      </c>
      <c r="D26" s="11"/>
      <c r="E26" s="11"/>
      <c r="F26" s="11"/>
    </row>
    <row r="28">
      <c r="D28" s="3">
        <f>(A24*E25)-(B25*C25)</f>
        <v>2236734.6</v>
      </c>
      <c r="E28" s="3">
        <f>A24*F25-C25*C25</f>
        <v>348820.96</v>
      </c>
      <c r="F28" s="3">
        <f>D29*E28</f>
        <v>5566497437235</v>
      </c>
      <c r="G28" s="3">
        <f>SQRT(F28)</f>
        <v>2359342.586</v>
      </c>
    </row>
    <row r="29">
      <c r="D29" s="3">
        <f>(A24*D25)-B25*B25</f>
        <v>15958036</v>
      </c>
    </row>
    <row r="30">
      <c r="C30" s="12" t="s">
        <v>15</v>
      </c>
      <c r="D30" s="12">
        <v>386.0</v>
      </c>
    </row>
    <row r="37">
      <c r="B37" s="6"/>
      <c r="C37" s="6"/>
    </row>
    <row r="38">
      <c r="A38" s="6"/>
      <c r="B38" s="6"/>
      <c r="C38" s="6"/>
    </row>
    <row r="39">
      <c r="A39" s="6"/>
      <c r="B39" s="6"/>
      <c r="C39" s="6"/>
    </row>
    <row r="40">
      <c r="A40" s="6"/>
      <c r="B40" s="6"/>
      <c r="C40" s="6"/>
    </row>
    <row r="41">
      <c r="A41" s="6"/>
      <c r="B41" s="6"/>
      <c r="C41" s="6"/>
    </row>
    <row r="42">
      <c r="A42" s="6"/>
      <c r="B42" s="6"/>
      <c r="C42" s="6"/>
    </row>
    <row r="43">
      <c r="A43" s="6"/>
      <c r="B43" s="6"/>
      <c r="C43" s="7"/>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sheetData>
  <mergeCells count="1">
    <mergeCell ref="B2:F11"/>
  </mergeCells>
  <drawing r:id="rId1"/>
</worksheet>
</file>