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mora\OneDrive\Escritorio\est3\Estadistica-3\Tarea 3\src\data\"/>
    </mc:Choice>
  </mc:AlternateContent>
  <xr:revisionPtr revIDLastSave="0" documentId="13_ncr:1_{AD76B1CE-27BC-452B-96F1-91602F13A53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N30" i="2"/>
  <c r="N27" i="2"/>
  <c r="N24" i="2"/>
  <c r="N21" i="2"/>
  <c r="N18" i="2"/>
  <c r="N19" i="2" s="1"/>
  <c r="N17" i="2" s="1"/>
  <c r="N15" i="2"/>
  <c r="N16" i="2" s="1"/>
  <c r="N12" i="2"/>
  <c r="N9" i="2"/>
  <c r="N7" i="2"/>
  <c r="N6" i="2"/>
  <c r="N5" i="2" s="1"/>
  <c r="H6" i="2"/>
  <c r="H5" i="2" s="1"/>
  <c r="L14" i="2"/>
  <c r="L13" i="2"/>
  <c r="L12" i="2"/>
  <c r="L11" i="2"/>
  <c r="L10" i="2"/>
  <c r="L9" i="2"/>
  <c r="L8" i="2"/>
  <c r="L7" i="2"/>
  <c r="L6" i="2"/>
  <c r="L5" i="2"/>
  <c r="F5" i="2"/>
  <c r="H21" i="2"/>
  <c r="H22" i="2" s="1"/>
  <c r="H20" i="2" s="1"/>
  <c r="H18" i="2"/>
  <c r="H19" i="2" s="1"/>
  <c r="H17" i="2" s="1"/>
  <c r="H15" i="2"/>
  <c r="H16" i="2" s="1"/>
  <c r="H12" i="2"/>
  <c r="H9" i="2"/>
  <c r="H10" i="2" s="1"/>
  <c r="H8" i="2" s="1"/>
  <c r="F10" i="2"/>
  <c r="F9" i="2"/>
  <c r="F8" i="2"/>
  <c r="F7" i="2"/>
  <c r="F6" i="2"/>
  <c r="F2" i="2"/>
  <c r="H2" i="2" s="1"/>
  <c r="F3" i="2"/>
  <c r="L15" i="2" l="1"/>
  <c r="N28" i="2"/>
  <c r="N26" i="2" s="1"/>
  <c r="N25" i="2"/>
  <c r="N23" i="2" s="1"/>
  <c r="N31" i="2"/>
  <c r="N29" i="2" s="1"/>
  <c r="N13" i="2"/>
  <c r="N11" i="2" s="1"/>
  <c r="N22" i="2"/>
  <c r="N20" i="2" s="1"/>
  <c r="N34" i="2"/>
  <c r="N32" i="2" s="1"/>
  <c r="N10" i="2"/>
  <c r="N8" i="2" s="1"/>
  <c r="N14" i="2"/>
  <c r="N36" i="2" s="1"/>
  <c r="N37" i="2" s="1"/>
  <c r="H14" i="2"/>
  <c r="H13" i="2"/>
  <c r="H11" i="2" s="1"/>
  <c r="H25" i="2" s="1"/>
  <c r="H26" i="2" s="1"/>
  <c r="F11" i="2"/>
  <c r="H7" i="2"/>
</calcChain>
</file>

<file path=xl/sharedStrings.xml><?xml version="1.0" encoding="utf-8"?>
<sst xmlns="http://schemas.openxmlformats.org/spreadsheetml/2006/main" count="81" uniqueCount="77">
  <si>
    <t>Ingresos</t>
  </si>
  <si>
    <t>Estrato</t>
  </si>
  <si>
    <t>Credito</t>
  </si>
  <si>
    <t>H(Credito)</t>
  </si>
  <si>
    <t>P(credito)=0</t>
  </si>
  <si>
    <t>P(credito)=1</t>
  </si>
  <si>
    <t>H(credito,Estrato)</t>
  </si>
  <si>
    <t>Entropia</t>
  </si>
  <si>
    <t xml:space="preserve"> Como es 1 los datos son iguales</t>
  </si>
  <si>
    <t>P(Estrato)=0</t>
  </si>
  <si>
    <t>P(Estrato)=1</t>
  </si>
  <si>
    <t>P(Estrato)=2</t>
  </si>
  <si>
    <t>P(Estrato)=3</t>
  </si>
  <si>
    <t>P(Estrato)=4</t>
  </si>
  <si>
    <t>P(Estrato)=5</t>
  </si>
  <si>
    <t>H(Credito,Estrato = 0)</t>
  </si>
  <si>
    <t>P(Credito=1,Estrato=0)</t>
  </si>
  <si>
    <t>P(Credito=0,Estrato=0)</t>
  </si>
  <si>
    <t>H(Credito,Estrato = 1)</t>
  </si>
  <si>
    <t>P(Credito=1,Estrato=1)</t>
  </si>
  <si>
    <t>P(Credito=0,Estrato=1)</t>
  </si>
  <si>
    <t>H(Credito,Estrato = 2)</t>
  </si>
  <si>
    <t>P(Credito=1,Estrato=2)</t>
  </si>
  <si>
    <t>P(Credito=0,Estrato=2)</t>
  </si>
  <si>
    <t>H(Credito,Estrato = 3)</t>
  </si>
  <si>
    <t>P(Credito=1,Estrato=3)</t>
  </si>
  <si>
    <t>P(Credito=0,Estrato=3)</t>
  </si>
  <si>
    <t>H(Credito,Estrato = 4)</t>
  </si>
  <si>
    <t>P(Credito=1,Estrato=4)</t>
  </si>
  <si>
    <t>P(Credito=0,Estrato=4)</t>
  </si>
  <si>
    <t>H(Credito,Estrato = 5)</t>
  </si>
  <si>
    <t>P(Credito=1,Estrato=5)</t>
  </si>
  <si>
    <t>P(Credito=0,Estrato=5)</t>
  </si>
  <si>
    <t>Gain(Credito,Estrato)</t>
  </si>
  <si>
    <t>H(Credito,Ingresos=0)</t>
  </si>
  <si>
    <t>H(Credito,Ingresos=1)</t>
  </si>
  <si>
    <t>H(Credito,Ingresos=2)</t>
  </si>
  <si>
    <t>H(Credito,Ingresos=3)</t>
  </si>
  <si>
    <t>H(Credito,Ingresos=4)</t>
  </si>
  <si>
    <t>H(Credito,Ingresos=5)</t>
  </si>
  <si>
    <t>H(Credito,Ingresos=6)</t>
  </si>
  <si>
    <t>H(Credito,Ingresos=7)</t>
  </si>
  <si>
    <t>H(Credito,Ingresos=8)</t>
  </si>
  <si>
    <t>H(Credito,Ingresos=9)</t>
  </si>
  <si>
    <t>H(Credito=0,Ingresos=0)</t>
  </si>
  <si>
    <t>H(Credito=1,Ingresos=0)</t>
  </si>
  <si>
    <t>H(Credito=0,Ingresos=1)</t>
  </si>
  <si>
    <t>H(Credito=1,Ingresos=1)</t>
  </si>
  <si>
    <t>H(Credito=0,Ingresos=2)</t>
  </si>
  <si>
    <t>H(Credito=1,Ingresos=2)</t>
  </si>
  <si>
    <t>H(Credito=0,Ingresos=3)</t>
  </si>
  <si>
    <t>H(Credito=1,Ingresos=3)</t>
  </si>
  <si>
    <t>H(Credito=0,Ingresos=4)</t>
  </si>
  <si>
    <t>H(Credito=1,Ingresos=4)</t>
  </si>
  <si>
    <t>H(Credito=0,Ingresos=5)</t>
  </si>
  <si>
    <t>H(Credito=1,Ingresos=5)</t>
  </si>
  <si>
    <t>H(Credito=0,Ingresos=6)</t>
  </si>
  <si>
    <t>H(Credito=1,Ingresos=6)</t>
  </si>
  <si>
    <t>H(Credito=0,Ingresos=7)</t>
  </si>
  <si>
    <t>H(Credito=1,Ingresos=7)</t>
  </si>
  <si>
    <t>H(Credito=0,Ingresos=8)</t>
  </si>
  <si>
    <t>H(Credito=1,Ingresos=8)</t>
  </si>
  <si>
    <t>H(Credito=0,Ingresos=9)</t>
  </si>
  <si>
    <t>H(Credito=1,Ingresos=9)</t>
  </si>
  <si>
    <t>sum</t>
  </si>
  <si>
    <t>H(Credito,Ingresos)</t>
  </si>
  <si>
    <t>Gain(Credito,Ingresos)</t>
  </si>
  <si>
    <t>P(Ingresos)=0</t>
  </si>
  <si>
    <t>P(Ingresos)=1</t>
  </si>
  <si>
    <t>P(Ingresos)=2</t>
  </si>
  <si>
    <t>P(Ingresos)=3</t>
  </si>
  <si>
    <t>P(Ingresos)=4</t>
  </si>
  <si>
    <t>P(Ingresos)=5</t>
  </si>
  <si>
    <t>P(Ingresos)=6</t>
  </si>
  <si>
    <t>P(Ingresos)=7</t>
  </si>
  <si>
    <t>P(Ingresos)=8</t>
  </si>
  <si>
    <t>P(Ingresos)=9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</si>
</sst>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9" workbookViewId="0">
      <selection sqref="A1:C3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0</v>
      </c>
    </row>
    <row r="3" spans="1:3" x14ac:dyDescent="0.25">
      <c r="A3">
        <v>5</v>
      </c>
      <c r="B3">
        <v>2</v>
      </c>
      <c r="C3">
        <v>0</v>
      </c>
    </row>
    <row r="4" spans="1:3" x14ac:dyDescent="0.25">
      <c r="A4">
        <v>1</v>
      </c>
      <c r="B4">
        <v>4</v>
      </c>
      <c r="C4">
        <v>1</v>
      </c>
    </row>
    <row r="5" spans="1:3" x14ac:dyDescent="0.25">
      <c r="A5">
        <v>6</v>
      </c>
      <c r="B5">
        <v>0</v>
      </c>
      <c r="C5">
        <v>0</v>
      </c>
    </row>
    <row r="6" spans="1:3" x14ac:dyDescent="0.25">
      <c r="A6">
        <v>8</v>
      </c>
      <c r="B6">
        <v>5</v>
      </c>
      <c r="C6">
        <v>1</v>
      </c>
    </row>
    <row r="7" spans="1:3" x14ac:dyDescent="0.25">
      <c r="A7">
        <v>4</v>
      </c>
      <c r="B7">
        <v>0</v>
      </c>
      <c r="C7">
        <v>0</v>
      </c>
    </row>
    <row r="8" spans="1:3" x14ac:dyDescent="0.25">
      <c r="A8">
        <v>3</v>
      </c>
      <c r="B8">
        <v>5</v>
      </c>
      <c r="C8">
        <v>1</v>
      </c>
    </row>
    <row r="9" spans="1:3" x14ac:dyDescent="0.25">
      <c r="A9">
        <v>6</v>
      </c>
      <c r="B9">
        <v>2</v>
      </c>
      <c r="C9">
        <v>0</v>
      </c>
    </row>
    <row r="10" spans="1:3" x14ac:dyDescent="0.25">
      <c r="A10">
        <v>3</v>
      </c>
      <c r="B10">
        <v>5</v>
      </c>
      <c r="C10">
        <v>1</v>
      </c>
    </row>
    <row r="11" spans="1:3" x14ac:dyDescent="0.25">
      <c r="A11">
        <v>3</v>
      </c>
      <c r="B11">
        <v>2</v>
      </c>
      <c r="C11">
        <v>0</v>
      </c>
    </row>
    <row r="12" spans="1:3" x14ac:dyDescent="0.25">
      <c r="A12">
        <v>9</v>
      </c>
      <c r="B12">
        <v>2</v>
      </c>
      <c r="C12">
        <v>1</v>
      </c>
    </row>
    <row r="13" spans="1:3" x14ac:dyDescent="0.25">
      <c r="A13">
        <v>1</v>
      </c>
      <c r="B13">
        <v>2</v>
      </c>
      <c r="C13">
        <v>0</v>
      </c>
    </row>
    <row r="14" spans="1:3" x14ac:dyDescent="0.25">
      <c r="A14">
        <v>3</v>
      </c>
      <c r="B14">
        <v>0</v>
      </c>
      <c r="C14">
        <v>0</v>
      </c>
    </row>
    <row r="15" spans="1:3" x14ac:dyDescent="0.25">
      <c r="A15">
        <v>1</v>
      </c>
      <c r="B15">
        <v>3</v>
      </c>
      <c r="C15">
        <v>0</v>
      </c>
    </row>
    <row r="16" spans="1:3" x14ac:dyDescent="0.25">
      <c r="A16">
        <v>7</v>
      </c>
      <c r="B16">
        <v>2</v>
      </c>
      <c r="C16">
        <v>0</v>
      </c>
    </row>
    <row r="17" spans="1:3" x14ac:dyDescent="0.25">
      <c r="A17">
        <v>9</v>
      </c>
      <c r="B17">
        <v>1</v>
      </c>
      <c r="C17">
        <v>1</v>
      </c>
    </row>
    <row r="18" spans="1:3" x14ac:dyDescent="0.25">
      <c r="A18">
        <v>8</v>
      </c>
      <c r="B18">
        <v>3</v>
      </c>
      <c r="C18">
        <v>1</v>
      </c>
    </row>
    <row r="19" spans="1:3" x14ac:dyDescent="0.25">
      <c r="A19">
        <v>7</v>
      </c>
      <c r="B19">
        <v>2</v>
      </c>
      <c r="C19">
        <v>0</v>
      </c>
    </row>
    <row r="20" spans="1:3" x14ac:dyDescent="0.25">
      <c r="A20">
        <v>6</v>
      </c>
      <c r="B20">
        <v>3</v>
      </c>
      <c r="C20">
        <v>0</v>
      </c>
    </row>
    <row r="21" spans="1:3" x14ac:dyDescent="0.25">
      <c r="A21">
        <v>9</v>
      </c>
      <c r="B21">
        <v>2</v>
      </c>
      <c r="C21">
        <v>1</v>
      </c>
    </row>
    <row r="22" spans="1:3" x14ac:dyDescent="0.25">
      <c r="A22">
        <v>0</v>
      </c>
      <c r="B22">
        <v>3</v>
      </c>
      <c r="C22">
        <v>0</v>
      </c>
    </row>
    <row r="23" spans="1:3" x14ac:dyDescent="0.25">
      <c r="A23">
        <v>2</v>
      </c>
      <c r="B23">
        <v>4</v>
      </c>
      <c r="C23">
        <v>1</v>
      </c>
    </row>
    <row r="24" spans="1:3" x14ac:dyDescent="0.25">
      <c r="A24">
        <v>3</v>
      </c>
      <c r="B24">
        <v>4</v>
      </c>
      <c r="C24">
        <v>1</v>
      </c>
    </row>
    <row r="25" spans="1:3" x14ac:dyDescent="0.25">
      <c r="A25">
        <v>1</v>
      </c>
      <c r="B25">
        <v>3</v>
      </c>
      <c r="C25">
        <v>0</v>
      </c>
    </row>
    <row r="26" spans="1:3" x14ac:dyDescent="0.25">
      <c r="A26">
        <v>0</v>
      </c>
      <c r="B26">
        <v>5</v>
      </c>
      <c r="C26">
        <v>1</v>
      </c>
    </row>
    <row r="27" spans="1:3" x14ac:dyDescent="0.25">
      <c r="A27">
        <v>5</v>
      </c>
      <c r="B27">
        <v>4</v>
      </c>
      <c r="C27">
        <v>1</v>
      </c>
    </row>
    <row r="28" spans="1:3" x14ac:dyDescent="0.25">
      <c r="A28">
        <v>9</v>
      </c>
      <c r="B28">
        <v>5</v>
      </c>
      <c r="C28">
        <v>1</v>
      </c>
    </row>
    <row r="29" spans="1:3" x14ac:dyDescent="0.25">
      <c r="A29">
        <v>0</v>
      </c>
      <c r="B29">
        <v>5</v>
      </c>
      <c r="C29">
        <v>1</v>
      </c>
    </row>
    <row r="30" spans="1:3" x14ac:dyDescent="0.25">
      <c r="A30">
        <v>0</v>
      </c>
      <c r="B30">
        <v>4</v>
      </c>
      <c r="C30">
        <v>1</v>
      </c>
    </row>
    <row r="31" spans="1:3" x14ac:dyDescent="0.25">
      <c r="A31">
        <v>3</v>
      </c>
      <c r="B31">
        <v>3</v>
      </c>
      <c r="C3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BC68-60CD-4E72-93A0-D70E9C687C3D}">
  <dimension ref="A1:N37"/>
  <sheetViews>
    <sheetView tabSelected="1" zoomScaleNormal="100" workbookViewId="0">
      <selection activeCell="F26" sqref="F26"/>
    </sheetView>
  </sheetViews>
  <sheetFormatPr defaultRowHeight="15" x14ac:dyDescent="0.25"/>
  <cols>
    <col min="2" max="2" width="9.42578125" bestFit="1" customWidth="1"/>
    <col min="3" max="3" width="9.85546875" bestFit="1" customWidth="1"/>
    <col min="5" max="5" width="11.85546875" bestFit="1" customWidth="1"/>
    <col min="7" max="7" width="23" customWidth="1"/>
    <col min="11" max="11" width="13.140625" bestFit="1" customWidth="1"/>
    <col min="12" max="12" width="11.7109375" customWidth="1"/>
    <col min="13" max="13" width="22.710937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G1" t="s">
        <v>7</v>
      </c>
    </row>
    <row r="2" spans="1:14" x14ac:dyDescent="0.25">
      <c r="A2" s="4">
        <v>1</v>
      </c>
      <c r="B2" s="4">
        <v>2</v>
      </c>
      <c r="C2" s="4">
        <v>0</v>
      </c>
      <c r="E2" t="s">
        <v>5</v>
      </c>
      <c r="F2">
        <f>COUNTIF(C2:C31,1)/COUNT(C2:C31)</f>
        <v>0.5</v>
      </c>
      <c r="G2" s="3" t="s">
        <v>3</v>
      </c>
      <c r="H2" s="3">
        <f>-F2*LOG(F2,2)-F3*LOG(F3,2)</f>
        <v>1</v>
      </c>
      <c r="I2" t="s">
        <v>8</v>
      </c>
    </row>
    <row r="3" spans="1:14" x14ac:dyDescent="0.25">
      <c r="A3" s="4">
        <v>5</v>
      </c>
      <c r="B3" s="4">
        <v>2</v>
      </c>
      <c r="C3" s="4">
        <v>0</v>
      </c>
      <c r="E3" t="s">
        <v>4</v>
      </c>
      <c r="F3">
        <f>COUNTIF(C2:C31,0)/COUNT(C2:C31)</f>
        <v>0.5</v>
      </c>
    </row>
    <row r="4" spans="1:14" x14ac:dyDescent="0.25">
      <c r="A4" s="4">
        <v>1</v>
      </c>
      <c r="B4" s="4">
        <v>4</v>
      </c>
      <c r="C4" s="4">
        <v>1</v>
      </c>
    </row>
    <row r="5" spans="1:14" x14ac:dyDescent="0.25">
      <c r="A5" s="4">
        <v>6</v>
      </c>
      <c r="B5" s="4">
        <v>0</v>
      </c>
      <c r="C5" s="4">
        <v>0</v>
      </c>
      <c r="E5" t="s">
        <v>9</v>
      </c>
      <c r="F5">
        <f>COUNTIF($B2:B31,0)/COUNT($B2:B31)</f>
        <v>0.1</v>
      </c>
      <c r="G5" s="2" t="s">
        <v>15</v>
      </c>
      <c r="H5" s="2">
        <f>-H6*LOG(H6,2)</f>
        <v>0</v>
      </c>
      <c r="K5" t="s">
        <v>67</v>
      </c>
      <c r="L5">
        <f>COUNTIF(A2:A31,0)/COUNT(A2:A31)</f>
        <v>0.13333333333333333</v>
      </c>
      <c r="M5" s="2" t="s">
        <v>34</v>
      </c>
      <c r="N5" s="2">
        <f>-N6*LOG(N6,2)-N7*LOG(N7,2)</f>
        <v>0.81127812445913283</v>
      </c>
    </row>
    <row r="6" spans="1:14" x14ac:dyDescent="0.25">
      <c r="A6" s="4">
        <v>8</v>
      </c>
      <c r="B6" s="4">
        <v>5</v>
      </c>
      <c r="C6" s="4">
        <v>1</v>
      </c>
      <c r="E6" t="s">
        <v>10</v>
      </c>
      <c r="F6">
        <f>COUNTIF(B2:B31,1)/COUNT(B2:B31)</f>
        <v>3.3333333333333333E-2</v>
      </c>
      <c r="G6" t="s">
        <v>17</v>
      </c>
      <c r="H6">
        <f>COUNTIFS($B$2:$B$31,0,$C$2:$C$31,0)/COUNTIF($B$2:$B$31,0)</f>
        <v>1</v>
      </c>
      <c r="K6" t="s">
        <v>68</v>
      </c>
      <c r="L6">
        <f>COUNTIF(A2:A31,1)/COUNT(A2:A31)</f>
        <v>0.16666666666666666</v>
      </c>
      <c r="M6" t="s">
        <v>44</v>
      </c>
      <c r="N6">
        <f>COUNTIFS($A$2:$A$31,0,$C$2:$C$31,0)/COUNTIF($A$2:$A$31,0)</f>
        <v>0.25</v>
      </c>
    </row>
    <row r="7" spans="1:14" x14ac:dyDescent="0.25">
      <c r="A7" s="4">
        <v>4</v>
      </c>
      <c r="B7" s="4">
        <v>0</v>
      </c>
      <c r="C7" s="4">
        <v>0</v>
      </c>
      <c r="E7" t="s">
        <v>11</v>
      </c>
      <c r="F7">
        <f>COUNTIF(B2:B31,2)/COUNT(B2:B31)</f>
        <v>0.3</v>
      </c>
      <c r="G7" t="s">
        <v>16</v>
      </c>
      <c r="H7">
        <f>1-H6</f>
        <v>0</v>
      </c>
      <c r="K7" t="s">
        <v>69</v>
      </c>
      <c r="L7">
        <f>COUNTIF(A2:A31,2)/COUNT(A2:A31)</f>
        <v>3.3333333333333333E-2</v>
      </c>
      <c r="M7" t="s">
        <v>45</v>
      </c>
      <c r="N7">
        <f>1-N6</f>
        <v>0.75</v>
      </c>
    </row>
    <row r="8" spans="1:14" x14ac:dyDescent="0.25">
      <c r="A8" s="4">
        <v>3</v>
      </c>
      <c r="B8" s="4">
        <v>5</v>
      </c>
      <c r="C8" s="4">
        <v>1</v>
      </c>
      <c r="E8" t="s">
        <v>12</v>
      </c>
      <c r="F8">
        <f>COUNTIF(B2:B31,3)/COUNT(B2:B31)</f>
        <v>0.2</v>
      </c>
      <c r="G8" s="2" t="s">
        <v>18</v>
      </c>
      <c r="H8" s="2">
        <f>-H10*LOG(H10,2)</f>
        <v>0</v>
      </c>
      <c r="K8" t="s">
        <v>70</v>
      </c>
      <c r="L8">
        <f>COUNTIF(A2:A31,3)/COUNT(A2:A31)</f>
        <v>0.2</v>
      </c>
      <c r="M8" s="2" t="s">
        <v>35</v>
      </c>
      <c r="N8" s="2">
        <f t="shared" ref="N8" si="0">-N9*LOG(N9,2)-N10*LOG(N10,2)</f>
        <v>0.72192809488736231</v>
      </c>
    </row>
    <row r="9" spans="1:14" x14ac:dyDescent="0.25">
      <c r="A9" s="4">
        <v>6</v>
      </c>
      <c r="B9" s="4">
        <v>2</v>
      </c>
      <c r="C9" s="4">
        <v>0</v>
      </c>
      <c r="E9" t="s">
        <v>13</v>
      </c>
      <c r="F9">
        <f>COUNTIF(B2:B31,4)/COUNT(B2:B31)</f>
        <v>0.16666666666666666</v>
      </c>
      <c r="G9" t="s">
        <v>20</v>
      </c>
      <c r="H9">
        <f>COUNTIFS(B2:B31,1,C2:C31,0)/COUNTIF(B2:B31,1)</f>
        <v>0</v>
      </c>
      <c r="K9" t="s">
        <v>71</v>
      </c>
      <c r="L9">
        <f>COUNTIF(A2:A31,4)/COUNT(A2:A31)</f>
        <v>3.3333333333333333E-2</v>
      </c>
      <c r="M9" t="s">
        <v>46</v>
      </c>
      <c r="N9">
        <f>COUNTIFS($A$2:$A$31,1,$C$2:$C$31,0)/COUNTIF($A$2:$A$31,1)</f>
        <v>0.8</v>
      </c>
    </row>
    <row r="10" spans="1:14" x14ac:dyDescent="0.25">
      <c r="A10" s="4">
        <v>3</v>
      </c>
      <c r="B10" s="4">
        <v>5</v>
      </c>
      <c r="C10" s="4">
        <v>1</v>
      </c>
      <c r="E10" t="s">
        <v>14</v>
      </c>
      <c r="F10">
        <f>COUNTIF(B2:B31,5)/COUNT(B2:B31)</f>
        <v>0.2</v>
      </c>
      <c r="G10" t="s">
        <v>19</v>
      </c>
      <c r="H10">
        <f>1-H9</f>
        <v>1</v>
      </c>
      <c r="K10" t="s">
        <v>72</v>
      </c>
      <c r="L10">
        <f>COUNTIF(A2:A31,5)/COUNT(A2:A31)</f>
        <v>6.6666666666666666E-2</v>
      </c>
      <c r="M10" t="s">
        <v>47</v>
      </c>
      <c r="N10">
        <f t="shared" ref="N10:N34" si="1">1-N9</f>
        <v>0.19999999999999996</v>
      </c>
    </row>
    <row r="11" spans="1:14" x14ac:dyDescent="0.25">
      <c r="A11" s="4">
        <v>3</v>
      </c>
      <c r="B11" s="4">
        <v>2</v>
      </c>
      <c r="C11" s="4">
        <v>0</v>
      </c>
      <c r="E11" s="1" t="s">
        <v>64</v>
      </c>
      <c r="F11">
        <f>SUM(F5:F10)</f>
        <v>1</v>
      </c>
      <c r="G11" s="2" t="s">
        <v>21</v>
      </c>
      <c r="H11" s="2">
        <f>-H12*LOG(H12,2)-H13*LOG(H13,2)</f>
        <v>0.76420450650862026</v>
      </c>
      <c r="K11" t="s">
        <v>73</v>
      </c>
      <c r="L11">
        <f>COUNTIF(A2:A31,6)/COUNT(A2:A31)</f>
        <v>0.1</v>
      </c>
      <c r="M11" s="2" t="s">
        <v>36</v>
      </c>
      <c r="N11" s="2" t="e">
        <f t="shared" ref="N11" si="2">-N12*LOG(N12,2)-N13*LOG(N13,2)</f>
        <v>#NUM!</v>
      </c>
    </row>
    <row r="12" spans="1:14" x14ac:dyDescent="0.25">
      <c r="A12" s="4">
        <v>9</v>
      </c>
      <c r="B12" s="4">
        <v>2</v>
      </c>
      <c r="C12" s="4">
        <v>1</v>
      </c>
      <c r="G12" t="s">
        <v>23</v>
      </c>
      <c r="H12">
        <f>COUNTIFS(B2:B31,2,C2:C31,0)/COUNTIF(B2:B31,2)</f>
        <v>0.77777777777777779</v>
      </c>
      <c r="K12" t="s">
        <v>74</v>
      </c>
      <c r="L12">
        <f>COUNTIF(A2:A31,7)/COUNT(A2:A31)</f>
        <v>6.6666666666666666E-2</v>
      </c>
      <c r="M12" t="s">
        <v>48</v>
      </c>
      <c r="N12">
        <f>COUNTIFS($A$2:$A$31,2,$C$2:$C$31,0)/COUNTIF($A$2:$A$31,2)</f>
        <v>0</v>
      </c>
    </row>
    <row r="13" spans="1:14" x14ac:dyDescent="0.25">
      <c r="A13" s="4">
        <v>1</v>
      </c>
      <c r="B13" s="4">
        <v>2</v>
      </c>
      <c r="C13" s="4">
        <v>0</v>
      </c>
      <c r="G13" t="s">
        <v>22</v>
      </c>
      <c r="H13">
        <f>1-H12</f>
        <v>0.22222222222222221</v>
      </c>
      <c r="K13" t="s">
        <v>75</v>
      </c>
      <c r="L13">
        <f>COUNTIF(A2:A31,8)/COUNT(A2:A31)</f>
        <v>6.6666666666666666E-2</v>
      </c>
      <c r="M13" t="s">
        <v>49</v>
      </c>
      <c r="N13">
        <f t="shared" ref="N13:N34" si="3">1-N12</f>
        <v>1</v>
      </c>
    </row>
    <row r="14" spans="1:14" x14ac:dyDescent="0.25">
      <c r="A14" s="4">
        <v>3</v>
      </c>
      <c r="B14" s="4">
        <v>0</v>
      </c>
      <c r="C14" s="4">
        <v>0</v>
      </c>
      <c r="E14" s="1"/>
      <c r="G14" s="2" t="s">
        <v>24</v>
      </c>
      <c r="H14" s="2">
        <f>-H15*LOG(H15,2)-H16*LOG(H16,2)</f>
        <v>0.65002242164835411</v>
      </c>
      <c r="K14" t="s">
        <v>76</v>
      </c>
      <c r="L14">
        <f>COUNTIF(A2:A31,9)/COUNT(A2:A31)</f>
        <v>0.13333333333333333</v>
      </c>
      <c r="M14" s="2" t="s">
        <v>37</v>
      </c>
      <c r="N14" s="2">
        <f t="shared" ref="N14" si="4">-N15*LOG(N15,2)-N16*LOG(N16,2)</f>
        <v>1</v>
      </c>
    </row>
    <row r="15" spans="1:14" x14ac:dyDescent="0.25">
      <c r="A15" s="4">
        <v>1</v>
      </c>
      <c r="B15" s="4">
        <v>3</v>
      </c>
      <c r="C15" s="4">
        <v>0</v>
      </c>
      <c r="E15" s="1"/>
      <c r="G15" t="s">
        <v>26</v>
      </c>
      <c r="H15">
        <f>COUNTIFS(B2:B31,3,C2:C31,0)/COUNTIF(B2:B31,3)</f>
        <v>0.83333333333333337</v>
      </c>
      <c r="K15" t="s">
        <v>64</v>
      </c>
      <c r="L15">
        <f>SUM(L5:L14)</f>
        <v>0.99999999999999989</v>
      </c>
      <c r="M15" t="s">
        <v>50</v>
      </c>
      <c r="N15">
        <f>COUNTIFS($A$2:$A$31,3,$C$2:$C$31,0)/COUNTIF($A$2:$A$31,3)</f>
        <v>0.5</v>
      </c>
    </row>
    <row r="16" spans="1:14" x14ac:dyDescent="0.25">
      <c r="A16" s="4">
        <v>7</v>
      </c>
      <c r="B16" s="4">
        <v>2</v>
      </c>
      <c r="C16" s="4">
        <v>0</v>
      </c>
      <c r="G16" t="s">
        <v>25</v>
      </c>
      <c r="H16">
        <f>1-H15</f>
        <v>0.16666666666666663</v>
      </c>
      <c r="M16" t="s">
        <v>51</v>
      </c>
      <c r="N16">
        <f t="shared" ref="N16:N34" si="5">1-N15</f>
        <v>0.5</v>
      </c>
    </row>
    <row r="17" spans="1:14" x14ac:dyDescent="0.25">
      <c r="A17" s="4">
        <v>9</v>
      </c>
      <c r="B17" s="4">
        <v>1</v>
      </c>
      <c r="C17" s="4">
        <v>1</v>
      </c>
      <c r="G17" s="2" t="s">
        <v>27</v>
      </c>
      <c r="H17" s="2">
        <f>-H19*LOG(H19,2)</f>
        <v>0</v>
      </c>
      <c r="M17" s="2" t="s">
        <v>38</v>
      </c>
      <c r="N17" s="2" t="e">
        <f t="shared" ref="N17" si="6">-N18*LOG(N18,2)-N19*LOG(N19,2)</f>
        <v>#NUM!</v>
      </c>
    </row>
    <row r="18" spans="1:14" x14ac:dyDescent="0.25">
      <c r="A18" s="4">
        <v>8</v>
      </c>
      <c r="B18" s="4">
        <v>3</v>
      </c>
      <c r="C18" s="4">
        <v>1</v>
      </c>
      <c r="G18" t="s">
        <v>29</v>
      </c>
      <c r="H18">
        <f>COUNTIFS(B2:B31,4,C2:C31,0)/COUNTIF(B2:B31,4)</f>
        <v>0</v>
      </c>
      <c r="M18" t="s">
        <v>52</v>
      </c>
      <c r="N18">
        <f>COUNTIFS($A$2:$A$31,4,$C$2:$C$31,0)/COUNTIF($A$2:$A$31,4)</f>
        <v>1</v>
      </c>
    </row>
    <row r="19" spans="1:14" x14ac:dyDescent="0.25">
      <c r="A19" s="4">
        <v>7</v>
      </c>
      <c r="B19" s="4">
        <v>2</v>
      </c>
      <c r="C19" s="4">
        <v>0</v>
      </c>
      <c r="G19" t="s">
        <v>28</v>
      </c>
      <c r="H19">
        <f t="shared" ref="H19:H22" si="7">1-H18</f>
        <v>1</v>
      </c>
      <c r="M19" t="s">
        <v>53</v>
      </c>
      <c r="N19">
        <f t="shared" ref="N19:N34" si="8">1-N18</f>
        <v>0</v>
      </c>
    </row>
    <row r="20" spans="1:14" x14ac:dyDescent="0.25">
      <c r="A20" s="4">
        <v>6</v>
      </c>
      <c r="B20" s="4">
        <v>3</v>
      </c>
      <c r="C20" s="4">
        <v>0</v>
      </c>
      <c r="G20" s="2" t="s">
        <v>30</v>
      </c>
      <c r="H20" s="2">
        <f>-H22*LOG(H22,2)</f>
        <v>0</v>
      </c>
      <c r="M20" s="2" t="s">
        <v>39</v>
      </c>
      <c r="N20" s="2">
        <f t="shared" ref="N20" si="9">-N21*LOG(N21,2)-N22*LOG(N22,2)</f>
        <v>1</v>
      </c>
    </row>
    <row r="21" spans="1:14" x14ac:dyDescent="0.25">
      <c r="A21" s="4">
        <v>9</v>
      </c>
      <c r="B21" s="4">
        <v>2</v>
      </c>
      <c r="C21" s="4">
        <v>1</v>
      </c>
      <c r="G21" t="s">
        <v>32</v>
      </c>
      <c r="H21">
        <f>COUNTIFS(B2:B31,5,C2:C31,0)/COUNTIF(B2:B31,5)</f>
        <v>0</v>
      </c>
      <c r="M21" t="s">
        <v>54</v>
      </c>
      <c r="N21">
        <f>COUNTIFS($A$2:$A$31,5,$C$2:$C$31,0)/COUNTIF($A$2:$A$31,5)</f>
        <v>0.5</v>
      </c>
    </row>
    <row r="22" spans="1:14" x14ac:dyDescent="0.25">
      <c r="A22" s="4">
        <v>0</v>
      </c>
      <c r="B22" s="4">
        <v>3</v>
      </c>
      <c r="C22" s="4">
        <v>0</v>
      </c>
      <c r="G22" t="s">
        <v>31</v>
      </c>
      <c r="H22">
        <f t="shared" ref="H22" si="10">1-H21</f>
        <v>1</v>
      </c>
      <c r="M22" t="s">
        <v>55</v>
      </c>
      <c r="N22">
        <f t="shared" ref="N22:N34" si="11">1-N21</f>
        <v>0.5</v>
      </c>
    </row>
    <row r="23" spans="1:14" x14ac:dyDescent="0.25">
      <c r="A23" s="4">
        <v>2</v>
      </c>
      <c r="B23" s="4">
        <v>4</v>
      </c>
      <c r="C23" s="4">
        <v>1</v>
      </c>
      <c r="M23" s="2" t="s">
        <v>40</v>
      </c>
      <c r="N23" s="2" t="e">
        <f t="shared" ref="N23" si="12">-N24*LOG(N24,2)-N25*LOG(N25,2)</f>
        <v>#NUM!</v>
      </c>
    </row>
    <row r="24" spans="1:14" x14ac:dyDescent="0.25">
      <c r="A24" s="4">
        <v>3</v>
      </c>
      <c r="B24" s="4">
        <v>4</v>
      </c>
      <c r="C24" s="4">
        <v>1</v>
      </c>
      <c r="M24" t="s">
        <v>56</v>
      </c>
      <c r="N24">
        <f>COUNTIFS($A$2:$A$31,6,$C$2:$C$31,0)/COUNTIF($A$2:$A$31,6)</f>
        <v>1</v>
      </c>
    </row>
    <row r="25" spans="1:14" x14ac:dyDescent="0.25">
      <c r="A25" s="4">
        <v>1</v>
      </c>
      <c r="B25" s="4">
        <v>3</v>
      </c>
      <c r="C25" s="4">
        <v>0</v>
      </c>
      <c r="G25" s="3" t="s">
        <v>6</v>
      </c>
      <c r="H25" s="3">
        <f>F5*H5+F6*H8+F7*H11+F8*H14+F9*H17+F10*H20</f>
        <v>0.35926583628225689</v>
      </c>
      <c r="M25" t="s">
        <v>57</v>
      </c>
      <c r="N25">
        <f t="shared" ref="N25:N34" si="13">1-N24</f>
        <v>0</v>
      </c>
    </row>
    <row r="26" spans="1:14" x14ac:dyDescent="0.25">
      <c r="A26" s="4">
        <v>0</v>
      </c>
      <c r="B26" s="4">
        <v>5</v>
      </c>
      <c r="C26" s="4">
        <v>1</v>
      </c>
      <c r="G26" s="3" t="s">
        <v>33</v>
      </c>
      <c r="H26" s="3">
        <f>H2-H25</f>
        <v>0.64073416371774305</v>
      </c>
      <c r="M26" s="2" t="s">
        <v>41</v>
      </c>
      <c r="N26" s="2" t="e">
        <f t="shared" ref="N26" si="14">-N27*LOG(N27,2)-N28*LOG(N28,2)</f>
        <v>#NUM!</v>
      </c>
    </row>
    <row r="27" spans="1:14" x14ac:dyDescent="0.25">
      <c r="A27" s="4">
        <v>5</v>
      </c>
      <c r="B27" s="4">
        <v>4</v>
      </c>
      <c r="C27" s="4">
        <v>1</v>
      </c>
      <c r="M27" t="s">
        <v>58</v>
      </c>
      <c r="N27">
        <f>COUNTIFS($A$2:$A$31,7,$C$2:$C$31,0)/COUNTIF($A$2:$A$31,7)</f>
        <v>1</v>
      </c>
    </row>
    <row r="28" spans="1:14" x14ac:dyDescent="0.25">
      <c r="A28" s="4">
        <v>9</v>
      </c>
      <c r="B28" s="4">
        <v>5</v>
      </c>
      <c r="C28" s="4">
        <v>1</v>
      </c>
      <c r="M28" t="s">
        <v>59</v>
      </c>
      <c r="N28">
        <f t="shared" ref="N28:N34" si="15">1-N27</f>
        <v>0</v>
      </c>
    </row>
    <row r="29" spans="1:14" x14ac:dyDescent="0.25">
      <c r="A29" s="4">
        <v>0</v>
      </c>
      <c r="B29" s="4">
        <v>5</v>
      </c>
      <c r="C29" s="4">
        <v>1</v>
      </c>
      <c r="M29" s="2" t="s">
        <v>42</v>
      </c>
      <c r="N29" s="2" t="e">
        <f t="shared" ref="N29" si="16">-N30*LOG(N30,2)-N31*LOG(N31,2)</f>
        <v>#NUM!</v>
      </c>
    </row>
    <row r="30" spans="1:14" x14ac:dyDescent="0.25">
      <c r="A30" s="4">
        <v>0</v>
      </c>
      <c r="B30" s="4">
        <v>4</v>
      </c>
      <c r="C30" s="4">
        <v>1</v>
      </c>
      <c r="M30" t="s">
        <v>60</v>
      </c>
      <c r="N30">
        <f>COUNTIFS($A$2:$A$31,8,$C$2:$C$31,0)/COUNTIF($A$2:$A$31,8)</f>
        <v>0</v>
      </c>
    </row>
    <row r="31" spans="1:14" x14ac:dyDescent="0.25">
      <c r="A31" s="4">
        <v>3</v>
      </c>
      <c r="B31" s="4">
        <v>3</v>
      </c>
      <c r="C31" s="4">
        <v>0</v>
      </c>
      <c r="M31" t="s">
        <v>61</v>
      </c>
      <c r="N31">
        <f t="shared" ref="N31:N34" si="17">1-N30</f>
        <v>1</v>
      </c>
    </row>
    <row r="32" spans="1:14" x14ac:dyDescent="0.25">
      <c r="M32" s="2" t="s">
        <v>43</v>
      </c>
      <c r="N32" s="2" t="e">
        <f t="shared" ref="N32" si="18">-N33*LOG(N33,2)-N34*LOG(N34,2)</f>
        <v>#NUM!</v>
      </c>
    </row>
    <row r="33" spans="13:14" x14ac:dyDescent="0.25">
      <c r="M33" t="s">
        <v>62</v>
      </c>
      <c r="N33">
        <f>COUNTIFS($A$2:$A$31,9,$C$2:$C$31,0)/COUNTIF($A$2:$A$31,9)</f>
        <v>0</v>
      </c>
    </row>
    <row r="34" spans="13:14" x14ac:dyDescent="0.25">
      <c r="M34" t="s">
        <v>63</v>
      </c>
      <c r="N34">
        <f t="shared" ref="N34" si="19">1-N33</f>
        <v>1</v>
      </c>
    </row>
    <row r="36" spans="13:14" x14ac:dyDescent="0.25">
      <c r="M36" s="3" t="s">
        <v>65</v>
      </c>
      <c r="N36" s="3">
        <f>L5*N5+L6*N8+L8*N14+L10*N20</f>
        <v>0.49515843240911139</v>
      </c>
    </row>
    <row r="37" spans="13:14" x14ac:dyDescent="0.25">
      <c r="M37" s="3" t="s">
        <v>66</v>
      </c>
      <c r="N37" s="3">
        <f>H2-N36</f>
        <v>0.50484156759088861</v>
      </c>
    </row>
  </sheetData>
  <autoFilter ref="A1:F31" xr:uid="{C615BC68-60CD-4E72-93A0-D70E9C687C3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morales gomez</dc:creator>
  <cp:lastModifiedBy>juan pablo morales gomez</cp:lastModifiedBy>
  <dcterms:created xsi:type="dcterms:W3CDTF">2015-06-05T18:17:20Z</dcterms:created>
  <dcterms:modified xsi:type="dcterms:W3CDTF">2023-06-03T21:08:44Z</dcterms:modified>
</cp:coreProperties>
</file>