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xampp\htdocs\Local_WWW\GitHub\2021-Platzi\FreelanceProfesional\"/>
    </mc:Choice>
  </mc:AlternateContent>
  <xr:revisionPtr revIDLastSave="0" documentId="13_ncr:1_{1B6E83A3-084F-48B4-A3E7-5DA85B25622C}" xr6:coauthVersionLast="47" xr6:coauthVersionMax="47" xr10:uidLastSave="{00000000-0000-0000-0000-000000000000}"/>
  <bookViews>
    <workbookView xWindow="-120" yWindow="-120" windowWidth="25440" windowHeight="15390" activeTab="3" xr2:uid="{00000000-000D-0000-FFFF-FFFF00000000}"/>
  </bookViews>
  <sheets>
    <sheet name="Lo que tengo" sheetId="1" r:id="rId1"/>
    <sheet name="Lo que gasto" sheetId="2" r:id="rId2"/>
    <sheet name="Mi tiempo" sheetId="3" r:id="rId3"/>
    <sheet name="Mis servici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D17" i="2" s="1"/>
  <c r="E17" i="2" s="1"/>
  <c r="B16" i="2"/>
  <c r="B17" i="3"/>
  <c r="B5" i="3"/>
  <c r="B19" i="3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D9" i="4" l="1"/>
  <c r="D6" i="4" s="1"/>
  <c r="C9" i="4"/>
  <c r="C6" i="4" s="1"/>
  <c r="B9" i="4"/>
  <c r="F13" i="1"/>
  <c r="G13" i="1" s="1"/>
  <c r="D18" i="2"/>
  <c r="E18" i="2" s="1"/>
  <c r="E19" i="2" l="1"/>
  <c r="B7" i="3" s="1"/>
  <c r="B8" i="3" l="1"/>
  <c r="B21" i="3"/>
  <c r="B3" i="4" l="1"/>
  <c r="D3" i="4"/>
  <c r="C3" i="4"/>
  <c r="C4" i="4" l="1"/>
  <c r="C5" i="4"/>
  <c r="C8" i="4" s="1"/>
  <c r="C7" i="4"/>
  <c r="D5" i="4"/>
  <c r="D7" i="4"/>
  <c r="D4" i="4"/>
  <c r="B7" i="4"/>
  <c r="B4" i="4"/>
  <c r="B5" i="4"/>
  <c r="B6" i="4"/>
  <c r="D8" i="4" l="1"/>
  <c r="B8" i="4"/>
</calcChain>
</file>

<file path=xl/sharedStrings.xml><?xml version="1.0" encoding="utf-8"?>
<sst xmlns="http://schemas.openxmlformats.org/spreadsheetml/2006/main" count="82" uniqueCount="76">
  <si>
    <t>adquirido en el año</t>
  </si>
  <si>
    <t>cantidad de años de uso que le daré antes de renovarlo</t>
  </si>
  <si>
    <t>la uso para trabajo un</t>
  </si>
  <si>
    <t>me cuesta por año</t>
  </si>
  <si>
    <t>me cuesta por mes</t>
  </si>
  <si>
    <t>ups</t>
  </si>
  <si>
    <t>disco duro</t>
  </si>
  <si>
    <t>silla</t>
  </si>
  <si>
    <t>audífonos</t>
  </si>
  <si>
    <t>tableta de dibujo</t>
  </si>
  <si>
    <t>total</t>
  </si>
  <si>
    <t>monto</t>
  </si>
  <si>
    <t>lo uso para trabajo</t>
  </si>
  <si>
    <t>por mes</t>
  </si>
  <si>
    <t>viáticos</t>
  </si>
  <si>
    <t>artículos de oficina</t>
  </si>
  <si>
    <t>dropbox</t>
  </si>
  <si>
    <t>transporte</t>
  </si>
  <si>
    <t>oficina</t>
  </si>
  <si>
    <t>punto com</t>
  </si>
  <si>
    <t>ads</t>
  </si>
  <si>
    <t>electricidad</t>
  </si>
  <si>
    <t>debo generar como mínimo para salir tablas</t>
  </si>
  <si>
    <t>Somos</t>
  </si>
  <si>
    <t>persona (s)</t>
  </si>
  <si>
    <t>que trabajamos al mes</t>
  </si>
  <si>
    <t>días</t>
  </si>
  <si>
    <t>un total de</t>
  </si>
  <si>
    <t>horas por día</t>
  </si>
  <si>
    <t>y somos productivos un</t>
  </si>
  <si>
    <t>del tiempo</t>
  </si>
  <si>
    <t>para un total de</t>
  </si>
  <si>
    <t>horas por mes</t>
  </si>
  <si>
    <t>y si debo generar como mínimo</t>
  </si>
  <si>
    <t>entonces mi trabajo debería costar</t>
  </si>
  <si>
    <t>por hora</t>
  </si>
  <si>
    <t>Pero hay que contar también las labores administrativas:</t>
  </si>
  <si>
    <t>horas</t>
  </si>
  <si>
    <t>aprendizaje</t>
  </si>
  <si>
    <t>mercadeo</t>
  </si>
  <si>
    <t>ad honorem</t>
  </si>
  <si>
    <t>administración</t>
  </si>
  <si>
    <t>otras</t>
  </si>
  <si>
    <t>horas solo para clientes</t>
  </si>
  <si>
    <t>por lo que mi precio mínimo debería ser</t>
  </si>
  <si>
    <t>Logotipo</t>
  </si>
  <si>
    <t>Identidad Visual</t>
  </si>
  <si>
    <t>Website</t>
  </si>
  <si>
    <t>tiempo que me toma hacer el proyecto (en horas)</t>
  </si>
  <si>
    <t>costo mínimo</t>
  </si>
  <si>
    <t>contingencias</t>
  </si>
  <si>
    <t>ganancia</t>
  </si>
  <si>
    <t>experiencia</t>
  </si>
  <si>
    <t>urgencia</t>
  </si>
  <si>
    <t>precio final para el cliente</t>
  </si>
  <si>
    <t>cantidad que puedo hacer por mes</t>
  </si>
  <si>
    <t>Standing Desk</t>
  </si>
  <si>
    <t>Laptop</t>
  </si>
  <si>
    <t>Dual Monitors</t>
  </si>
  <si>
    <t>ergonomic keyboard</t>
  </si>
  <si>
    <t>ergonomic mouse</t>
  </si>
  <si>
    <t>https://www.amazon.com/Minitorre-CyberPower-Intelligent-1500VA-Negro/dp/B000FBK3QK/ref=sr_1_7_sspa?_encoding=UTF8&amp;c=ts&amp;keywords=uninterruptible%2Bpower%2Bsupply%2B(ups)&amp;qid=1639252153&amp;s=pc&amp;sr=1-7-spons&amp;ts_id=764572&amp;spLa=ZW5jcnlwdGVkUXVhbGlmaWVyPUFEN1VPWVdMRzdVUFYmZW5jcnlwdGVkSWQ9QTA3Nzk5OTBBR08wS1JaS1BNSjAmZW5jcnlwdGVkQWRJZD1BMDcwOTgyMjIyUTFZSkU5S0ZTTFgmd2lkZ2V0TmFtZT1zcF9tdGYmYWN0aW9uPWNsaWNrUmVkaXJlY3QmZG9Ob3RMb2dDbGljaz10cnVl&amp;th=1</t>
  </si>
  <si>
    <t>https://www.amazon.com/-/es/Wacom-CTL4100-Intuos-programas-incluidos/dp/B079HL9YSF/ref=sr_1_5?__mk_es_US=%C3%85M%C3%85%C5%BD%C3%95%C3%91&amp;keywords=drawing+tablet&amp;qid=1639252290&amp;s=electronics&amp;sr=1-5</t>
  </si>
  <si>
    <t>monto de compra        (con tax)</t>
  </si>
  <si>
    <t>https://www.amazon.com/-/es/Teclado-ergon%C3%B3mico-empresa-Microsoft-5KV-00001/dp/B00CYX26BC/ref=sr_1_3?__mk_es_US=%C3%85M%C3%85%C5%BD%C3%95%C3%91&amp;keywords=ergonomic%2Bkeyboard%2Bwireless&amp;qid=1639252549&amp;s=electronics&amp;sr=1-3&amp;th=1</t>
  </si>
  <si>
    <t>32"</t>
  </si>
  <si>
    <t>https://www.amazon.com/s?k=ergonomic+mouse+wireless&amp;i=electronics&amp;__mk_es_US=%C3%85M%C3%85%C5%BD%C3%95%C3%91&amp;ref=nb_sb_noss</t>
  </si>
  <si>
    <t>Celular</t>
  </si>
  <si>
    <t>Seguro  Medico</t>
  </si>
  <si>
    <t>Vision</t>
  </si>
  <si>
    <t>Dental</t>
  </si>
  <si>
    <t>401K</t>
  </si>
  <si>
    <t>Salario</t>
  </si>
  <si>
    <t>Software</t>
  </si>
  <si>
    <t>internet</t>
  </si>
  <si>
    <t>valores sugeridos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</si>
</sst>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0.0"/>
  </numFmts>
  <fonts count="16">
    <font>
      <sz val="10"/>
      <color rgb="FF000000"/>
      <name val="Bricklane"/>
    </font>
    <font>
      <sz val="12"/>
      <color theme="1"/>
      <name val="Courier New"/>
    </font>
    <font>
      <b/>
      <sz val="12"/>
      <color rgb="FF4C4C4C"/>
      <name val="Helvetica Neue"/>
    </font>
    <font>
      <b/>
      <sz val="12"/>
      <color rgb="FFFFFFFF"/>
      <name val="Helvetica Neue"/>
    </font>
    <font>
      <sz val="12"/>
      <color rgb="FF000000"/>
      <name val="Roboto Mono"/>
    </font>
    <font>
      <sz val="12"/>
      <color rgb="FFFFFFFF"/>
      <name val="Roboto Mono"/>
    </font>
    <font>
      <b/>
      <sz val="12"/>
      <color rgb="FF000000"/>
      <name val="Helvetica Neue"/>
    </font>
    <font>
      <b/>
      <sz val="12"/>
      <color theme="1"/>
      <name val="Helvetica Neue"/>
    </font>
    <font>
      <sz val="10"/>
      <color theme="1"/>
      <name val="Courier New"/>
    </font>
    <font>
      <sz val="12"/>
      <color rgb="FF4C4C4C"/>
      <name val="Helvetica Neue"/>
    </font>
    <font>
      <b/>
      <sz val="12"/>
      <color rgb="FF434343"/>
      <name val="Helvetica Neue"/>
    </font>
    <font>
      <sz val="12"/>
      <color rgb="FFFFFFFF"/>
      <name val="Helvetica Neue"/>
    </font>
    <font>
      <sz val="12"/>
      <color theme="1"/>
      <name val="Helvetica Neue"/>
    </font>
    <font>
      <sz val="12"/>
      <color rgb="FF4C4C4C"/>
      <name val="Roboto Mono"/>
    </font>
    <font>
      <sz val="10"/>
      <color rgb="FF000000"/>
      <name val="Bricklane"/>
    </font>
    <font>
      <u/>
      <sz val="10"/>
      <color theme="10"/>
      <name val="Bricklane"/>
    </font>
  </fonts>
  <fills count="1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  <fill>
      <patternFill patternType="solid">
        <fgColor rgb="FF434343"/>
        <bgColor rgb="FF434343"/>
      </patternFill>
    </fill>
    <fill>
      <patternFill patternType="solid">
        <fgColor rgb="FF20A603"/>
        <bgColor rgb="FF20A603"/>
      </patternFill>
    </fill>
    <fill>
      <patternFill patternType="solid">
        <fgColor rgb="FFFD8008"/>
        <bgColor rgb="FFFD8008"/>
      </patternFill>
    </fill>
    <fill>
      <patternFill patternType="solid">
        <fgColor rgb="FF0C61AB"/>
        <bgColor rgb="FF0C61AB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3">
    <xf numFmtId="0" fontId="0" fillId="0" borderId="0"/>
    <xf numFmtId="9" fontId="14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60"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6" fillId="5" borderId="1" xfId="0" applyFont="1" applyFill="1" applyBorder="1" applyAlignment="1">
      <alignment horizontal="right" vertical="center" wrapText="1"/>
    </xf>
    <xf numFmtId="164" fontId="4" fillId="6" borderId="0" xfId="0" applyNumberFormat="1" applyFont="1" applyFill="1" applyAlignment="1">
      <alignment horizontal="center" vertical="center" wrapText="1"/>
    </xf>
    <xf numFmtId="164" fontId="4" fillId="7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vertical="top" wrapText="1"/>
    </xf>
    <xf numFmtId="0" fontId="3" fillId="8" borderId="0" xfId="0" applyFont="1" applyFill="1" applyAlignment="1">
      <alignment horizontal="center" vertical="center" wrapText="1"/>
    </xf>
    <xf numFmtId="164" fontId="5" fillId="8" borderId="0" xfId="0" applyNumberFormat="1" applyFont="1" applyFill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5" borderId="3" xfId="0" applyFont="1" applyFill="1" applyBorder="1" applyAlignment="1">
      <alignment horizontal="right" vertical="center" wrapText="1"/>
    </xf>
    <xf numFmtId="164" fontId="5" fillId="9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10" fillId="5" borderId="0" xfId="0" applyFont="1" applyFill="1" applyAlignment="1">
      <alignment horizontal="right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0" fillId="0" borderId="8" xfId="0" applyFont="1" applyBorder="1" applyAlignment="1">
      <alignment horizontal="right" vertical="center" wrapText="1"/>
    </xf>
    <xf numFmtId="164" fontId="5" fillId="10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165" fontId="5" fillId="11" borderId="0" xfId="0" applyNumberFormat="1" applyFont="1" applyFill="1" applyAlignment="1">
      <alignment horizontal="center" vertical="center" wrapText="1"/>
    </xf>
    <xf numFmtId="0" fontId="12" fillId="0" borderId="9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0" fillId="0" borderId="0" xfId="0" applyFont="1" applyAlignment="1">
      <alignment horizontal="right" vertical="center" wrapText="1"/>
    </xf>
    <xf numFmtId="0" fontId="4" fillId="12" borderId="0" xfId="0" applyFont="1" applyFill="1" applyAlignment="1">
      <alignment horizontal="center" vertical="center" wrapText="1"/>
    </xf>
    <xf numFmtId="165" fontId="5" fillId="9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164" fontId="13" fillId="13" borderId="0" xfId="0" applyNumberFormat="1" applyFont="1" applyFill="1" applyAlignment="1">
      <alignment horizontal="center" vertical="center" wrapText="1"/>
    </xf>
    <xf numFmtId="164" fontId="13" fillId="5" borderId="0" xfId="0" applyNumberFormat="1" applyFont="1" applyFill="1" applyAlignment="1">
      <alignment horizontal="center" vertical="center" wrapText="1"/>
    </xf>
    <xf numFmtId="0" fontId="2" fillId="13" borderId="0" xfId="0" applyFont="1" applyFill="1" applyAlignment="1">
      <alignment horizontal="right" vertical="center" wrapText="1"/>
    </xf>
    <xf numFmtId="166" fontId="13" fillId="5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0" fillId="0" borderId="0" xfId="0" applyFont="1" applyAlignment="1">
      <alignment vertical="top" wrapText="1"/>
    </xf>
    <xf numFmtId="0" fontId="10" fillId="0" borderId="0" xfId="0" applyFont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5" fillId="0" borderId="0" xfId="2" applyAlignment="1">
      <alignment vertical="top" wrapText="1"/>
    </xf>
    <xf numFmtId="9" fontId="0" fillId="0" borderId="0" xfId="1" applyFont="1" applyAlignment="1">
      <alignment vertical="top" wrapText="1"/>
    </xf>
    <xf numFmtId="9" fontId="13" fillId="5" borderId="0" xfId="1" applyFont="1" applyFill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952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62025" cy="96202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81100" cy="11811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-/es/Wacom-CTL4100-Intuos-programas-incluidos/dp/B079HL9YSF/ref=sr_1_5?__mk_es_US=%C3%85M%C3%85%C5%BD%C3%95%C3%91&amp;keywords=drawing+tablet&amp;qid=1639252290&amp;s=electronics&amp;sr=1-5" TargetMode="External"/><Relationship Id="rId2" Type="http://schemas.openxmlformats.org/officeDocument/2006/relationships/hyperlink" Target="https://www.amazon.com/-/es/Teclado-ergon%C3%B3mico-empresa-Microsoft-5KV-00001/dp/B00CYX26BC/ref=sr_1_3?__mk_es_US=%C3%85M%C3%85%C5%BD%C3%95%C3%91&amp;keywords=ergonomic%2Bkeyboard%2Bwireless&amp;qid=1639252549&amp;s=electronics&amp;sr=1-3&amp;th=1" TargetMode="External"/><Relationship Id="rId1" Type="http://schemas.openxmlformats.org/officeDocument/2006/relationships/hyperlink" Target="https://www.amazon.com/Minitorre-CyberPower-Intelligent-1500VA-Negro/dp/B000FBK3QK/ref=sr_1_7_sspa?_encoding=UTF8&amp;c=ts&amp;keywords=uninterruptible%2Bpower%2Bsupply%2B(ups)&amp;qid=1639252153&amp;s=pc&amp;sr=1-7-spons&amp;ts_id=764572&amp;spLa=ZW5jcnlwdGVkUXVhbGlmaWVyPUFEN1VPWVdMRzdVUFYmZW5jcnlwdGVkSWQ9QTA3Nzk5OTBBR08wS1JaS1BNSjAmZW5jcnlwdGVkQWRJZD1BMDcwOTgyMjIyUTFZSkU5S0ZTTFgmd2lkZ2V0TmFtZT1zcF9tdGYmYWN0aW9uPWNsaWNrUmVkaXJlY3QmZG9Ob3RMb2dDbGljaz10cnVl&amp;th=1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amazon.com/s?k=ergonomic+mouse+wireless&amp;i=electronics&amp;__mk_es_US=%C3%85M%C3%85%C5%BD%C3%95%C3%91&amp;ref=nb_sb_nos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3"/>
  <sheetViews>
    <sheetView topLeftCell="A10" workbookViewId="0">
      <selection activeCell="J11" sqref="J11"/>
    </sheetView>
  </sheetViews>
  <sheetFormatPr defaultColWidth="14.42578125" defaultRowHeight="15" customHeight="1"/>
  <cols>
    <col min="2" max="2" width="17.5703125" customWidth="1"/>
    <col min="3" max="3" width="12.5703125" hidden="1" customWidth="1"/>
    <col min="4" max="4" width="33.28515625" customWidth="1"/>
    <col min="5" max="5" width="15.5703125" customWidth="1"/>
  </cols>
  <sheetData>
    <row r="1" spans="1:9" ht="75" customHeight="1">
      <c r="A1" s="1"/>
      <c r="B1" s="2" t="s">
        <v>63</v>
      </c>
      <c r="C1" s="2" t="s">
        <v>0</v>
      </c>
      <c r="D1" s="2" t="s">
        <v>1</v>
      </c>
      <c r="E1" s="2" t="s">
        <v>2</v>
      </c>
      <c r="F1" s="3" t="s">
        <v>3</v>
      </c>
      <c r="G1" s="4" t="s">
        <v>4</v>
      </c>
    </row>
    <row r="2" spans="1:9" ht="42" customHeight="1">
      <c r="A2" s="5" t="s">
        <v>57</v>
      </c>
      <c r="B2" s="6">
        <v>1000</v>
      </c>
      <c r="C2" s="7">
        <v>2016</v>
      </c>
      <c r="D2" s="7">
        <v>5</v>
      </c>
      <c r="E2" s="8">
        <v>0.5</v>
      </c>
      <c r="F2" s="9">
        <f t="shared" ref="F2:F12" si="0">SUM(B2/D2)*E2</f>
        <v>100</v>
      </c>
      <c r="G2" s="10">
        <f t="shared" ref="G2:G13" si="1">SUM(F2/12)</f>
        <v>8.3333333333333339</v>
      </c>
    </row>
    <row r="3" spans="1:9" ht="39" customHeight="1">
      <c r="A3" s="5" t="s">
        <v>56</v>
      </c>
      <c r="B3" s="6">
        <v>280</v>
      </c>
      <c r="C3" s="7">
        <v>2017</v>
      </c>
      <c r="D3" s="7">
        <v>5</v>
      </c>
      <c r="E3" s="8">
        <v>1</v>
      </c>
      <c r="F3" s="9">
        <f t="shared" si="0"/>
        <v>56</v>
      </c>
      <c r="G3" s="10">
        <f t="shared" si="1"/>
        <v>4.666666666666667</v>
      </c>
    </row>
    <row r="4" spans="1:9" ht="39" customHeight="1">
      <c r="A4" s="5" t="s">
        <v>58</v>
      </c>
      <c r="B4" s="6">
        <v>600</v>
      </c>
      <c r="C4" s="7">
        <v>2018</v>
      </c>
      <c r="D4" s="7">
        <v>3</v>
      </c>
      <c r="E4" s="8">
        <v>1</v>
      </c>
      <c r="F4" s="9">
        <f t="shared" si="0"/>
        <v>200</v>
      </c>
      <c r="G4" s="10">
        <f t="shared" si="1"/>
        <v>16.666666666666668</v>
      </c>
      <c r="H4" t="s">
        <v>65</v>
      </c>
    </row>
    <row r="5" spans="1:9" ht="41.25" customHeight="1">
      <c r="A5" s="5" t="s">
        <v>5</v>
      </c>
      <c r="B5" s="6">
        <v>180</v>
      </c>
      <c r="C5" s="7">
        <v>2018</v>
      </c>
      <c r="D5" s="7">
        <v>5</v>
      </c>
      <c r="E5" s="8">
        <v>0.2</v>
      </c>
      <c r="F5" s="9">
        <f t="shared" si="0"/>
        <v>7.2</v>
      </c>
      <c r="G5" s="10">
        <f t="shared" si="1"/>
        <v>0.6</v>
      </c>
      <c r="H5" s="57" t="s">
        <v>61</v>
      </c>
      <c r="I5">
        <v>162</v>
      </c>
    </row>
    <row r="6" spans="1:9" ht="40.5" customHeight="1">
      <c r="A6" s="5" t="s">
        <v>6</v>
      </c>
      <c r="B6" s="6">
        <v>150</v>
      </c>
      <c r="C6" s="7">
        <v>2016</v>
      </c>
      <c r="D6" s="7">
        <v>2</v>
      </c>
      <c r="E6" s="8">
        <v>0.3</v>
      </c>
      <c r="F6" s="9">
        <f t="shared" si="0"/>
        <v>22.5</v>
      </c>
      <c r="G6" s="10">
        <f t="shared" si="1"/>
        <v>1.875</v>
      </c>
    </row>
    <row r="7" spans="1:9" ht="42" customHeight="1">
      <c r="A7" s="5" t="s">
        <v>7</v>
      </c>
      <c r="B7" s="6">
        <v>200</v>
      </c>
      <c r="C7" s="7">
        <v>2019</v>
      </c>
      <c r="D7" s="7">
        <v>2</v>
      </c>
      <c r="E7" s="8">
        <v>0.7</v>
      </c>
      <c r="F7" s="9">
        <f t="shared" si="0"/>
        <v>70</v>
      </c>
      <c r="G7" s="10">
        <f t="shared" si="1"/>
        <v>5.833333333333333</v>
      </c>
    </row>
    <row r="8" spans="1:9" ht="42" customHeight="1">
      <c r="A8" s="5" t="s">
        <v>59</v>
      </c>
      <c r="B8" s="6">
        <v>100</v>
      </c>
      <c r="C8" s="7"/>
      <c r="D8" s="7">
        <v>1</v>
      </c>
      <c r="E8" s="8">
        <v>0.6</v>
      </c>
      <c r="F8" s="9">
        <f t="shared" si="0"/>
        <v>60</v>
      </c>
      <c r="G8" s="10">
        <f t="shared" si="1"/>
        <v>5</v>
      </c>
      <c r="H8" s="57" t="s">
        <v>64</v>
      </c>
      <c r="I8">
        <v>55</v>
      </c>
    </row>
    <row r="9" spans="1:9" ht="42" customHeight="1">
      <c r="A9" s="5" t="s">
        <v>60</v>
      </c>
      <c r="B9" s="6">
        <v>50</v>
      </c>
      <c r="C9" s="7"/>
      <c r="D9" s="7">
        <v>1</v>
      </c>
      <c r="E9" s="8">
        <v>0.5</v>
      </c>
      <c r="F9" s="9">
        <f t="shared" si="0"/>
        <v>25</v>
      </c>
      <c r="G9" s="10">
        <f t="shared" si="1"/>
        <v>2.0833333333333335</v>
      </c>
      <c r="H9" s="57" t="s">
        <v>66</v>
      </c>
      <c r="I9">
        <v>30</v>
      </c>
    </row>
    <row r="10" spans="1:9" ht="42" customHeight="1">
      <c r="A10" s="5" t="s">
        <v>8</v>
      </c>
      <c r="B10" s="6">
        <v>150</v>
      </c>
      <c r="C10" s="7"/>
      <c r="D10" s="7">
        <v>1</v>
      </c>
      <c r="E10" s="8">
        <v>1</v>
      </c>
      <c r="F10" s="9">
        <f t="shared" si="0"/>
        <v>150</v>
      </c>
      <c r="G10" s="10">
        <f t="shared" si="1"/>
        <v>12.5</v>
      </c>
    </row>
    <row r="11" spans="1:9" ht="42" customHeight="1">
      <c r="A11" s="5" t="s">
        <v>9</v>
      </c>
      <c r="B11" s="6">
        <v>90</v>
      </c>
      <c r="C11" s="7"/>
      <c r="D11" s="7">
        <v>1</v>
      </c>
      <c r="E11" s="8">
        <v>1</v>
      </c>
      <c r="F11" s="9">
        <f t="shared" si="0"/>
        <v>90</v>
      </c>
      <c r="G11" s="10">
        <f t="shared" si="1"/>
        <v>7.5</v>
      </c>
      <c r="H11" s="57" t="s">
        <v>62</v>
      </c>
      <c r="I11">
        <v>70</v>
      </c>
    </row>
    <row r="12" spans="1:9" ht="42" customHeight="1">
      <c r="A12" s="5"/>
      <c r="B12" s="6">
        <v>0</v>
      </c>
      <c r="C12" s="7"/>
      <c r="D12" s="7">
        <v>1</v>
      </c>
      <c r="E12" s="8">
        <v>1</v>
      </c>
      <c r="F12" s="9">
        <f t="shared" si="0"/>
        <v>0</v>
      </c>
      <c r="G12" s="10">
        <f t="shared" si="1"/>
        <v>0</v>
      </c>
    </row>
    <row r="13" spans="1:9" ht="36" customHeight="1">
      <c r="A13" s="11"/>
      <c r="B13" s="11"/>
      <c r="C13" s="11"/>
      <c r="D13" s="11"/>
      <c r="E13" s="12" t="s">
        <v>10</v>
      </c>
      <c r="F13" s="13">
        <f>SUM(F2:F12)</f>
        <v>780.7</v>
      </c>
      <c r="G13" s="14">
        <f t="shared" si="1"/>
        <v>65.058333333333337</v>
      </c>
    </row>
  </sheetData>
  <dataValidations count="2">
    <dataValidation type="list" allowBlank="1" showInputMessage="1" showErrorMessage="1" prompt="Renová tus activos de vez en cuando." sqref="D2:D12" xr:uid="{00000000-0002-0000-0000-000000000000}">
      <formula1>"1,2,3,4,5,6,7,8,9,10"</formula1>
    </dataValidation>
    <dataValidation type="list" allowBlank="1" showInputMessage="1" showErrorMessage="1" prompt="No tiene que ser súper exacto. Un aproximado está bien." sqref="E2:E12" xr:uid="{00000000-0002-0000-0000-000001000000}">
      <formula1>"10%,20%,30%,40%,50%,60%,70%,80%,90%,100%"</formula1>
    </dataValidation>
  </dataValidations>
  <hyperlinks>
    <hyperlink ref="H5" r:id="rId1" display="https://www.amazon.com/Minitorre-CyberPower-Intelligent-1500VA-Negro/dp/B000FBK3QK/ref=sr_1_7_sspa?_encoding=UTF8&amp;c=ts&amp;keywords=uninterruptible%2Bpower%2Bsupply%2B(ups)&amp;qid=1639252153&amp;s=pc&amp;sr=1-7-spons&amp;ts_id=764572&amp;spLa=ZW5jcnlwdGVkUXVhbGlmaWVyPUFEN1VPWVdMRzdVUFYmZW5jcnlwdGVkSWQ9QTA3Nzk5OTBBR08wS1JaS1BNSjAmZW5jcnlwdGVkQWRJZD1BMDcwOTgyMjIyUTFZSkU5S0ZTTFgmd2lkZ2V0TmFtZT1zcF9tdGYmYWN0aW9uPWNsaWNrUmVkaXJlY3QmZG9Ob3RMb2dDbGljaz10cnVl&amp;th=1" xr:uid="{CF8F7E59-F412-4A55-BF43-0470D305F632}"/>
    <hyperlink ref="H8" r:id="rId2" xr:uid="{0540040C-D451-4992-9E08-EBB004914FF8}"/>
    <hyperlink ref="H11" r:id="rId3" xr:uid="{109FD6C1-3DF6-489F-BA9C-1C9E5CC855E8}"/>
    <hyperlink ref="H9" r:id="rId4" xr:uid="{DFA962D6-04BD-44A1-874F-F27205C7BB0A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9"/>
  <sheetViews>
    <sheetView topLeftCell="A7" workbookViewId="0">
      <selection activeCell="B20" sqref="B20"/>
    </sheetView>
  </sheetViews>
  <sheetFormatPr defaultColWidth="14.42578125" defaultRowHeight="15" customHeight="1"/>
  <sheetData>
    <row r="1" spans="1:26" ht="75.75" customHeight="1">
      <c r="A1" s="15"/>
      <c r="B1" s="2" t="s">
        <v>11</v>
      </c>
      <c r="C1" s="2" t="s">
        <v>12</v>
      </c>
      <c r="D1" s="3" t="s">
        <v>3</v>
      </c>
      <c r="E1" s="16" t="s">
        <v>13</v>
      </c>
    </row>
    <row r="2" spans="1:26" ht="42" customHeight="1">
      <c r="A2" s="5" t="s">
        <v>72</v>
      </c>
      <c r="B2" s="6">
        <v>1000</v>
      </c>
      <c r="C2" s="8">
        <v>1</v>
      </c>
      <c r="D2" s="9">
        <f t="shared" ref="D2:D17" si="0">SUM(B2*C2)*12</f>
        <v>12000</v>
      </c>
      <c r="E2" s="17">
        <f t="shared" ref="E2:E18" si="1">SUM(D2/12)</f>
        <v>1000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8.25" customHeight="1">
      <c r="A3" s="5" t="s">
        <v>68</v>
      </c>
      <c r="B3" s="6">
        <v>70</v>
      </c>
      <c r="C3" s="8">
        <v>1</v>
      </c>
      <c r="D3" s="9">
        <f t="shared" si="0"/>
        <v>840</v>
      </c>
      <c r="E3" s="17">
        <f t="shared" si="1"/>
        <v>70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38.25" customHeight="1">
      <c r="A4" s="5" t="s">
        <v>69</v>
      </c>
      <c r="B4" s="6">
        <v>5</v>
      </c>
      <c r="C4" s="8">
        <v>1</v>
      </c>
      <c r="D4" s="9">
        <f t="shared" si="0"/>
        <v>60</v>
      </c>
      <c r="E4" s="17">
        <f t="shared" si="1"/>
        <v>5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38.25" customHeight="1">
      <c r="A5" s="5" t="s">
        <v>70</v>
      </c>
      <c r="B5" s="6">
        <v>10</v>
      </c>
      <c r="C5" s="8">
        <v>1</v>
      </c>
      <c r="D5" s="9">
        <f t="shared" si="0"/>
        <v>120</v>
      </c>
      <c r="E5" s="17">
        <f t="shared" si="1"/>
        <v>10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38.25" customHeight="1">
      <c r="A6" s="5" t="s">
        <v>71</v>
      </c>
      <c r="B6" s="6">
        <v>100</v>
      </c>
      <c r="C6" s="8">
        <v>1</v>
      </c>
      <c r="D6" s="9">
        <f t="shared" si="0"/>
        <v>1200</v>
      </c>
      <c r="E6" s="17">
        <f t="shared" si="1"/>
        <v>100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38.25" customHeight="1">
      <c r="A7" s="5" t="s">
        <v>14</v>
      </c>
      <c r="B7" s="6">
        <v>50</v>
      </c>
      <c r="C7" s="8">
        <v>1</v>
      </c>
      <c r="D7" s="9">
        <f t="shared" si="0"/>
        <v>600</v>
      </c>
      <c r="E7" s="17">
        <f t="shared" si="1"/>
        <v>50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38.25" customHeight="1">
      <c r="A8" s="5" t="s">
        <v>67</v>
      </c>
      <c r="B8" s="6">
        <v>45</v>
      </c>
      <c r="C8" s="8">
        <v>1</v>
      </c>
      <c r="D8" s="9">
        <f t="shared" si="0"/>
        <v>540</v>
      </c>
      <c r="E8" s="17">
        <f t="shared" si="1"/>
        <v>45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38.25" customHeight="1">
      <c r="A9" s="5" t="s">
        <v>15</v>
      </c>
      <c r="B9" s="6">
        <v>10</v>
      </c>
      <c r="C9" s="8">
        <v>1</v>
      </c>
      <c r="D9" s="9">
        <f t="shared" si="0"/>
        <v>120</v>
      </c>
      <c r="E9" s="17">
        <f t="shared" si="1"/>
        <v>10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38.25" customHeight="1">
      <c r="A10" s="5" t="s">
        <v>73</v>
      </c>
      <c r="B10" s="6">
        <v>20</v>
      </c>
      <c r="C10" s="8">
        <v>1</v>
      </c>
      <c r="D10" s="9">
        <f t="shared" si="0"/>
        <v>240</v>
      </c>
      <c r="E10" s="17">
        <f t="shared" si="1"/>
        <v>20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8.25" customHeight="1">
      <c r="A11" s="5" t="s">
        <v>16</v>
      </c>
      <c r="B11" s="6">
        <v>15</v>
      </c>
      <c r="C11" s="8">
        <v>1</v>
      </c>
      <c r="D11" s="9">
        <f t="shared" si="0"/>
        <v>180</v>
      </c>
      <c r="E11" s="17">
        <f t="shared" si="1"/>
        <v>15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8.25" customHeight="1">
      <c r="A12" s="5" t="s">
        <v>17</v>
      </c>
      <c r="B12" s="6">
        <v>50</v>
      </c>
      <c r="C12" s="8">
        <v>1</v>
      </c>
      <c r="D12" s="9">
        <f t="shared" si="0"/>
        <v>600</v>
      </c>
      <c r="E12" s="17">
        <f t="shared" si="1"/>
        <v>50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8.25" customHeight="1">
      <c r="A13" s="5" t="s">
        <v>18</v>
      </c>
      <c r="B13" s="6">
        <v>10</v>
      </c>
      <c r="C13" s="8">
        <v>1</v>
      </c>
      <c r="D13" s="9">
        <f t="shared" si="0"/>
        <v>120</v>
      </c>
      <c r="E13" s="17">
        <f t="shared" si="1"/>
        <v>10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38.25" customHeight="1">
      <c r="A14" s="5" t="s">
        <v>19</v>
      </c>
      <c r="B14" s="6">
        <v>0</v>
      </c>
      <c r="C14" s="8">
        <v>1</v>
      </c>
      <c r="D14" s="9">
        <f t="shared" si="0"/>
        <v>0</v>
      </c>
      <c r="E14" s="17">
        <f t="shared" si="1"/>
        <v>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38.25" customHeight="1">
      <c r="A15" s="5" t="s">
        <v>20</v>
      </c>
      <c r="B15" s="6">
        <v>0</v>
      </c>
      <c r="C15" s="8">
        <v>1</v>
      </c>
      <c r="D15" s="9">
        <f t="shared" si="0"/>
        <v>0</v>
      </c>
      <c r="E15" s="17">
        <f t="shared" si="1"/>
        <v>0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38.25" customHeight="1">
      <c r="A16" s="5" t="s">
        <v>21</v>
      </c>
      <c r="B16" s="6">
        <f>180/3</f>
        <v>60</v>
      </c>
      <c r="C16" s="8">
        <v>1</v>
      </c>
      <c r="D16" s="9">
        <f t="shared" si="0"/>
        <v>720</v>
      </c>
      <c r="E16" s="17">
        <f t="shared" si="1"/>
        <v>60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38.25" customHeight="1">
      <c r="A17" s="5" t="s">
        <v>74</v>
      </c>
      <c r="B17" s="6">
        <f>70/3</f>
        <v>23.333333333333332</v>
      </c>
      <c r="C17" s="8">
        <v>1</v>
      </c>
      <c r="D17" s="9">
        <f t="shared" si="0"/>
        <v>280</v>
      </c>
      <c r="E17" s="17">
        <f t="shared" si="1"/>
        <v>23.333333333333332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37.5" customHeight="1">
      <c r="A18" s="19"/>
      <c r="B18" s="20"/>
      <c r="C18" s="21" t="s">
        <v>10</v>
      </c>
      <c r="D18" s="13">
        <f>SUM(D2:D17)</f>
        <v>17620</v>
      </c>
      <c r="E18" s="14">
        <f t="shared" si="1"/>
        <v>1468.3333333333333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9" customHeight="1">
      <c r="A19" s="51" t="s">
        <v>22</v>
      </c>
      <c r="B19" s="52"/>
      <c r="C19" s="52"/>
      <c r="D19" s="52"/>
      <c r="E19" s="22">
        <f>SUM('Lo que tengo'!G13,E18)</f>
        <v>1533.3916666666667</v>
      </c>
    </row>
  </sheetData>
  <mergeCells count="1">
    <mergeCell ref="A19:D19"/>
  </mergeCells>
  <dataValidations count="1">
    <dataValidation type="list" allowBlank="1" showInputMessage="1" showErrorMessage="1" prompt="No tiene que ser súper exacto. Un aproximado está bien." sqref="C2:C17" xr:uid="{00000000-0002-0000-0100-000000000000}">
      <formula1>"10%,20%,30%,40%,50%,60%,70%,80%,90%,100%"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1"/>
  <sheetViews>
    <sheetView topLeftCell="A16" workbookViewId="0">
      <selection activeCell="F3" sqref="F3"/>
    </sheetView>
  </sheetViews>
  <sheetFormatPr defaultColWidth="14.42578125" defaultRowHeight="15" customHeight="1"/>
  <cols>
    <col min="1" max="1" width="28.140625" customWidth="1"/>
    <col min="2" max="2" width="21.28515625" customWidth="1"/>
    <col min="3" max="3" width="18.42578125" customWidth="1"/>
  </cols>
  <sheetData>
    <row r="1" spans="1:5" ht="44.25" customHeight="1">
      <c r="A1" s="5" t="s">
        <v>23</v>
      </c>
      <c r="B1" s="7">
        <v>1</v>
      </c>
      <c r="C1" s="23" t="s">
        <v>24</v>
      </c>
    </row>
    <row r="2" spans="1:5" ht="44.25" customHeight="1">
      <c r="A2" s="5" t="s">
        <v>25</v>
      </c>
      <c r="B2" s="7">
        <v>21</v>
      </c>
      <c r="C2" s="23" t="s">
        <v>26</v>
      </c>
    </row>
    <row r="3" spans="1:5" ht="44.25" customHeight="1">
      <c r="A3" s="5" t="s">
        <v>27</v>
      </c>
      <c r="B3" s="7">
        <v>8</v>
      </c>
      <c r="C3" s="23" t="s">
        <v>28</v>
      </c>
    </row>
    <row r="4" spans="1:5" ht="44.25" customHeight="1">
      <c r="A4" s="5" t="s">
        <v>29</v>
      </c>
      <c r="B4" s="8">
        <v>0.8</v>
      </c>
      <c r="C4" s="23" t="s">
        <v>30</v>
      </c>
    </row>
    <row r="5" spans="1:5" ht="44.25" customHeight="1">
      <c r="A5" s="24" t="s">
        <v>31</v>
      </c>
      <c r="B5" s="25">
        <f>SUM(B1*B2*B3*B4)</f>
        <v>134.4</v>
      </c>
      <c r="C5" s="26" t="s">
        <v>32</v>
      </c>
    </row>
    <row r="6" spans="1:5" ht="48" customHeight="1">
      <c r="A6" s="27"/>
      <c r="B6" s="27"/>
      <c r="C6" s="28"/>
    </row>
    <row r="7" spans="1:5" ht="46.5" customHeight="1">
      <c r="A7" s="29" t="s">
        <v>33</v>
      </c>
      <c r="B7" s="30">
        <f>SUM('Lo que gasto'!E19)</f>
        <v>1533.3916666666667</v>
      </c>
      <c r="C7" s="31" t="s">
        <v>13</v>
      </c>
      <c r="E7" s="32"/>
    </row>
    <row r="8" spans="1:5" ht="46.5" customHeight="1">
      <c r="A8" s="33" t="s">
        <v>34</v>
      </c>
      <c r="B8" s="34">
        <f>SUM(B7/B5)</f>
        <v>11.409164186507937</v>
      </c>
      <c r="C8" s="31" t="s">
        <v>35</v>
      </c>
    </row>
    <row r="9" spans="1:5" ht="41.25" customHeight="1">
      <c r="A9" s="35"/>
      <c r="B9" s="35"/>
      <c r="C9" s="28"/>
    </row>
    <row r="10" spans="1:5" ht="41.25" customHeight="1">
      <c r="A10" s="53" t="s">
        <v>36</v>
      </c>
      <c r="B10" s="52"/>
      <c r="C10" s="52"/>
    </row>
    <row r="11" spans="1:5" ht="41.25" customHeight="1">
      <c r="A11" s="36"/>
      <c r="B11" s="54" t="s">
        <v>37</v>
      </c>
      <c r="C11" s="52"/>
    </row>
    <row r="12" spans="1:5" ht="41.25" customHeight="1">
      <c r="A12" s="5" t="s">
        <v>38</v>
      </c>
      <c r="B12" s="55">
        <v>10</v>
      </c>
      <c r="C12" s="52"/>
    </row>
    <row r="13" spans="1:5" ht="41.25" customHeight="1">
      <c r="A13" s="5" t="s">
        <v>39</v>
      </c>
      <c r="B13" s="55">
        <v>10</v>
      </c>
      <c r="C13" s="52"/>
    </row>
    <row r="14" spans="1:5" ht="41.25" customHeight="1">
      <c r="A14" s="5" t="s">
        <v>40</v>
      </c>
      <c r="B14" s="55">
        <v>4</v>
      </c>
      <c r="C14" s="52"/>
    </row>
    <row r="15" spans="1:5" ht="41.25" customHeight="1">
      <c r="A15" s="5" t="s">
        <v>41</v>
      </c>
      <c r="B15" s="55">
        <v>8</v>
      </c>
      <c r="C15" s="52"/>
    </row>
    <row r="16" spans="1:5" ht="41.25" customHeight="1">
      <c r="A16" s="5" t="s">
        <v>42</v>
      </c>
      <c r="B16" s="55">
        <v>2</v>
      </c>
      <c r="C16" s="52"/>
    </row>
    <row r="17" spans="1:3" ht="41.25" customHeight="1">
      <c r="A17" s="33" t="s">
        <v>10</v>
      </c>
      <c r="B17" s="56">
        <f>SUM(B12:B16)</f>
        <v>34</v>
      </c>
      <c r="C17" s="52"/>
    </row>
    <row r="18" spans="1:3" ht="41.25" customHeight="1">
      <c r="A18" s="37"/>
      <c r="B18" s="38"/>
      <c r="C18" s="39"/>
    </row>
    <row r="19" spans="1:3" ht="41.25" customHeight="1">
      <c r="A19" s="40" t="s">
        <v>31</v>
      </c>
      <c r="B19" s="41">
        <f>SUM(B5-B17)</f>
        <v>100.4</v>
      </c>
      <c r="C19" s="31" t="s">
        <v>43</v>
      </c>
    </row>
    <row r="20" spans="1:3" ht="41.25" customHeight="1">
      <c r="A20" s="27"/>
      <c r="B20" s="27"/>
      <c r="C20" s="28"/>
    </row>
    <row r="21" spans="1:3" ht="41.25" customHeight="1">
      <c r="A21" s="33" t="s">
        <v>44</v>
      </c>
      <c r="B21" s="42">
        <f>SUM(B7)/B19</f>
        <v>15.272825365205842</v>
      </c>
      <c r="C21" s="43" t="s">
        <v>35</v>
      </c>
    </row>
  </sheetData>
  <mergeCells count="8">
    <mergeCell ref="B15:C15"/>
    <mergeCell ref="B16:C16"/>
    <mergeCell ref="B17:C17"/>
    <mergeCell ref="A10:C10"/>
    <mergeCell ref="B11:C11"/>
    <mergeCell ref="B12:C12"/>
    <mergeCell ref="B13:C13"/>
    <mergeCell ref="B14:C14"/>
  </mergeCells>
  <dataValidations count="4">
    <dataValidation type="list" allowBlank="1" showInputMessage="1" showErrorMessage="1" prompt="Debés dormir 8 horas por día. Trabajá un poco menos :)" sqref="B3" xr:uid="{00000000-0002-0000-0200-000000000000}">
      <formula1>"1,2,3,4,5,6,7,8,9,10,11,12,13,14,15,16"</formula1>
    </dataValidation>
    <dataValidation type="list" allowBlank="1" showInputMessage="1" showErrorMessage="1" prompt="El máximo es 31 días." sqref="B2" xr:uid="{00000000-0002-0000-0200-000001000000}">
      <formula1>"1,2,3,4,5,6,7,8,9,10,11,12,13,14,15,16,17,18,19,20,21,22,23,24,25,26,27,28,29,30,31"</formula1>
    </dataValidation>
    <dataValidation type="list" allowBlank="1" showInputMessage="1" showErrorMessage="1" prompt="Seleccioná una de las opciones." sqref="B4" xr:uid="{00000000-0002-0000-0200-000002000000}">
      <formula1>"10%,20%,30%,40%,50%,60%,70%,80%,90%"</formula1>
    </dataValidation>
    <dataValidation type="list" allowBlank="1" showErrorMessage="1" sqref="B1" xr:uid="{00000000-0002-0000-0200-000003000000}">
      <formula1>"1,2,3,4,5"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9"/>
  <sheetViews>
    <sheetView tabSelected="1" workbookViewId="0">
      <selection activeCell="F7" sqref="F7"/>
    </sheetView>
  </sheetViews>
  <sheetFormatPr defaultColWidth="14.42578125" defaultRowHeight="15" customHeight="1"/>
  <cols>
    <col min="1" max="1" width="39.28515625" customWidth="1"/>
  </cols>
  <sheetData>
    <row r="1" spans="1:5" ht="93" customHeight="1">
      <c r="A1" s="44"/>
      <c r="B1" s="45" t="s">
        <v>45</v>
      </c>
      <c r="C1" s="45" t="s">
        <v>46</v>
      </c>
      <c r="D1" s="45" t="s">
        <v>47</v>
      </c>
      <c r="E1" s="45" t="s">
        <v>75</v>
      </c>
    </row>
    <row r="2" spans="1:5" ht="42.75" customHeight="1">
      <c r="A2" s="33" t="s">
        <v>48</v>
      </c>
      <c r="B2" s="46">
        <v>40</v>
      </c>
      <c r="C2" s="46">
        <v>10</v>
      </c>
      <c r="D2" s="46">
        <v>150</v>
      </c>
      <c r="E2" s="58"/>
    </row>
    <row r="3" spans="1:5" ht="42.75" customHeight="1">
      <c r="A3" s="33" t="s">
        <v>49</v>
      </c>
      <c r="B3" s="47">
        <f>SUM('Mi tiempo'!B21)*B2</f>
        <v>610.91301460823365</v>
      </c>
      <c r="C3" s="47">
        <f>SUM('Mi tiempo'!B21)*C2</f>
        <v>152.72825365205841</v>
      </c>
      <c r="D3" s="47">
        <f>SUM('Mi tiempo'!B21)*D2</f>
        <v>2290.9238047808763</v>
      </c>
      <c r="E3" s="59"/>
    </row>
    <row r="4" spans="1:5" ht="42.75" customHeight="1">
      <c r="A4" s="33" t="s">
        <v>50</v>
      </c>
      <c r="B4" s="48">
        <f t="shared" ref="B4:D4" si="0">SUM(B3*0.15)</f>
        <v>91.636952191235039</v>
      </c>
      <c r="C4" s="48">
        <f t="shared" si="0"/>
        <v>22.90923804780876</v>
      </c>
      <c r="D4" s="48">
        <f t="shared" si="0"/>
        <v>343.63857071713142</v>
      </c>
      <c r="E4" s="59">
        <v>0.15</v>
      </c>
    </row>
    <row r="5" spans="1:5" ht="42.75" customHeight="1">
      <c r="A5" s="33" t="s">
        <v>51</v>
      </c>
      <c r="B5" s="48">
        <f t="shared" ref="B5:D5" si="1">SUM(B3*0.3)</f>
        <v>183.27390438247008</v>
      </c>
      <c r="C5" s="48">
        <f t="shared" si="1"/>
        <v>45.81847609561752</v>
      </c>
      <c r="D5" s="48">
        <f t="shared" si="1"/>
        <v>687.27714143426283</v>
      </c>
      <c r="E5" s="59">
        <v>0.3</v>
      </c>
    </row>
    <row r="6" spans="1:5" ht="42.75" customHeight="1">
      <c r="A6" s="33" t="s">
        <v>52</v>
      </c>
      <c r="B6" s="48">
        <f>SUM(B3*0.25)</f>
        <v>152.72825365205841</v>
      </c>
      <c r="C6" s="48">
        <f>SUM(C9*0.05)</f>
        <v>0.50200000000000011</v>
      </c>
      <c r="D6" s="48">
        <f>SUM(D9*0.15)</f>
        <v>0.1004</v>
      </c>
      <c r="E6" s="59">
        <v>0.25</v>
      </c>
    </row>
    <row r="7" spans="1:5" ht="42.75" customHeight="1">
      <c r="A7" s="33" t="s">
        <v>53</v>
      </c>
      <c r="B7" s="48">
        <f>SUM(B3*1)</f>
        <v>610.91301460823365</v>
      </c>
      <c r="C7" s="48">
        <f t="shared" ref="C7:D7" si="2">SUM(C3*0)</f>
        <v>0</v>
      </c>
      <c r="D7" s="48">
        <f t="shared" si="2"/>
        <v>0</v>
      </c>
      <c r="E7" s="59">
        <v>1</v>
      </c>
    </row>
    <row r="8" spans="1:5" ht="42.75" customHeight="1">
      <c r="A8" s="49" t="s">
        <v>54</v>
      </c>
      <c r="B8" s="22">
        <f>SUM(B3,B5,B4,B6,B7)</f>
        <v>1649.4651394422308</v>
      </c>
      <c r="C8" s="22">
        <f t="shared" ref="C8:D8" si="3">SUM(C3,C5,C4,C6)</f>
        <v>221.95796779548471</v>
      </c>
      <c r="D8" s="22">
        <f t="shared" si="3"/>
        <v>3321.9399169322701</v>
      </c>
    </row>
    <row r="9" spans="1:5" ht="42.75" customHeight="1">
      <c r="A9" s="33" t="s">
        <v>55</v>
      </c>
      <c r="B9" s="50">
        <f>SUM('Mi tiempo'!B19)/B2</f>
        <v>2.5100000000000002</v>
      </c>
      <c r="C9" s="50">
        <f>SUM('Mi tiempo'!B19)/C2</f>
        <v>10.040000000000001</v>
      </c>
      <c r="D9" s="50">
        <f>SUM('Mi tiempo'!B19)/D2</f>
        <v>0.66933333333333334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 que tengo</vt:lpstr>
      <vt:lpstr>Lo que gasto</vt:lpstr>
      <vt:lpstr>Mi tiempo</vt:lpstr>
      <vt:lpstr>Mis servicios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Diaz</cp:lastModifiedBy>
  <dcterms:modified xsi:type="dcterms:W3CDTF">2021-12-11T20:07:11Z</dcterms:modified>
</cp:coreProperties>
</file>