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jarob\Downloads\"/>
    </mc:Choice>
  </mc:AlternateContent>
  <xr:revisionPtr revIDLastSave="0" documentId="13_ncr:1_{0D74EE1E-0633-4894-B59E-4ECD7385C4F6}" xr6:coauthVersionLast="47" xr6:coauthVersionMax="47" xr10:uidLastSave="{00000000-0000-0000-0000-000000000000}"/>
  <bookViews>
    <workbookView xWindow="-120" yWindow="-120" windowWidth="29040" windowHeight="15720" xr2:uid="{00000000-000D-0000-FFFF-FFFF00000000}"/>
  </bookViews>
  <sheets>
    <sheet name="main" sheetId="1" r:id="rId1"/>
    <sheet name="wam_wem_reductions_general" sheetId="5" r:id="rId2"/>
    <sheet name="yaml" sheetId="2" r:id="rId3"/>
    <sheet name="NECP_measures" sheetId="4" r:id="rId4"/>
  </sheets>
  <definedNames>
    <definedName name="_xlnm._FilterDatabase" localSheetId="0" hidden="1">main!$A$1:$T$71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F2" i="5"/>
  <c r="F3" i="5"/>
  <c r="D3" i="5"/>
  <c r="D2" i="5"/>
  <c r="H56" i="1"/>
  <c r="H15" i="1"/>
  <c r="H16" i="1"/>
  <c r="H17" i="1"/>
  <c r="H18" i="1"/>
  <c r="H22" i="1"/>
  <c r="H24" i="1"/>
  <c r="H25" i="1"/>
  <c r="H27" i="1"/>
  <c r="H29" i="1"/>
  <c r="H30" i="1"/>
  <c r="H31" i="1"/>
  <c r="H32" i="1"/>
  <c r="H33" i="1"/>
  <c r="H38" i="1"/>
  <c r="H39" i="1"/>
  <c r="H40" i="1"/>
  <c r="H41" i="1"/>
  <c r="H42" i="1"/>
  <c r="H43" i="1"/>
  <c r="H45" i="1"/>
  <c r="H46" i="1"/>
  <c r="H47" i="1"/>
  <c r="H48" i="1"/>
  <c r="H49" i="1"/>
  <c r="H50" i="1"/>
  <c r="H51" i="1"/>
  <c r="H52" i="1"/>
  <c r="H53" i="1"/>
  <c r="H54" i="1"/>
  <c r="H55" i="1"/>
  <c r="H57" i="1"/>
  <c r="H58" i="1"/>
  <c r="H59" i="1"/>
  <c r="H65" i="1"/>
  <c r="H71" i="1"/>
  <c r="H10" i="1"/>
  <c r="H11" i="1"/>
  <c r="H12" i="1"/>
  <c r="H9" i="1"/>
  <c r="H4" i="1"/>
  <c r="H5" i="1"/>
  <c r="H6" i="1"/>
  <c r="H7" i="1"/>
  <c r="D3" i="4"/>
  <c r="D4" i="4"/>
  <c r="D5" i="4"/>
  <c r="D6" i="4"/>
  <c r="D7" i="4"/>
  <c r="D8" i="4"/>
  <c r="D9" i="4"/>
  <c r="D10" i="4"/>
  <c r="D11" i="4"/>
  <c r="D12" i="4"/>
  <c r="D13" i="4"/>
  <c r="D14" i="4"/>
  <c r="D15" i="4"/>
  <c r="D16" i="4"/>
  <c r="D17" i="4"/>
  <c r="D18" i="4"/>
  <c r="D19" i="4"/>
  <c r="D20" i="4"/>
  <c r="D21" i="4"/>
  <c r="D22" i="4"/>
  <c r="D23" i="4"/>
  <c r="D26" i="4"/>
  <c r="D27" i="4"/>
  <c r="D28" i="4"/>
  <c r="D29" i="4"/>
  <c r="D30" i="4"/>
  <c r="D31" i="4"/>
  <c r="D32" i="4"/>
  <c r="D33" i="4"/>
  <c r="D34" i="4"/>
  <c r="D35" i="4"/>
  <c r="D36" i="4"/>
  <c r="D37" i="4"/>
  <c r="D38" i="4"/>
  <c r="D39" i="4"/>
  <c r="D41"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2" i="4"/>
  <c r="F1" i="2"/>
  <c r="G1" i="2"/>
  <c r="E1" i="2"/>
</calcChain>
</file>

<file path=xl/sharedStrings.xml><?xml version="1.0" encoding="utf-8"?>
<sst xmlns="http://schemas.openxmlformats.org/spreadsheetml/2006/main" count="1197" uniqueCount="669">
  <si>
    <t>sector</t>
  </si>
  <si>
    <t>subsector</t>
  </si>
  <si>
    <t>transformation_code</t>
  </si>
  <si>
    <t>transformation_name</t>
  </si>
  <si>
    <t>transformation_description</t>
  </si>
  <si>
    <t>transformation_unit</t>
  </si>
  <si>
    <t>Reasonable Min</t>
  </si>
  <si>
    <t>Reasonable Max</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</si>
  <si>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</si>
  <si>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</si>
  <si>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</si>
  <si>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</si>
  <si>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</si>
  <si>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</si>
  <si>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</si>
  <si>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</si>
  <si>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</si>
  <si>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</si>
  <si>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</si>
  <si>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</si>
  <si>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</si>
  <si>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</si>
  <si>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GO-5</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</si>
  <si>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</si>
  <si>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</si>
  <si>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</si>
  <si>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</si>
  <si>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TX:AGRC:INC_PRODUCTIVITY</t>
  </si>
  <si>
    <t>Improve crop productivity</t>
  </si>
  <si>
    <t xml:space="preserve">Apply a fractional increase to crop yield factors per ha. </t>
  </si>
  <si>
    <t>% increase in crop productivity</t>
  </si>
  <si>
    <t>inf</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</si>
  <si>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</si>
  <si>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</si>
  <si>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</si>
  <si>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</si>
  <si>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</si>
  <si>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</si>
  <si>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</si>
  <si>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</si>
  <si>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</si>
  <si>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</si>
  <si>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</si>
  <si>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ENU-13</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</si>
  <si>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</si>
  <si>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</si>
  <si>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</si>
  <si>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</si>
  <si>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</si>
  <si>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</si>
  <si>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</si>
  <si>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</si>
  <si>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</si>
  <si>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</si>
  <si>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</si>
  <si>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</si>
  <si>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</si>
  <si>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</si>
  <si>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</si>
  <si>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</si>
  <si>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</si>
  <si>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</si>
  <si>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</si>
  <si>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</si>
  <si>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</si>
  <si>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</si>
  <si>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</si>
  <si>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</si>
  <si>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</si>
  <si>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</si>
  <si>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</si>
  <si>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</si>
  <si>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</si>
  <si>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</si>
  <si>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</si>
  <si>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</si>
  <si>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</si>
  <si>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</si>
  <si>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</si>
  <si>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IP-1</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</si>
  <si>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</si>
  <si>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</si>
  <si>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</si>
  <si>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</si>
  <si>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</si>
  <si>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</si>
  <si>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</si>
  <si>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</si>
  <si>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</si>
  <si>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</si>
  <si>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</si>
  <si>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</si>
  <si>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</si>
  <si>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</si>
  <si>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</si>
  <si>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</si>
  <si>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</si>
  <si>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</si>
  <si>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</si>
  <si>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</si>
  <si>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</si>
  <si>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</si>
  <si>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</si>
  <si>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</si>
  <si>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</si>
  <si>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</si>
  <si>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</si>
  <si>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</si>
  <si>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</si>
  <si>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</si>
  <si>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</si>
  <si>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</si>
  <si>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</si>
  <si>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</si>
  <si>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</si>
  <si>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</si>
  <si>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LUF-6</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</si>
  <si>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</si>
  <si>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</si>
  <si>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</si>
  <si>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</si>
  <si>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</si>
  <si>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</si>
  <si>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</si>
  <si>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</si>
  <si>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</si>
  <si>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</si>
  <si>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</si>
  <si>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</si>
  <si>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</si>
  <si>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</si>
  <si>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
 |    100% to Poultry Management</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</si>
  <si>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</si>
  <si>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</si>
  <si>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</si>
  <si>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</si>
  <si>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</si>
  <si>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</si>
  <si>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</si>
  <si>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</si>
  <si>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</si>
  <si>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</si>
  <si>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</si>
  <si>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</si>
  <si>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</si>
  <si>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</si>
  <si>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</si>
  <si>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</si>
  <si>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</si>
  <si>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</si>
  <si>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</si>
  <si>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</si>
  <si>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</si>
  <si>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</si>
  <si>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</si>
  <si>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</si>
  <si>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</si>
  <si>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</si>
  <si>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</si>
  <si>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</si>
  <si>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ENU-3</t>
  </si>
  <si>
    <t>ENU-4</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</si>
  <si>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</si>
  <si>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</si>
  <si>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</si>
  <si>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</si>
  <si>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</si>
  <si>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</si>
  <si>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</si>
  <si>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</si>
  <si>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ES-9</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</si>
  <si>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</si>
  <si>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</si>
  <si>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</si>
  <si>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</si>
  <si>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</si>
  <si>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</si>
  <si>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</si>
  <si>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</si>
  <si>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</si>
  <si>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</si>
  <si>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</si>
  <si>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</si>
  <si>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</si>
  <si>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</si>
  <si>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TR-3</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</si>
  <si>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</si>
  <si>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</si>
  <si>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</si>
  <si>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</si>
  <si>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</si>
  <si>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TR-1</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</si>
  <si>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</si>
  <si>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</si>
  <si>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</si>
  <si>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</si>
  <si>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</si>
  <si>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</si>
  <si>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</si>
  <si>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</si>
  <si>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</si>
  <si>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</si>
  <si>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</si>
  <si>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</si>
  <si>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TR-2</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</si>
  <si>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</si>
  <si>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</si>
  <si>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</si>
  <si>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</si>
  <si>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TR-4</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</si>
  <si>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</si>
  <si>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</si>
  <si>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</si>
  <si>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</si>
  <si>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</si>
  <si>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</si>
  <si>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</si>
  <si>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</si>
  <si>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TR-5</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</si>
  <si>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</si>
  <si>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</si>
  <si>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</si>
  <si>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</si>
  <si>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Assumption: While Croatia’s policies encourage integrated and combined transport, the shift from road and aviation freight to rail is likely at an early stage, with foundational incentives in place to encourage broader adoption.</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</si>
  <si>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</si>
  <si>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</si>
  <si>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</si>
  <si>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</si>
  <si>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</si>
  <si>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</si>
  <si>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</si>
  <si>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</si>
  <si>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</si>
  <si>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</si>
  <si>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</si>
  <si>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</si>
  <si>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</si>
  <si>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</si>
  <si>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</si>
  <si>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</si>
  <si>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</si>
  <si>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</si>
  <si>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</si>
  <si>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</si>
  <si>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</si>
  <si>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</si>
  <si>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</si>
  <si>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TX:WALI:INC_TREATMENT_RURAL</t>
  </si>
  <si>
    <t>Improved rural wastewater treatment</t>
  </si>
  <si>
    <t xml:space="preserve">Rural wastewater treatment is shifted so that 100% of rural wastewater is treated in septic tanks.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</si>
  <si>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</si>
  <si>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</si>
  <si>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</si>
  <si>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</si>
  <si>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</si>
  <si>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</si>
  <si>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</si>
  <si>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</si>
  <si>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</si>
  <si>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</si>
  <si>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</si>
  <si>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</si>
  <si>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</si>
  <si>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</si>
  <si>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</si>
  <si>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Assumption: Given the significant planned investments in biogas facilities and the emphasis on incentives, Croatia likely has some level of biogas capture already, but the ongoing investment suggests there is considerable room for growth.</t>
  </si>
  <si>
    <t xml:space="preserve">Assumption: Given the significant planned investments in biogas facilities and the emphasis on incentives, Croatia likely has some level of biogas capture already, but the ongoing investment suggests there is considerable room for growth. </t>
  </si>
  <si>
    <t>TX:WASO:INC_ENERGY_FROM_BIOGAS</t>
  </si>
  <si>
    <t>Biogas for energy production</t>
  </si>
  <si>
    <t>Increase the fraction of biogas that is collected that is used for energy</t>
  </si>
  <si>
    <t>Target fraction of captured biogas used for energy</t>
  </si>
  <si>
    <t>Assumption: The measure includes significant planned investments (over €250 million) and support mechanisms to raise the fraction of biogas used for energy, indicating that current usage might be relatively low but with infrastructure already in place.</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</si>
  <si>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</si>
  <si>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</si>
  <si>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</si>
  <si>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</si>
  <si>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</si>
  <si>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</si>
  <si>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</si>
  <si>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</si>
  <si>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Since Croatia’s Waste Management Act limits biodegradable municipal waste in landfills to 35% of the 1997 level (264,661 tons), this 35% is the effective target for waste disposal that Croatia aims to maintain.</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</si>
  <si>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</si>
  <si>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</si>
  <si>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</si>
  <si>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</si>
  <si>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GO-2</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</si>
  <si>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</si>
  <si>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</si>
  <si>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</si>
  <si>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</si>
  <si>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</si>
  <si>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</si>
  <si>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</si>
  <si>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</si>
  <si>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</si>
  <si>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</si>
  <si>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</si>
  <si>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</si>
  <si>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</si>
  <si>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</si>
  <si>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</si>
  <si>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</si>
  <si>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</si>
  <si>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</si>
  <si>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</si>
  <si>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</si>
  <si>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</si>
  <si>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</si>
  <si>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</si>
  <si>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</si>
  <si>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</si>
  <si>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</si>
  <si>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</si>
  <si>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</si>
  <si>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</si>
  <si>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</si>
  <si>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</si>
  <si>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</si>
  <si>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</si>
  <si>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</si>
  <si>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</si>
  <si>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</si>
  <si>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</si>
  <si>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</si>
  <si>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</si>
  <si>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</si>
  <si>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</si>
  <si>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</si>
  <si>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</si>
  <si>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</si>
  <si>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</si>
  <si>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</si>
  <si>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</si>
  <si>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</si>
  <si>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</si>
  <si>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</si>
  <si>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</si>
  <si>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</si>
  <si>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</si>
  <si>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</si>
  <si>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</si>
  <si>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</si>
  <si>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</si>
  <si>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</si>
  <si>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</si>
  <si>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</si>
  <si>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</si>
  <si>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</si>
  <si>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WB comments</t>
  </si>
  <si>
    <t>Rice is not relevant for Croatia, pls remove.</t>
  </si>
  <si>
    <t>Suggest harmonizing with MFMOD structural results, if possible</t>
  </si>
  <si>
    <t>Draft EU Waste Framework directive proposes the following More specifically, Member States are required to take the necessary measures to reduce food waste by the end of 2030: by 10%, in processing and manufacturing; by 30% (per capita), jointly at retail and consumption (restaurants, food services and households): https://food.ec.europa.eu/food-safety/food-waste/eu-actions-against-food-waste/food-waste-reduction-targets_en</t>
  </si>
  <si>
    <t>This one may also be in TIMES - need to check, and also discuss feasibility/cost</t>
  </si>
  <si>
    <t>This should be in TIMES, need to check</t>
  </si>
  <si>
    <t>This is in TIMES</t>
  </si>
  <si>
    <t>Check whether this is in TIMES</t>
  </si>
  <si>
    <t>Check feasibility of 90% goal. I'm sure there are many sources for this, but this one suggests that number may be ambitious: https://cdn.prod.website-files.com/653849ffd0d3cde21bf6059f/670471d31a4fdf3a14800d5f_Rhodium%20Climate%20Outlook%202024_Probabilistic%20Global%20Emissions%20and%20Energy%20Projections.pdf</t>
  </si>
  <si>
    <t>Check whether this is in TIMES; also, "maximize flaring" sounds like flaring is a good thing. It's of course better than venting, but wouldn't we want to get to 0 flaring AND venting?</t>
  </si>
  <si>
    <t>Get from Thea</t>
  </si>
  <si>
    <t>EU regs require 100% phase-out by 2050, so that should be the NZ scenario assumption: https://climate.ec.europa.eu/eu-action/fluorinated-greenhouse-gases/eu-rules_en; not sure what WEM/WAM say, but the EU already has caps till 2030 that appear to be working: https://www.eea.europa.eu/en/analysis/indicators/hydrofluorocarbon-phase-down-in-europe</t>
  </si>
  <si>
    <t>The main source of N20 in Croatia is Ag (NECP Table ES.3.2-5:). Can we revisit the wording of this one (I'm not sure one can reduce the emissions factors - but rather the emission?), and then also the targets?</t>
  </si>
  <si>
    <t>Same comment on emissions factors as previous</t>
  </si>
  <si>
    <t>Deforestation is not currently a problem in Croatia</t>
  </si>
  <si>
    <t>Need to distinguish between reforestation and afforestation. In the croatian case, the latter is more relevant, so I suggest we rename if possible</t>
  </si>
  <si>
    <t>Check whether TIMES includes biogas; Also, since CH4 management is one of the quickest wins for emissions reductions, let's make sure all corresponding transformations are appropriately highlighted in the analysis</t>
  </si>
  <si>
    <t xml:space="preserve">The mapping in Column H suggests this is not currently part of the NECP. Yet, Columns N and O suggest that the NECP does have targets. Can you please clarify? If it turns out this is in error, could you please check whether there are any other measures with a corresponding situation? If they are not in the NECP, then they presumably can't have WEM/WAM targets. </t>
  </si>
  <si>
    <t>Check whether TIMES covers this</t>
  </si>
  <si>
    <t xml:space="preserve">1) I see SiSePuede considers lime application; does it also consider production, of which Croatia has some (see NECP)? 2) Is this transformation based on the net emissions of liming, i.e. taking into account production and application? </t>
  </si>
  <si>
    <t>This will come from TIMES</t>
  </si>
  <si>
    <t>What is the assumption of what happens to the biogas? If it's used for energy production, it should link to TIMES</t>
  </si>
  <si>
    <t>Wastewater seems like an important one for NZ, and it's not in the NECP!</t>
  </si>
  <si>
    <t>For NZ, consider that a proposed update to the EU wastewater directive suggests GHGs could be slahed 60% by 2040 compared to 1990 across the EU: https://environment.ec.europa.eu/topics/water/urban-wastewater_en</t>
  </si>
  <si>
    <t>See comment on food waste above</t>
  </si>
  <si>
    <t>Needs to coordinate with TIMES</t>
  </si>
  <si>
    <t>Should comes from TIMES, but need to check.</t>
  </si>
  <si>
    <t xml:space="preserve">Can you check the match between the SiSePuede transofrmation and the NECP one? It doesn't seem to be 1-to-1, as the NECP one refers to biodegradable waste only. </t>
  </si>
  <si>
    <t>Would be useful to discuss how the WEM rates were developed (30% here). Is this from the NECP only? I'm asking as current rates are already higher in this instance (https://www.eea.europa.eu/publications/many-eu-member-states/croatia#:~:text=For%20Croatia%2C%20the%20recycling%20rate,target%20of%2055%20%25%20in%202025.)</t>
  </si>
  <si>
    <t>strategy_WEM</t>
  </si>
  <si>
    <t>strategy_WAM</t>
  </si>
  <si>
    <t>strategy_NZ</t>
  </si>
  <si>
    <t>POL-4</t>
  </si>
  <si>
    <t>POL-9</t>
  </si>
  <si>
    <t>NECP_mapped_measures</t>
  </si>
  <si>
    <t>NECP_measures_description</t>
  </si>
  <si>
    <t>ENU-14</t>
  </si>
  <si>
    <t>MS-10</t>
  </si>
  <si>
    <t>ENU-17</t>
  </si>
  <si>
    <t>FUG-2</t>
  </si>
  <si>
    <t>POLJ-3</t>
  </si>
  <si>
    <t>POLJ-7</t>
  </si>
  <si>
    <t>POL-2</t>
  </si>
  <si>
    <t>POL-1</t>
  </si>
  <si>
    <t>Addressed: After reviewing the latest NECP report we decided to eliminate this match.</t>
  </si>
  <si>
    <t>Same comment as in S34</t>
  </si>
  <si>
    <t>MS-5</t>
  </si>
  <si>
    <t>ENU-2</t>
  </si>
  <si>
    <t>RES-5</t>
  </si>
  <si>
    <t>Increasing the mass of separately collected and recycled waste</t>
  </si>
  <si>
    <t>start_year</t>
  </si>
  <si>
    <t>end-year</t>
  </si>
  <si>
    <t>POL-6</t>
  </si>
  <si>
    <t>Comments for strategy_WEM intensities</t>
  </si>
  <si>
    <t>Comments for strategy_WAM intensities</t>
  </si>
  <si>
    <t>Assumption: Both measures have complementary effects on decarbonization within the agricultural sector, focusing on reducing GHG emissions and improving sustainability. Together, they address key contributors to emissions in agriculture (fertilizer use and soil management).</t>
  </si>
  <si>
    <t>Assumption: The intensity reflects the measure’s wide-ranging activities and high impact on achieving Croatia’s 2030 energy and climate targets, as outlined in the NECP. The high estimate is supported by the comprehensive financial, regulatory, and technological initiatives detailed in the plan​​.</t>
  </si>
  <si>
    <t>Assumption:This combined intensity is derived from their cumulative potential to reduce emissions and energy consumption, as detailed in the NECP. The estimate reflects their alignment with Croatia’s broader decarbonization goals​​​.</t>
  </si>
  <si>
    <t xml:space="preserve">Assumption The intensity level is derived from explicit goals and activities defined for LUF-6 within the NECP, combined with the measure's ecological focus on soil carbon enhancement and emission reductions​​. </t>
  </si>
  <si>
    <t>Assumption: The intensity level is derived from explicit goals and activities defined for LUF-6 within the NECP, combined with the measure's ecological focus on soil carbon enhancement and emission reductions​​.</t>
  </si>
  <si>
    <t>Addressed: ENU-18 mentions wastewater treatment plants and systems but it does not strongly aligned with our transformations.</t>
  </si>
  <si>
    <t>Assumption: The estimate aligns with described goals in the NECP and evidence of agroforestry’s contributions to carbon sequestration and environmental sustainability. Explicit figures on emissions reduction are not provided, so this range reflects an informed assumption based on the measure's scope and implementation scale​​.</t>
  </si>
  <si>
    <t>Assumption: This intensity level is derived from the described impact of biogas plants on emissions reductions and renewable energy generation. The NECP outlines substantial financial and technical support for implementing this measure, emphasizing its strategic importance in the agricultural sector​​.</t>
  </si>
  <si>
    <t>Assumption: The intensity estimate is based on the described scope of activities and expected outcomes in the NECP document, as well as its integration with EU agricultural policy objectives. While specific quantified targets are not provided in the NECP, this range aligns with typical emission reductions from similar manure management practices​​.</t>
  </si>
  <si>
    <t>Assumption: The intensity range aligns with the potential emissions reductions from CCS projects outlined in the NECP and international benchmarks for similar initiatives.</t>
  </si>
  <si>
    <t>Assumption: This combined intensity estimate is based on the measures' detailed impacts and quantified targets as outlined in the NECP, emphasizing their broad and systemic benefits​​​.</t>
  </si>
  <si>
    <t>Assumption: The intensity estimate is based on its described activities and alignment with Croatia's NECP goals for building sector decarbonization. While specific quantitative impacts are not outlined, the measure's broad influence on policy and public awareness positions it as a moderate contributor​​.</t>
  </si>
  <si>
    <t>Assumption: The estimate is based on the detailed activities and expected outcomes described for both measures in the NECP. Their combined scope significantly contributes to decarbonization by addressing thermal energy's role in overall emissions​​.</t>
  </si>
  <si>
    <t>Assumption: The intensity level is derived from the measure's outlined targets and activities in the NECP, emphasizing its role in reducing emissions while improving soil health​​.</t>
  </si>
  <si>
    <t>Assumption: The NECP provides detailed targets and activities for TR-3, highlighting its role in achieving sustainable urban mobility and reducing emissions. The estimated savings and implementation scope justify this intensity range​​.</t>
  </si>
  <si>
    <t>Assumption: These estimates align with the NECP’s quantified impacts and detailed financial and implementation plans for both measures​​​.</t>
  </si>
  <si>
    <t>The NECP outlines specific financial commitments and quantifiable impacts for TR-2. Its measurable outcomes in reducing CO2 emissions justify this moderate-to-high intensity estimate, aligned with Croatia’s broader decarbonization targets​​.</t>
  </si>
  <si>
    <t>Assumption: The intensity range is based on the measure's infrastructure scope, estimated emission reductions, and alignment with Croatia's NECP goals. It supports long-term decarbonization through targeted improvements in transport efficiency and alternative fuel adoption​​.</t>
  </si>
  <si>
    <t>Assumption: Croatia's overall recycling rate for municipal solid waste (MSW) in 2020 was 34.3%. A significant increase in separately collected recyclables is needed to meet the 2025 target of 55%​.
Despite some progress, Croatia is still 20.7 percentage points away from the 2025 target for MSW recycling​.
Challenges include inefficient capture rates for recyclables, particularly plastics, bio-waste, and textiles, indicating that current systems need substantial improvement​.</t>
  </si>
  <si>
    <t>Assumption: Based on the European Commission's proposal to set legally binding food waste reduction targets, Member States are required to achieve the following by 2030:
10% reduction in food waste during processing and manufacturing.
30% per capita reduction in food waste at the retail and consumption levels (including restaurants, food services, and households).</t>
  </si>
  <si>
    <t>Addressed: Updated intensities based on WB recommended source.</t>
  </si>
  <si>
    <t>Addressed: reduced the intensity for NZ based on the shared source.</t>
  </si>
  <si>
    <t>Addressed: We eliminated this transformation from the three strategies.</t>
  </si>
  <si>
    <t>Assumption: This estimate reflects their relative impact and alignment with Croatia's goals for sustainable agriculture. The range accounts for both direct and indirect contributions to emissions reductions.</t>
  </si>
  <si>
    <t>Assumption: This estimate aligns with Croatia's NECP targets for energy efficiency and grid modernization, considering the substantial role of electricity networks in achieving decarbonization goals​.</t>
  </si>
  <si>
    <t>Assumption: ENU-17 promotes co-financed energy efficiency upgrades and integration of renewable energy in manufacturing.</t>
  </si>
  <si>
    <t>Addressed: We eliminated the measure from NZ to make it more realistic.</t>
  </si>
  <si>
    <t>Addressed: Updated intensities based on WB recommendations.</t>
  </si>
  <si>
    <t>Compare with MFMOD outputs on composition of the economy; but this is not a sexy option politically speaking.</t>
  </si>
  <si>
    <t>Assumption: algined with: https://www.eea.europa.eu/en/analysis/indicators/hydrofluorocarbon-phase-down-in-europe. The EU's F-gas Regulation has led to a 25% reduction in F-gas emissions since 2014. Measure IP-1's objectives are consistent with this regulation, suggesting a similar impact on emission reductions.</t>
  </si>
  <si>
    <t>Addressed: We eliminated this match since our transformation refers to reforestation only.</t>
  </si>
  <si>
    <t>Assumption: Croatia’s target for electrified rail segments by 2030 suggests significant electrification in line with European rail standards. Indicative target for 2030 is 6 operational sites with a high-power battery charging port.</t>
  </si>
  <si>
    <t>Addressed: Adjusted NZ intensity based on WB recommendation.</t>
  </si>
  <si>
    <t>Addressed: We we eliminated the match since we consider that there isn't a strong enough relation between NECP and our transformation.</t>
  </si>
  <si>
    <t>Is the assumption this will be used for energy production? If so, needs to link to TIMES. Interestingly, biogas growth doesn't feature in Table 2-6 of the new NECP (but it gives you figures on current levels, useful for WEM), so that may be a (small) opportunity for the NZ scenario.</t>
  </si>
  <si>
    <t>Addressed: We eliminated the match since the transformation and the NECP commitment are not strongly related.</t>
  </si>
  <si>
    <t>Addressed: We adjusted the intensity based on the Early Warnings Report for Croatia.</t>
  </si>
  <si>
    <t>NECP_measure_2024</t>
  </si>
  <si>
    <t>is_in_current_measures_table</t>
  </si>
  <si>
    <t>NECP_measure_2023</t>
  </si>
  <si>
    <t>MS-1</t>
  </si>
  <si>
    <t>MS-2</t>
  </si>
  <si>
    <t>MS-3</t>
  </si>
  <si>
    <t>MS-4</t>
  </si>
  <si>
    <t>MS-6</t>
  </si>
  <si>
    <t>MS-7</t>
  </si>
  <si>
    <t>MS-8</t>
  </si>
  <si>
    <t>MS-9</t>
  </si>
  <si>
    <t>MS-11</t>
  </si>
  <si>
    <t>MS-12</t>
  </si>
  <si>
    <t>MS-13</t>
  </si>
  <si>
    <t>MS-14</t>
  </si>
  <si>
    <t>MS-15</t>
  </si>
  <si>
    <t>MS-16</t>
  </si>
  <si>
    <t>GO-1</t>
  </si>
  <si>
    <t>GO-3</t>
  </si>
  <si>
    <t>GO-4</t>
  </si>
  <si>
    <t>GO-6</t>
  </si>
  <si>
    <t>POL-5</t>
  </si>
  <si>
    <t>LUF-1</t>
  </si>
  <si>
    <t>LUF-2</t>
  </si>
  <si>
    <t>LUF-3</t>
  </si>
  <si>
    <t>LUF-4</t>
  </si>
  <si>
    <t>LUF-5</t>
  </si>
  <si>
    <t>LUF-7</t>
  </si>
  <si>
    <t>LUF-8</t>
  </si>
  <si>
    <t>FUG-1</t>
  </si>
  <si>
    <t>TR-6</t>
  </si>
  <si>
    <t>TR-7</t>
  </si>
  <si>
    <t>ENU-1</t>
  </si>
  <si>
    <t>ENU-5</t>
  </si>
  <si>
    <t>ENU-6</t>
  </si>
  <si>
    <t>ENU-7</t>
  </si>
  <si>
    <t>ENU-8</t>
  </si>
  <si>
    <t>ENU-9</t>
  </si>
  <si>
    <t>ENU-10</t>
  </si>
  <si>
    <t>ENU-11</t>
  </si>
  <si>
    <t>ENU-12</t>
  </si>
  <si>
    <t>ENU-15</t>
  </si>
  <si>
    <t>ENU-16</t>
  </si>
  <si>
    <t>ENU-18</t>
  </si>
  <si>
    <t>ES-1</t>
  </si>
  <si>
    <t>ES-2</t>
  </si>
  <si>
    <t>ES-3</t>
  </si>
  <si>
    <t>ES-4</t>
  </si>
  <si>
    <t>ES-5</t>
  </si>
  <si>
    <t>ES-6</t>
  </si>
  <si>
    <t>ES-7</t>
  </si>
  <si>
    <t>ES-8</t>
  </si>
  <si>
    <t>ES-10</t>
  </si>
  <si>
    <t>ES-11</t>
  </si>
  <si>
    <t>UET-1</t>
  </si>
  <si>
    <t>UET-2</t>
  </si>
  <si>
    <t>UET-3</t>
  </si>
  <si>
    <t>UET-4</t>
  </si>
  <si>
    <t>UET-5</t>
  </si>
  <si>
    <t>UET-6</t>
  </si>
  <si>
    <t>UET-7</t>
  </si>
  <si>
    <t>UET-8</t>
  </si>
  <si>
    <t>UET-9</t>
  </si>
  <si>
    <t>UET-10</t>
  </si>
  <si>
    <t>CHILE-1</t>
  </si>
  <si>
    <t>CHILE-2</t>
  </si>
  <si>
    <t>CHILE-3</t>
  </si>
  <si>
    <t>CHILE-4</t>
  </si>
  <si>
    <t>CHILE-5</t>
  </si>
  <si>
    <t>CHILE-6</t>
  </si>
  <si>
    <t>CHILE-7</t>
  </si>
  <si>
    <t>POLJ-8</t>
  </si>
  <si>
    <t>RES-1</t>
  </si>
  <si>
    <t>RES-2</t>
  </si>
  <si>
    <t>RES-3</t>
  </si>
  <si>
    <t>RES-4</t>
  </si>
  <si>
    <t>RES-6</t>
  </si>
  <si>
    <t>RES-7</t>
  </si>
  <si>
    <t>RES-8</t>
  </si>
  <si>
    <t>IP-2</t>
  </si>
  <si>
    <t>IP-3</t>
  </si>
  <si>
    <t>IP-4</t>
  </si>
  <si>
    <t>POLJ-1</t>
  </si>
  <si>
    <t>POLJ-2</t>
  </si>
  <si>
    <t>POLJ-4</t>
  </si>
  <si>
    <t>POLJ-5</t>
  </si>
  <si>
    <t>POLJ-6</t>
  </si>
  <si>
    <t>POLJ-9</t>
  </si>
  <si>
    <t>POLJ-10</t>
  </si>
  <si>
    <t>is_matched_with_ssp</t>
  </si>
  <si>
    <t>NECP_measure_description</t>
  </si>
  <si>
    <t>Strengthening governance to achieve climate goals</t>
  </si>
  <si>
    <t>Establishment of Regional Energy and Climate Agencies and Capacity Building</t>
  </si>
  <si>
    <t>European Emissions Trading System</t>
  </si>
  <si>
    <t>Strategic planning at regional and local level</t>
  </si>
  <si>
    <t>Development and implementation of CO2 collection, transport and storage (CCS) projects</t>
  </si>
  <si>
    <t>Improving the sustainability of urban environments</t>
  </si>
  <si>
    <t>Greening the public and private sectors</t>
  </si>
  <si>
    <t>Improvement of the IT platform of waste management</t>
  </si>
  <si>
    <t>Transformation of the bioeconomy sector</t>
  </si>
  <si>
    <t>Legal adjustments and technical bases for the introduction of hydrogen into the energy system</t>
  </si>
  <si>
    <t>Reducing an individual's carbon footprint by changing lifestyle habits</t>
  </si>
  <si>
    <t>Collection and use of biomass from agriculture, forestry, fisheries and aquaculture</t>
  </si>
  <si>
    <t>Ending fossil fuel subsidies</t>
  </si>
  <si>
    <t>Carbon removal certification</t>
  </si>
  <si>
    <t>Development and implementation of the Social Climate Plan</t>
  </si>
  <si>
    <t>Green budget planning</t>
  </si>
  <si>
    <t>Restrictions and prohibitions on the placing on the market and exclusion of products and equipment containing fluorinated greenhouse gases</t>
  </si>
  <si>
    <t>Waste prevention and reduction</t>
  </si>
  <si>
    <t>Reducing the mass of landfilled biodegradable waste</t>
  </si>
  <si>
    <t>Provision of the landfill gas treatment and utilization system</t>
  </si>
  <si>
    <t>Reducing food waste</t>
  </si>
  <si>
    <t>Circular economy measures to increase resource efficiency and apply business models based on repair, recycling and recovery</t>
  </si>
  <si>
    <t>Improving Manure Storage Capacity and Manure Manipulation Practices</t>
  </si>
  <si>
    <t>Anaerobic digestion of manure and biogas production</t>
  </si>
  <si>
    <t>Improvement and change of the tillage system (reduced tillage)</t>
  </si>
  <si>
    <t>Extension of crop rotation with a greater participation of legumes</t>
  </si>
  <si>
    <t>Intensification of crop rotation using catch crops</t>
  </si>
  <si>
    <t>Improving the methods of applying organic fertilizers</t>
  </si>
  <si>
    <t>Agroforestry</t>
  </si>
  <si>
    <t>Hydromelioration interventions and disaster protection systems</t>
  </si>
  <si>
    <t>Introduction of new cultivars, varieties and cultures</t>
  </si>
  <si>
    <t>Establishment, maintenance and upgrade of the National Land Information System in the Republic of Croatia</t>
  </si>
  <si>
    <t>Carbon accumulation on the surfaces of existing forests</t>
  </si>
  <si>
    <t>Implementation of afforestation works</t>
  </si>
  <si>
    <t>Production and use of wood and wood products</t>
  </si>
  <si>
    <t>Farmland management</t>
  </si>
  <si>
    <t>Pasture management</t>
  </si>
  <si>
    <t>Implementation of technical projects and scientific research in the LULUCF sector</t>
  </si>
  <si>
    <t>WAM Scenario Building Activities</t>
  </si>
  <si>
    <t>Modernization and transformation of refineries</t>
  </si>
  <si>
    <t>Measures to increase energy efficiency by improving processes and process units</t>
  </si>
  <si>
    <t>Information, education and increasing the capacity for the use of RES</t>
  </si>
  <si>
    <t>Spatial planning prerequisites for the use of RES</t>
  </si>
  <si>
    <t>Elaboration of the regulatory framework for the use of RES</t>
  </si>
  <si>
    <t>Use of RES for electricity production</t>
  </si>
  <si>
    <t>Use of RES for thermal needs</t>
  </si>
  <si>
    <t>Use of RES in centralized and closed heating systems</t>
  </si>
  <si>
    <t>Energy sharing and energy communities</t>
  </si>
  <si>
    <t>Use of hydrogen and new technologies</t>
  </si>
  <si>
    <t>Regulatory instruments to foster a cleaner transport system</t>
  </si>
  <si>
    <t>Co-financing Programme for the Purchase of New Alternative Fuel Vehicles and the Development of Alternative Fuel Infrastructure in Road Transport</t>
  </si>
  <si>
    <t>Improving the public transport system and promoting sustainable integrated transport</t>
  </si>
  <si>
    <t>Development of energy-efficient maritime and inland navigation transport</t>
  </si>
  <si>
    <t>Development of energy-efficient rail transport</t>
  </si>
  <si>
    <t>Development of energy-efficient air transport</t>
  </si>
  <si>
    <t>Development of the low-carbon fuel market</t>
  </si>
  <si>
    <t>Energy efficiency obligation system for suppliers</t>
  </si>
  <si>
    <t>Promoting decarbonization and the application of the energy efficiency first principle in buildings</t>
  </si>
  <si>
    <t>Energy renovation program for apartment buildings</t>
  </si>
  <si>
    <t>Energy renovation program for family houses</t>
  </si>
  <si>
    <t>Energy Renovation Program for Public Sector Buildings</t>
  </si>
  <si>
    <t>Energy renovation program for buildings that have the status of cultural property</t>
  </si>
  <si>
    <t>Systematic energy management in the public sector</t>
  </si>
  <si>
    <t>Energy renovation program for public lighting</t>
  </si>
  <si>
    <t>Green Public Procurement</t>
  </si>
  <si>
    <t>Systematic energy management in the business (service and manufacturing) sector</t>
  </si>
  <si>
    <t>Informing about energy efficiency</t>
  </si>
  <si>
    <t>Developing a framework to ensure adequate skills in the context of green jobs needed for building renovation</t>
  </si>
  <si>
    <t>Energy efficiency of the electricity transmission system</t>
  </si>
  <si>
    <t>Reduction of losses in the electricity distribution network and introduction of advanced grids</t>
  </si>
  <si>
    <t>Increasing the efficiency of the heating system</t>
  </si>
  <si>
    <t>Increasing the efficiency of the gas system</t>
  </si>
  <si>
    <t>Increasing energy efficiency and the use of RES in manufacturing industries</t>
  </si>
  <si>
    <t>Increasing the energy efficiency of the public water supply, sewage and wastewater treatment system</t>
  </si>
  <si>
    <t>Construction and use of energy storage</t>
  </si>
  <si>
    <t>Improvement of the power system control system</t>
  </si>
  <si>
    <t>Development and maintenance of the central heat production system</t>
  </si>
  <si>
    <t>Increasing LNG Terminal Capacity</t>
  </si>
  <si>
    <t>Security of natural gas supply for EU countries</t>
  </si>
  <si>
    <t>Security of natural gas supply for the Western Balkans</t>
  </si>
  <si>
    <t>Construction and improvement of the gas transmission system</t>
  </si>
  <si>
    <t>Exploration of potential hydrocarbon deposits in Slavonia, the Dinaric Mountains and the Adriatic</t>
  </si>
  <si>
    <t>Reducing the use of fossil fuels for thermal needs in individual heating systems</t>
  </si>
  <si>
    <t>Cybersecurity</t>
  </si>
  <si>
    <t>Establishing a hydrogen economy</t>
  </si>
  <si>
    <t>Development of the electricity transmission network</t>
  </si>
  <si>
    <t>Development of the gas transport system</t>
  </si>
  <si>
    <t>Equipping the gas transmission system for the future possibility of transporting up to 100% hydrogen</t>
  </si>
  <si>
    <t>Analysis of the impact of pilot demand response projects on the distribution network</t>
  </si>
  <si>
    <t>Co-financing the implementation of demand response projects</t>
  </si>
  <si>
    <t>Development of the national balancing market</t>
  </si>
  <si>
    <t>Elaboration of the regulatory framework for the active participation of network users in the electricity market</t>
  </si>
  <si>
    <t>Introduction of advanced consumption metering and metering data management systems</t>
  </si>
  <si>
    <t>Adoption and implementation of the Energy Poverty Eradication Programme and the Mobility Poverty Eradication Programme</t>
  </si>
  <si>
    <t>Implementation of the Energy Poverty Eradication Program, which includes the use of renewable energy sources in residential buildings in assisted areas and areas of special state concern for the period until 2025</t>
  </si>
  <si>
    <t>Establishment of a system for identifying and monitoring the achievement of research, innovation and competitiveness objectives</t>
  </si>
  <si>
    <t>Establishment of systematic financing of research and development projects</t>
  </si>
  <si>
    <t>Strengthening competitiveness in the field of low-carbon economy</t>
  </si>
  <si>
    <t>Transfer of knowledge and technology from the science system to the economy system with an emphasis on low-carbon technologies</t>
  </si>
  <si>
    <t>Strengthening scientific centres of excellence established in the field of natural, technical, biotechnical and biomedical sciences</t>
  </si>
  <si>
    <t>Strengthening research and innovation and increasing competitiveness in the low-carbon economy</t>
  </si>
  <si>
    <t>Analytical Foundations for the Green Transition</t>
  </si>
  <si>
    <t xml:space="preserve"> </t>
  </si>
  <si>
    <t>strategy_name</t>
  </si>
  <si>
    <t>WEM</t>
  </si>
  <si>
    <t>WAM</t>
  </si>
  <si>
    <t>NZ</t>
  </si>
  <si>
    <t>reduction_target_1990-2030</t>
  </si>
  <si>
    <t>tbd</t>
  </si>
  <si>
    <t>Notes</t>
  </si>
  <si>
    <t>ktCO2e_1990</t>
  </si>
  <si>
    <t>ktCO2e_2020</t>
  </si>
  <si>
    <t>ktCO2e_2030</t>
  </si>
  <si>
    <t>response to  WB comments</t>
  </si>
  <si>
    <t xml:space="preserve">Related to TIMES modeling. </t>
  </si>
  <si>
    <t xml:space="preserve">Yes, the transition to zero emission fuels leads to zero flaring. Flaring is an intermediate step that bring down emissions before the transition to alternative energy and fuels happens. </t>
  </si>
  <si>
    <t xml:space="preserve">Can you clarify what Thea is? </t>
  </si>
  <si>
    <t>Yes, we can revisit the wording, these transformation is associated with processes and technologies that reduce the emission intensity in IPPU</t>
  </si>
  <si>
    <t xml:space="preserve">We can coordinate with the TIMES team to pass our estimates biogas production in this sector. </t>
  </si>
  <si>
    <t xml:space="preserve">No, these are emissions only from lime application. We inclide lime production in our minerals estimates under industrial production. </t>
  </si>
  <si>
    <t xml:space="preserve">We capture the biogas and we also have a fraction that is use for energy production. We can pass this information to the TIMES modeling team. </t>
  </si>
  <si>
    <t xml:space="preserve">Related to TIMES modeling </t>
  </si>
  <si>
    <t>Our colleague from the IFC, a cement epxert</t>
  </si>
  <si>
    <t>Right, but does SSP also pick up Ag N20 emissions?</t>
  </si>
  <si>
    <t>Let's make sure this is highlighted as a missed opportunity in the writeup</t>
  </si>
  <si>
    <t xml:space="preserve">Yes, but 60% below 1990 levels by 2040, not 60% absolute. Table 5 in the NIR from 1990 has the baseline emissions value on the basis of which you can calculate what a 60% reduction would look like. </t>
  </si>
  <si>
    <t>in the next version, for simplicity, let's hide those transformatiosn that will not be covered by SSP</t>
  </si>
  <si>
    <t xml:space="preserve">Yellow cells: these seem like potentially major opportunities for decarbonization that the NECP is considering but SSP isn't modleing. Can we double-check whether we can simulate these? Otherwise the scenarios will diverge substantially from the potential. </t>
  </si>
  <si>
    <t>reduction_target_2020-2040</t>
  </si>
  <si>
    <t>ktCO2e_2040</t>
  </si>
  <si>
    <t>We obtained 1990, 2020, and 2040 ktCO2e values for WEM and WAM from figure 5-3 in page 350 of the NECP report Novemer-2024 version</t>
  </si>
  <si>
    <t>We obtained the reduction targets 1990-2030 from page 347 of the NECP report November-2024 version.</t>
  </si>
  <si>
    <t xml:space="preserve">Where does the NZ assumption comes from? </t>
  </si>
  <si>
    <t>We have it make sure we include it,</t>
  </si>
  <si>
    <t xml:space="preserve">we have it , make sure we include it </t>
  </si>
  <si>
    <t xml:space="preserve">maybe we can add? </t>
  </si>
  <si>
    <t>review this is in the simulation</t>
  </si>
  <si>
    <t>review this is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</si>
</sst>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8">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3">
    <xf numFmtId="0" fontId="0" fillId="0" borderId="0"/>
    <xf numFmtId="9" fontId="3" fillId="0" borderId="0" applyFont="0" applyFill="0" applyBorder="0" applyAlignment="0" applyProtection="0"/>
    <xf numFmtId="164" fontId="3" fillId="0" borderId="0" applyFont="0" applyFill="0" applyBorder="0" applyAlignment="0" applyProtection="0"/>
  </cellStyleXfs>
  <cellXfs count="79">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9" fontId="5" fillId="0"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4" fillId="2" borderId="0" xfId="1" applyFont="1" applyFill="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2" fontId="0" fillId="0" borderId="1" xfId="0" applyNumberFormat="1" applyBorder="1"/>
    <xf numFmtId="9" fontId="5" fillId="0" borderId="2" xfId="1" applyFont="1" applyFill="1" applyBorder="1" applyAlignment="1">
      <alignment horizontal="center" vertical="center" wrapText="1"/>
    </xf>
    <xf numFmtId="0" fontId="0" fillId="2" borderId="0" xfId="0" applyFill="1" applyAlignment="1">
      <alignment horizontal="center" wrapText="1"/>
    </xf>
    <xf numFmtId="9" fontId="6" fillId="2" borderId="1" xfId="1"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2" borderId="2" xfId="0" applyFill="1" applyBorder="1" applyAlignment="1">
      <alignment horizontal="left" vertical="center" wrapText="1"/>
    </xf>
    <xf numFmtId="0" fontId="7" fillId="0" borderId="1" xfId="0" applyFont="1" applyBorder="1" applyAlignment="1">
      <alignment horizontal="center" vertical="center" wrapText="1"/>
    </xf>
    <xf numFmtId="0" fontId="0" fillId="0" borderId="1" xfId="0" applyBorder="1" applyAlignment="1">
      <alignment horizontal="left" vertical="center" wrapText="1"/>
    </xf>
    <xf numFmtId="0" fontId="0" fillId="2" borderId="0" xfId="0" applyFill="1" applyAlignment="1">
      <alignment horizontal="left" vertical="center" wrapText="1"/>
    </xf>
    <xf numFmtId="0" fontId="0" fillId="0" borderId="2" xfId="0" applyBorder="1" applyAlignment="1">
      <alignment horizontal="center" vertical="center" wrapText="1"/>
    </xf>
    <xf numFmtId="9" fontId="0" fillId="2"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9" fontId="5" fillId="2" borderId="5" xfId="1" applyFont="1" applyFill="1" applyBorder="1" applyAlignment="1">
      <alignment horizontal="center" vertical="center" wrapText="1"/>
    </xf>
    <xf numFmtId="0" fontId="4" fillId="2" borderId="0" xfId="0" applyFont="1" applyFill="1" applyAlignment="1">
      <alignment horizontal="center" vertical="center" wrapText="1"/>
    </xf>
    <xf numFmtId="0" fontId="1" fillId="0" borderId="1" xfId="0" applyFont="1" applyBorder="1"/>
    <xf numFmtId="0" fontId="5" fillId="0" borderId="1" xfId="0" applyFont="1" applyBorder="1"/>
    <xf numFmtId="0" fontId="1" fillId="0" borderId="1" xfId="0" applyFont="1" applyBorder="1" applyAlignment="1">
      <alignment wrapText="1"/>
    </xf>
    <xf numFmtId="10" fontId="1" fillId="0" borderId="1" xfId="1" applyNumberFormat="1" applyFont="1" applyBorder="1"/>
    <xf numFmtId="10" fontId="0" fillId="0" borderId="1" xfId="1" applyNumberFormat="1" applyFont="1" applyBorder="1"/>
    <xf numFmtId="10" fontId="0" fillId="0" borderId="0" xfId="1" applyNumberFormat="1" applyFont="1"/>
    <xf numFmtId="10" fontId="0" fillId="0" borderId="0" xfId="1" applyNumberFormat="1" applyFont="1" applyBorder="1"/>
    <xf numFmtId="0" fontId="0" fillId="3" borderId="0" xfId="0" applyFill="1"/>
    <xf numFmtId="0" fontId="0" fillId="3" borderId="1" xfId="0" applyFill="1" applyBorder="1"/>
    <xf numFmtId="0" fontId="0" fillId="4" borderId="1" xfId="0" applyFill="1" applyBorder="1"/>
    <xf numFmtId="0" fontId="4" fillId="0" borderId="1" xfId="0" applyFont="1" applyBorder="1"/>
    <xf numFmtId="164" fontId="0" fillId="0" borderId="1" xfId="2" applyFont="1" applyBorder="1"/>
    <xf numFmtId="0" fontId="1" fillId="3" borderId="0" xfId="0" applyFont="1" applyFill="1" applyAlignment="1">
      <alignment horizontal="center" vertical="center" wrapText="1"/>
    </xf>
    <xf numFmtId="0" fontId="0" fillId="3" borderId="1" xfId="0" applyFill="1" applyBorder="1" applyAlignment="1">
      <alignment wrapText="1"/>
    </xf>
    <xf numFmtId="0" fontId="0" fillId="3" borderId="4" xfId="0" applyFill="1" applyBorder="1"/>
    <xf numFmtId="0" fontId="5" fillId="3" borderId="1" xfId="0" applyFont="1" applyFill="1" applyBorder="1"/>
    <xf numFmtId="0" fontId="1" fillId="0" borderId="4" xfId="0" applyFont="1" applyBorder="1"/>
    <xf numFmtId="0" fontId="0" fillId="3" borderId="1" xfId="0" applyFill="1" applyBorder="1" applyAlignment="1">
      <alignment horizontal="left"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9" fontId="0" fillId="2"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5" fillId="0" borderId="1" xfId="1" applyFont="1" applyFill="1" applyBorder="1" applyAlignment="1">
      <alignment horizontal="center" vertical="center" wrapText="1"/>
    </xf>
    <xf numFmtId="0" fontId="0" fillId="0" borderId="1" xfId="0" applyBorder="1" applyAlignment="1">
      <alignment horizontal="center" vertical="center" wrapText="1"/>
    </xf>
    <xf numFmtId="9" fontId="0" fillId="2" borderId="2" xfId="1" applyFont="1" applyFill="1" applyBorder="1" applyAlignment="1">
      <alignment horizontal="center" vertical="center" wrapText="1"/>
    </xf>
    <xf numFmtId="9" fontId="0" fillId="2" borderId="3" xfId="1"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1" xfId="0" applyFill="1" applyBorder="1" applyAlignment="1">
      <alignment horizontal="center" vertical="center" wrapText="1"/>
    </xf>
    <xf numFmtId="0" fontId="0" fillId="3" borderId="1" xfId="0" applyFill="1" applyBorder="1" applyAlignment="1">
      <alignment horizontal="left" vertical="center" wrapText="1"/>
    </xf>
    <xf numFmtId="0" fontId="0" fillId="2" borderId="4" xfId="0" applyFill="1" applyBorder="1" applyAlignment="1">
      <alignment horizontal="center" vertical="center" wrapText="1"/>
    </xf>
    <xf numFmtId="0" fontId="0" fillId="2" borderId="4" xfId="0" applyFill="1" applyBorder="1" applyAlignment="1">
      <alignment horizontal="left" vertical="center" wrapText="1"/>
    </xf>
    <xf numFmtId="9" fontId="5" fillId="0" borderId="2" xfId="1" applyFont="1" applyFill="1" applyBorder="1" applyAlignment="1">
      <alignment horizontal="center" vertical="center" wrapText="1"/>
    </xf>
    <xf numFmtId="9" fontId="5" fillId="0" borderId="3" xfId="1" applyFont="1" applyFill="1" applyBorder="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8523"/>
  <sheetViews>
    <sheetView tabSelected="1" topLeftCell="A20" zoomScale="60" zoomScaleNormal="60" workbookViewId="0">
      <pane xSplit="3" topLeftCell="D1" activePane="topRight" state="frozen"/>
      <selection pane="topRight" activeCell="M4" sqref="M4"/>
    </sheetView>
  </sheetViews>
  <sheetFormatPr defaultColWidth="8.7109375" defaultRowHeight="15"/>
  <cols>
    <col min="1" max="1" width="14.7109375" style="6" customWidth="1"/>
    <col min="2" max="2" width="17.7109375" style="6" customWidth="1"/>
    <col min="3" max="3" width="38.28515625" style="6" customWidth="1"/>
    <col min="4" max="4" width="31.42578125" style="6" customWidth="1"/>
    <col min="5" max="5" width="76.42578125" style="33" customWidth="1"/>
    <col min="6" max="6" width="33.28515625" style="6" customWidth="1"/>
    <col min="7" max="7" width="24.28515625" style="6" hidden="1" customWidth="1"/>
    <col min="8" max="8" width="84" style="6" hidden="1" customWidth="1"/>
    <col min="9" max="9" width="19.28515625" style="6" hidden="1" customWidth="1"/>
    <col min="10" max="10" width="17.85546875" style="6" hidden="1" customWidth="1"/>
    <col min="11" max="11" width="17.28515625" style="19" customWidth="1"/>
    <col min="12" max="12" width="17.28515625" style="6" customWidth="1"/>
    <col min="13" max="14" width="17.28515625" style="19" customWidth="1"/>
    <col min="15" max="15" width="17.28515625" style="17" customWidth="1"/>
    <col min="16" max="16" width="60.7109375" style="38" customWidth="1"/>
    <col min="17" max="17" width="66.42578125" style="6" customWidth="1"/>
    <col min="18" max="18" width="74.28515625" style="6" customWidth="1"/>
    <col min="19" max="19" width="38.85546875" style="6" customWidth="1"/>
    <col min="20" max="20" width="29.7109375" style="4" customWidth="1"/>
    <col min="21" max="16384" width="8.7109375" style="4"/>
  </cols>
  <sheetData>
    <row r="1" spans="1:20" s="23" customFormat="1" ht="42.75" customHeight="1">
      <c r="A1" s="1" t="s">
        <v>0</v>
      </c>
      <c r="B1" s="1" t="s">
        <v>1</v>
      </c>
      <c r="C1" s="1" t="s">
        <v>2</v>
      </c>
      <c r="D1" s="1" t="s">
        <v>3</v>
      </c>
      <c r="E1" s="1" t="s">
        <v>4</v>
      </c>
      <c r="F1" s="1" t="s">
        <v>5</v>
      </c>
      <c r="G1" s="8" t="s">
        <v>382</v>
      </c>
      <c r="H1" s="8" t="s">
        <v>383</v>
      </c>
      <c r="I1" s="8" t="s">
        <v>398</v>
      </c>
      <c r="J1" s="1" t="s">
        <v>399</v>
      </c>
      <c r="K1" s="18" t="s">
        <v>6</v>
      </c>
      <c r="L1" s="1" t="s">
        <v>7</v>
      </c>
      <c r="M1" s="18" t="s">
        <v>377</v>
      </c>
      <c r="N1" s="18" t="s">
        <v>378</v>
      </c>
      <c r="O1" s="24" t="s">
        <v>379</v>
      </c>
      <c r="P1" s="25" t="s">
        <v>401</v>
      </c>
      <c r="Q1" s="8" t="s">
        <v>402</v>
      </c>
      <c r="R1" s="1" t="s">
        <v>348</v>
      </c>
      <c r="S1" s="1" t="s">
        <v>644</v>
      </c>
      <c r="T1" s="51" t="s">
        <v>663</v>
      </c>
    </row>
    <row r="2" spans="1:20" s="14" customFormat="1" ht="72" customHeight="1">
      <c r="A2" s="7" t="s">
        <v>8</v>
      </c>
      <c r="B2" s="7" t="s">
        <v>9</v>
      </c>
      <c r="C2" s="7" t="s">
        <v>10</v>
      </c>
      <c r="D2" s="7" t="s">
        <v>11</v>
      </c>
      <c r="E2" s="26" t="s">
        <v>12</v>
      </c>
      <c r="F2" s="7" t="s">
        <v>13</v>
      </c>
      <c r="G2" s="7"/>
      <c r="H2" s="2"/>
      <c r="I2" s="7"/>
      <c r="J2" s="7">
        <v>2030</v>
      </c>
      <c r="K2" s="12">
        <v>0</v>
      </c>
      <c r="L2" s="12">
        <v>1</v>
      </c>
      <c r="M2" s="12"/>
      <c r="N2" s="12"/>
      <c r="O2" s="15"/>
      <c r="P2" s="15"/>
      <c r="Q2" s="7"/>
      <c r="R2" s="7" t="s">
        <v>349</v>
      </c>
      <c r="S2" s="7" t="s">
        <v>425</v>
      </c>
    </row>
    <row r="3" spans="1:20" ht="72" customHeight="1">
      <c r="A3" s="2" t="s">
        <v>8</v>
      </c>
      <c r="B3" s="2" t="s">
        <v>9</v>
      </c>
      <c r="C3" s="2" t="s">
        <v>14</v>
      </c>
      <c r="D3" s="2" t="s">
        <v>15</v>
      </c>
      <c r="E3" s="27" t="s">
        <v>16</v>
      </c>
      <c r="F3" s="2" t="s">
        <v>17</v>
      </c>
      <c r="G3" s="7"/>
      <c r="H3" s="2"/>
      <c r="I3" s="7"/>
      <c r="J3" s="7">
        <v>2030</v>
      </c>
      <c r="K3" s="3">
        <v>0</v>
      </c>
      <c r="L3" s="3">
        <v>1</v>
      </c>
      <c r="M3" s="3"/>
      <c r="N3" s="3"/>
      <c r="O3" s="16"/>
      <c r="P3" s="15"/>
      <c r="Q3" s="7"/>
      <c r="R3" s="28" t="s">
        <v>350</v>
      </c>
      <c r="S3" s="2"/>
    </row>
    <row r="4" spans="1:20" ht="143.44999999999999" customHeight="1">
      <c r="A4" s="2" t="s">
        <v>8</v>
      </c>
      <c r="B4" s="2" t="s">
        <v>9</v>
      </c>
      <c r="C4" s="2" t="s">
        <v>18</v>
      </c>
      <c r="D4" s="2" t="s">
        <v>19</v>
      </c>
      <c r="E4" s="27" t="s">
        <v>20</v>
      </c>
      <c r="F4" s="2" t="s">
        <v>21</v>
      </c>
      <c r="G4" s="2" t="s">
        <v>22</v>
      </c>
      <c r="H4" s="2" t="str">
        <f>VLOOKUP(G4,NECP_measures!A:C,3,FALSE)</f>
        <v>Reducing food waste</v>
      </c>
      <c r="I4" s="2">
        <v>2023</v>
      </c>
      <c r="J4" s="7">
        <v>2030</v>
      </c>
      <c r="K4" s="3">
        <v>0</v>
      </c>
      <c r="L4" s="3">
        <v>1</v>
      </c>
      <c r="M4" s="3">
        <v>0.1</v>
      </c>
      <c r="N4" s="3">
        <v>0.1</v>
      </c>
      <c r="O4" s="16">
        <v>0.5</v>
      </c>
      <c r="P4" s="7" t="s">
        <v>422</v>
      </c>
      <c r="Q4" s="29" t="s">
        <v>422</v>
      </c>
      <c r="R4" s="7" t="s">
        <v>351</v>
      </c>
      <c r="S4" s="2" t="s">
        <v>423</v>
      </c>
    </row>
    <row r="5" spans="1:20" ht="143.44999999999999" customHeight="1">
      <c r="A5" s="67" t="s">
        <v>8</v>
      </c>
      <c r="B5" s="67" t="s">
        <v>9</v>
      </c>
      <c r="C5" s="67" t="s">
        <v>23</v>
      </c>
      <c r="D5" s="67" t="s">
        <v>24</v>
      </c>
      <c r="E5" s="69" t="s">
        <v>25</v>
      </c>
      <c r="F5" s="67" t="s">
        <v>26</v>
      </c>
      <c r="G5" s="2" t="s">
        <v>380</v>
      </c>
      <c r="H5" s="2" t="str">
        <f>VLOOKUP(G5,NECP_measures!A:C,3,FALSE)</f>
        <v>Extension of crop rotation with a greater participation of legumes</v>
      </c>
      <c r="I5" s="31">
        <v>2023</v>
      </c>
      <c r="J5" s="2">
        <v>2030</v>
      </c>
      <c r="K5" s="59">
        <v>0</v>
      </c>
      <c r="L5" s="59">
        <v>1</v>
      </c>
      <c r="M5" s="59">
        <v>0.4</v>
      </c>
      <c r="N5" s="59">
        <v>0.4</v>
      </c>
      <c r="O5" s="60">
        <v>0.95</v>
      </c>
      <c r="P5" s="62" t="s">
        <v>403</v>
      </c>
      <c r="Q5" s="62" t="s">
        <v>403</v>
      </c>
      <c r="R5" s="2"/>
      <c r="S5" s="2"/>
    </row>
    <row r="6" spans="1:20" ht="72" customHeight="1">
      <c r="A6" s="68"/>
      <c r="B6" s="68"/>
      <c r="C6" s="68"/>
      <c r="D6" s="68"/>
      <c r="E6" s="70"/>
      <c r="F6" s="68"/>
      <c r="G6" s="7" t="s">
        <v>388</v>
      </c>
      <c r="H6" s="2" t="str">
        <f>VLOOKUP(G6,NECP_measures!A:C,3,FALSE)</f>
        <v>Improvement and change of the tillage system (reduced tillage)</v>
      </c>
      <c r="I6" s="7">
        <v>2023</v>
      </c>
      <c r="J6" s="2">
        <v>2030</v>
      </c>
      <c r="K6" s="59"/>
      <c r="L6" s="59"/>
      <c r="M6" s="59"/>
      <c r="N6" s="59"/>
      <c r="O6" s="60"/>
      <c r="P6" s="62"/>
      <c r="Q6" s="62"/>
      <c r="R6" s="2"/>
      <c r="S6" s="2"/>
    </row>
    <row r="7" spans="1:20" ht="72" customHeight="1">
      <c r="A7" s="2" t="s">
        <v>8</v>
      </c>
      <c r="B7" s="2" t="s">
        <v>9</v>
      </c>
      <c r="C7" s="2" t="s">
        <v>27</v>
      </c>
      <c r="D7" s="2" t="s">
        <v>28</v>
      </c>
      <c r="E7" s="27" t="s">
        <v>29</v>
      </c>
      <c r="F7" s="2" t="s">
        <v>30</v>
      </c>
      <c r="G7" s="7" t="s">
        <v>381</v>
      </c>
      <c r="H7" s="2" t="str">
        <f>VLOOKUP(G7,NECP_measures!A:C,3,FALSE)</f>
        <v>Introduction of new cultivars, varieties and cultures</v>
      </c>
      <c r="I7" s="2">
        <v>2024</v>
      </c>
      <c r="J7" s="2">
        <v>2030</v>
      </c>
      <c r="K7" s="3">
        <v>0</v>
      </c>
      <c r="L7" s="3" t="s">
        <v>31</v>
      </c>
      <c r="M7" s="3"/>
      <c r="N7" s="3">
        <v>0.2</v>
      </c>
      <c r="O7" s="16">
        <v>0.4</v>
      </c>
      <c r="P7" s="15"/>
      <c r="Q7" s="7" t="s">
        <v>426</v>
      </c>
      <c r="R7" s="2"/>
      <c r="S7" s="2"/>
    </row>
    <row r="8" spans="1:20" ht="72" customHeight="1">
      <c r="A8" s="11" t="s">
        <v>32</v>
      </c>
      <c r="B8" s="2" t="s">
        <v>33</v>
      </c>
      <c r="C8" s="11" t="s">
        <v>34</v>
      </c>
      <c r="D8" s="11" t="s">
        <v>35</v>
      </c>
      <c r="E8" s="30" t="s">
        <v>36</v>
      </c>
      <c r="F8" s="2" t="s">
        <v>37</v>
      </c>
      <c r="G8" s="7"/>
      <c r="H8" s="2"/>
      <c r="I8" s="2"/>
      <c r="J8" s="2">
        <v>2030</v>
      </c>
      <c r="K8" s="3">
        <v>0</v>
      </c>
      <c r="L8" s="5" t="s">
        <v>31</v>
      </c>
      <c r="M8" s="3"/>
      <c r="N8" s="3"/>
      <c r="O8" s="16">
        <v>0.5</v>
      </c>
      <c r="P8" s="15"/>
      <c r="Q8" s="7"/>
      <c r="R8" s="28" t="s">
        <v>352</v>
      </c>
      <c r="S8" s="2" t="s">
        <v>645</v>
      </c>
    </row>
    <row r="9" spans="1:20" ht="72" customHeight="1">
      <c r="A9" s="67" t="s">
        <v>32</v>
      </c>
      <c r="B9" s="67" t="s">
        <v>38</v>
      </c>
      <c r="C9" s="67" t="s">
        <v>39</v>
      </c>
      <c r="D9" s="67" t="s">
        <v>40</v>
      </c>
      <c r="E9" s="69" t="s">
        <v>41</v>
      </c>
      <c r="F9" s="67" t="s">
        <v>42</v>
      </c>
      <c r="G9" s="7" t="s">
        <v>384</v>
      </c>
      <c r="H9" s="2" t="str">
        <f>VLOOKUP(G9,NECP_measures!A:C,3,FALSE)</f>
        <v>Reduction of losses in the electricity distribution network and introduction of advanced grids</v>
      </c>
      <c r="I9" s="2">
        <v>2021</v>
      </c>
      <c r="J9" s="2">
        <v>2030</v>
      </c>
      <c r="K9" s="59">
        <v>0</v>
      </c>
      <c r="L9" s="59">
        <v>1</v>
      </c>
      <c r="M9" s="59">
        <v>0.3</v>
      </c>
      <c r="N9" s="59">
        <v>0.3</v>
      </c>
      <c r="O9" s="60">
        <v>0.6</v>
      </c>
      <c r="P9" s="62" t="s">
        <v>427</v>
      </c>
      <c r="Q9" s="62" t="s">
        <v>427</v>
      </c>
      <c r="R9" s="57" t="s">
        <v>353</v>
      </c>
      <c r="S9" s="2" t="s">
        <v>645</v>
      </c>
    </row>
    <row r="10" spans="1:20" ht="72" customHeight="1">
      <c r="A10" s="68"/>
      <c r="B10" s="68"/>
      <c r="C10" s="68"/>
      <c r="D10" s="68"/>
      <c r="E10" s="70"/>
      <c r="F10" s="68"/>
      <c r="G10" s="2" t="s">
        <v>43</v>
      </c>
      <c r="H10" s="2" t="str">
        <f>VLOOKUP(G10,NECP_measures!A:C,3,FALSE)</f>
        <v>Energy efficiency of the electricity transmission system</v>
      </c>
      <c r="I10" s="2">
        <v>2021</v>
      </c>
      <c r="J10" s="2">
        <v>2030</v>
      </c>
      <c r="K10" s="59"/>
      <c r="L10" s="59"/>
      <c r="M10" s="59"/>
      <c r="N10" s="59"/>
      <c r="O10" s="60"/>
      <c r="P10" s="62"/>
      <c r="Q10" s="62"/>
      <c r="R10" s="58"/>
      <c r="S10" s="2" t="s">
        <v>645</v>
      </c>
    </row>
    <row r="11" spans="1:20" ht="72" customHeight="1">
      <c r="A11" s="2" t="s">
        <v>32</v>
      </c>
      <c r="B11" s="2" t="s">
        <v>38</v>
      </c>
      <c r="C11" s="2" t="s">
        <v>44</v>
      </c>
      <c r="D11" s="2" t="s">
        <v>45</v>
      </c>
      <c r="E11" s="27" t="s">
        <v>46</v>
      </c>
      <c r="F11" s="2" t="s">
        <v>47</v>
      </c>
      <c r="G11" s="7" t="s">
        <v>385</v>
      </c>
      <c r="H11" s="2" t="str">
        <f>VLOOKUP(G11,NECP_measures!A:C,3,FALSE)</f>
        <v>Legal adjustments and technical bases for the introduction of hydrogen into the energy system</v>
      </c>
      <c r="I11" s="7">
        <v>2024</v>
      </c>
      <c r="J11" s="2">
        <v>2030</v>
      </c>
      <c r="K11" s="3">
        <v>0</v>
      </c>
      <c r="L11" s="3">
        <v>1</v>
      </c>
      <c r="M11" s="3"/>
      <c r="N11" s="3">
        <v>0.5</v>
      </c>
      <c r="O11" s="16">
        <v>0.95</v>
      </c>
      <c r="P11" s="15"/>
      <c r="Q11" s="7"/>
      <c r="R11" s="28" t="s">
        <v>354</v>
      </c>
      <c r="S11" s="2" t="s">
        <v>645</v>
      </c>
    </row>
    <row r="12" spans="1:20" ht="72" customHeight="1">
      <c r="A12" s="2" t="s">
        <v>32</v>
      </c>
      <c r="B12" s="2" t="s">
        <v>38</v>
      </c>
      <c r="C12" s="2" t="s">
        <v>48</v>
      </c>
      <c r="D12" s="2" t="s">
        <v>49</v>
      </c>
      <c r="E12" s="27" t="s">
        <v>50</v>
      </c>
      <c r="F12" s="2" t="s">
        <v>51</v>
      </c>
      <c r="G12" s="2" t="s">
        <v>515</v>
      </c>
      <c r="H12" s="2" t="str">
        <f>VLOOKUP(G12,NECP_measures!A:C,3,FALSE)</f>
        <v>Use of RES for electricity production</v>
      </c>
      <c r="I12" s="2">
        <v>2021</v>
      </c>
      <c r="J12" s="2">
        <v>2030</v>
      </c>
      <c r="K12" s="3">
        <v>0</v>
      </c>
      <c r="L12" s="3">
        <v>1</v>
      </c>
      <c r="M12" s="3">
        <v>0.6</v>
      </c>
      <c r="N12" s="3">
        <v>0.6</v>
      </c>
      <c r="O12" s="16">
        <v>0.95</v>
      </c>
      <c r="P12" s="15" t="s">
        <v>404</v>
      </c>
      <c r="Q12" s="7" t="s">
        <v>404</v>
      </c>
      <c r="R12" s="28" t="s">
        <v>354</v>
      </c>
      <c r="S12" s="2" t="s">
        <v>645</v>
      </c>
    </row>
    <row r="13" spans="1:20" ht="72" customHeight="1">
      <c r="A13" s="2" t="s">
        <v>32</v>
      </c>
      <c r="B13" s="2" t="s">
        <v>52</v>
      </c>
      <c r="C13" s="2" t="s">
        <v>53</v>
      </c>
      <c r="D13" s="2" t="s">
        <v>54</v>
      </c>
      <c r="E13" s="27" t="s">
        <v>55</v>
      </c>
      <c r="F13" s="2" t="s">
        <v>56</v>
      </c>
      <c r="G13" s="7"/>
      <c r="H13" s="2"/>
      <c r="I13" s="7"/>
      <c r="J13" s="2">
        <v>2030</v>
      </c>
      <c r="K13" s="3">
        <v>0</v>
      </c>
      <c r="L13" s="3">
        <v>1</v>
      </c>
      <c r="M13" s="3"/>
      <c r="N13" s="3"/>
      <c r="O13" s="16">
        <v>0.8</v>
      </c>
      <c r="P13" s="15"/>
      <c r="Q13" s="7"/>
      <c r="R13" s="28" t="s">
        <v>355</v>
      </c>
      <c r="S13" s="2" t="s">
        <v>645</v>
      </c>
    </row>
    <row r="14" spans="1:20" ht="72" customHeight="1">
      <c r="A14" s="2" t="s">
        <v>32</v>
      </c>
      <c r="B14" s="2" t="s">
        <v>52</v>
      </c>
      <c r="C14" s="2" t="s">
        <v>57</v>
      </c>
      <c r="D14" s="2" t="s">
        <v>58</v>
      </c>
      <c r="E14" s="27" t="s">
        <v>59</v>
      </c>
      <c r="F14" s="2" t="s">
        <v>60</v>
      </c>
      <c r="G14" s="7"/>
      <c r="H14" s="2"/>
      <c r="I14" s="7"/>
      <c r="J14" s="2">
        <v>2030</v>
      </c>
      <c r="K14" s="3">
        <v>0</v>
      </c>
      <c r="L14" s="3">
        <v>1</v>
      </c>
      <c r="M14" s="3"/>
      <c r="N14" s="3"/>
      <c r="O14" s="16">
        <v>0.8</v>
      </c>
      <c r="P14" s="15"/>
      <c r="Q14" s="7"/>
      <c r="R14" s="28" t="s">
        <v>357</v>
      </c>
      <c r="S14" s="2" t="s">
        <v>646</v>
      </c>
    </row>
    <row r="15" spans="1:20" ht="72" customHeight="1">
      <c r="A15" s="73" t="s">
        <v>32</v>
      </c>
      <c r="B15" s="73" t="s">
        <v>61</v>
      </c>
      <c r="C15" s="73" t="s">
        <v>62</v>
      </c>
      <c r="D15" s="73" t="s">
        <v>63</v>
      </c>
      <c r="E15" s="74" t="s">
        <v>64</v>
      </c>
      <c r="F15" s="73" t="s">
        <v>65</v>
      </c>
      <c r="G15" s="7" t="s">
        <v>387</v>
      </c>
      <c r="H15" s="2" t="str">
        <f>VLOOKUP(G15,NECP_measures!A:C,3,FALSE)</f>
        <v>Measures to increase energy efficiency by improving processes and process units</v>
      </c>
      <c r="I15" s="7">
        <v>2024</v>
      </c>
      <c r="J15" s="2">
        <v>2026</v>
      </c>
      <c r="K15" s="59">
        <v>0</v>
      </c>
      <c r="L15" s="59" t="s">
        <v>31</v>
      </c>
      <c r="M15" s="59">
        <v>0.25</v>
      </c>
      <c r="N15" s="60">
        <v>0.45</v>
      </c>
      <c r="O15" s="60">
        <v>0.6</v>
      </c>
      <c r="P15" s="62" t="s">
        <v>428</v>
      </c>
      <c r="Q15" s="65" t="s">
        <v>405</v>
      </c>
      <c r="R15" s="28" t="s">
        <v>355</v>
      </c>
      <c r="S15" s="2" t="s">
        <v>645</v>
      </c>
    </row>
    <row r="16" spans="1:20" ht="72" customHeight="1">
      <c r="A16" s="73"/>
      <c r="B16" s="73"/>
      <c r="C16" s="73"/>
      <c r="D16" s="73"/>
      <c r="E16" s="74"/>
      <c r="F16" s="73"/>
      <c r="G16" s="7" t="s">
        <v>386</v>
      </c>
      <c r="H16" s="2" t="str">
        <f>VLOOKUP(G16,NECP_measures!A:C,3,FALSE)</f>
        <v>Increasing energy efficiency and the use of RES in manufacturing industries</v>
      </c>
      <c r="I16" s="7">
        <v>2021</v>
      </c>
      <c r="J16" s="2">
        <v>2030</v>
      </c>
      <c r="K16" s="59"/>
      <c r="L16" s="59"/>
      <c r="M16" s="59"/>
      <c r="N16" s="60"/>
      <c r="O16" s="60"/>
      <c r="P16" s="62"/>
      <c r="Q16" s="66"/>
      <c r="R16" s="2"/>
      <c r="S16" s="2"/>
    </row>
    <row r="17" spans="1:20" ht="72" customHeight="1">
      <c r="A17" s="57" t="s">
        <v>32</v>
      </c>
      <c r="B17" s="57" t="s">
        <v>61</v>
      </c>
      <c r="C17" s="57" t="s">
        <v>66</v>
      </c>
      <c r="D17" s="57" t="s">
        <v>67</v>
      </c>
      <c r="E17" s="71" t="s">
        <v>68</v>
      </c>
      <c r="F17" s="57" t="s">
        <v>69</v>
      </c>
      <c r="G17" s="7" t="s">
        <v>387</v>
      </c>
      <c r="H17" s="2" t="str">
        <f>VLOOKUP(G17,NECP_measures!A:C,3,FALSE)</f>
        <v>Measures to increase energy efficiency by improving processes and process units</v>
      </c>
      <c r="I17" s="7">
        <v>2024</v>
      </c>
      <c r="J17" s="2">
        <v>2026</v>
      </c>
      <c r="K17" s="59">
        <v>0</v>
      </c>
      <c r="L17" s="59" t="s">
        <v>31</v>
      </c>
      <c r="M17" s="59">
        <v>0.25</v>
      </c>
      <c r="N17" s="60">
        <v>0.45</v>
      </c>
      <c r="O17" s="60">
        <v>0.6</v>
      </c>
      <c r="P17" s="62" t="s">
        <v>428</v>
      </c>
      <c r="Q17" s="62" t="s">
        <v>405</v>
      </c>
      <c r="R17" s="28" t="s">
        <v>355</v>
      </c>
      <c r="S17" s="2" t="s">
        <v>645</v>
      </c>
    </row>
    <row r="18" spans="1:20" ht="72" customHeight="1">
      <c r="A18" s="58"/>
      <c r="B18" s="58"/>
      <c r="C18" s="58"/>
      <c r="D18" s="58"/>
      <c r="E18" s="72"/>
      <c r="F18" s="58"/>
      <c r="G18" s="7" t="s">
        <v>386</v>
      </c>
      <c r="H18" s="2" t="str">
        <f>VLOOKUP(G18,NECP_measures!A:C,3,FALSE)</f>
        <v>Increasing energy efficiency and the use of RES in manufacturing industries</v>
      </c>
      <c r="I18" s="7">
        <v>2021</v>
      </c>
      <c r="J18" s="2">
        <v>2030</v>
      </c>
      <c r="K18" s="59"/>
      <c r="L18" s="59"/>
      <c r="M18" s="59"/>
      <c r="N18" s="60"/>
      <c r="O18" s="60"/>
      <c r="P18" s="62"/>
      <c r="Q18" s="62"/>
      <c r="R18" s="2"/>
      <c r="S18" s="2"/>
    </row>
    <row r="19" spans="1:20" ht="143.1" customHeight="1">
      <c r="A19" s="2" t="s">
        <v>32</v>
      </c>
      <c r="B19" s="2" t="s">
        <v>61</v>
      </c>
      <c r="C19" s="2" t="s">
        <v>70</v>
      </c>
      <c r="D19" s="2" t="s">
        <v>71</v>
      </c>
      <c r="E19" s="27" t="s">
        <v>72</v>
      </c>
      <c r="F19" s="2" t="s">
        <v>73</v>
      </c>
      <c r="G19" s="7"/>
      <c r="H19" s="2"/>
      <c r="I19" s="7"/>
      <c r="J19" s="2">
        <v>2030</v>
      </c>
      <c r="K19" s="3">
        <v>0</v>
      </c>
      <c r="L19" s="3">
        <v>1</v>
      </c>
      <c r="M19" s="3"/>
      <c r="N19" s="3"/>
      <c r="O19" s="3">
        <v>0.2</v>
      </c>
      <c r="P19" s="12"/>
      <c r="Q19" s="7"/>
      <c r="R19" s="7" t="s">
        <v>356</v>
      </c>
      <c r="S19" s="2" t="s">
        <v>424</v>
      </c>
    </row>
    <row r="20" spans="1:20" ht="72" customHeight="1">
      <c r="A20" s="2" t="s">
        <v>74</v>
      </c>
      <c r="B20" s="2" t="s">
        <v>74</v>
      </c>
      <c r="C20" s="2" t="s">
        <v>75</v>
      </c>
      <c r="D20" s="2" t="s">
        <v>76</v>
      </c>
      <c r="E20" s="27" t="s">
        <v>77</v>
      </c>
      <c r="F20" s="2" t="s">
        <v>78</v>
      </c>
      <c r="G20" s="7"/>
      <c r="H20" s="2"/>
      <c r="I20" s="7"/>
      <c r="J20" s="2">
        <v>2030</v>
      </c>
      <c r="K20" s="3">
        <v>0</v>
      </c>
      <c r="L20" s="3">
        <v>1</v>
      </c>
      <c r="M20" s="3"/>
      <c r="N20" s="16"/>
      <c r="O20" s="16">
        <v>0.5</v>
      </c>
      <c r="P20" s="15"/>
      <c r="Q20" s="7"/>
      <c r="R20" s="28" t="s">
        <v>358</v>
      </c>
      <c r="S20" s="2" t="s">
        <v>647</v>
      </c>
      <c r="T20" s="4" t="s">
        <v>653</v>
      </c>
    </row>
    <row r="21" spans="1:20" ht="72" customHeight="1">
      <c r="A21" s="2" t="s">
        <v>74</v>
      </c>
      <c r="B21" s="2" t="s">
        <v>74</v>
      </c>
      <c r="C21" s="2" t="s">
        <v>80</v>
      </c>
      <c r="D21" s="2" t="s">
        <v>81</v>
      </c>
      <c r="E21" s="27" t="s">
        <v>82</v>
      </c>
      <c r="F21" s="2" t="s">
        <v>83</v>
      </c>
      <c r="G21" s="7"/>
      <c r="H21" s="2"/>
      <c r="I21" s="7"/>
      <c r="J21" s="2">
        <v>2030</v>
      </c>
      <c r="K21" s="3">
        <v>0</v>
      </c>
      <c r="L21" s="3">
        <v>1</v>
      </c>
      <c r="M21" s="3"/>
      <c r="N21" s="3"/>
      <c r="O21" s="16"/>
      <c r="P21" s="15"/>
      <c r="Q21" s="7"/>
      <c r="R21" s="2" t="s">
        <v>431</v>
      </c>
      <c r="S21" s="2" t="s">
        <v>429</v>
      </c>
    </row>
    <row r="22" spans="1:20" ht="108" customHeight="1">
      <c r="A22" s="2" t="s">
        <v>74</v>
      </c>
      <c r="B22" s="2" t="s">
        <v>74</v>
      </c>
      <c r="C22" s="2" t="s">
        <v>84</v>
      </c>
      <c r="D22" s="2" t="s">
        <v>85</v>
      </c>
      <c r="E22" s="27" t="s">
        <v>86</v>
      </c>
      <c r="F22" s="2">
        <v>0</v>
      </c>
      <c r="G22" s="7" t="s">
        <v>79</v>
      </c>
      <c r="H22" s="2" t="str">
        <f>VLOOKUP(G22,NECP_measures!A:C,3,FALSE)</f>
        <v>Restrictions and prohibitions on the placing on the market and exclusion of products and equipment containing fluorinated greenhouse gases</v>
      </c>
      <c r="I22" s="7">
        <v>2024</v>
      </c>
      <c r="J22" s="2">
        <v>2030</v>
      </c>
      <c r="K22" s="3">
        <v>0</v>
      </c>
      <c r="L22" s="3">
        <v>1</v>
      </c>
      <c r="M22" s="3"/>
      <c r="N22" s="3">
        <v>0.3</v>
      </c>
      <c r="O22" s="16">
        <v>1</v>
      </c>
      <c r="P22" s="15"/>
      <c r="Q22" s="7" t="s">
        <v>432</v>
      </c>
      <c r="R22" s="7" t="s">
        <v>359</v>
      </c>
      <c r="S22" s="2" t="s">
        <v>430</v>
      </c>
    </row>
    <row r="23" spans="1:20" ht="109.35" customHeight="1">
      <c r="A23" s="2" t="s">
        <v>74</v>
      </c>
      <c r="B23" s="2" t="s">
        <v>74</v>
      </c>
      <c r="C23" s="2" t="s">
        <v>87</v>
      </c>
      <c r="D23" s="2" t="s">
        <v>88</v>
      </c>
      <c r="E23" s="27" t="s">
        <v>89</v>
      </c>
      <c r="F23" s="2" t="s">
        <v>90</v>
      </c>
      <c r="G23" s="7"/>
      <c r="H23" s="2"/>
      <c r="I23" s="7"/>
      <c r="J23" s="2">
        <v>2030</v>
      </c>
      <c r="K23" s="3">
        <v>0</v>
      </c>
      <c r="L23" s="3">
        <v>1</v>
      </c>
      <c r="M23" s="3"/>
      <c r="N23" s="3"/>
      <c r="O23" s="16">
        <v>0.9</v>
      </c>
      <c r="P23" s="15"/>
      <c r="Q23" s="7"/>
      <c r="R23" s="28" t="s">
        <v>360</v>
      </c>
      <c r="S23" s="2" t="s">
        <v>648</v>
      </c>
      <c r="T23" s="4" t="s">
        <v>654</v>
      </c>
    </row>
    <row r="24" spans="1:20" ht="143.1" customHeight="1">
      <c r="A24" s="2" t="s">
        <v>74</v>
      </c>
      <c r="B24" s="2" t="s">
        <v>74</v>
      </c>
      <c r="C24" s="2" t="s">
        <v>91</v>
      </c>
      <c r="D24" s="2" t="s">
        <v>92</v>
      </c>
      <c r="E24" s="27" t="s">
        <v>93</v>
      </c>
      <c r="F24" s="2" t="s">
        <v>94</v>
      </c>
      <c r="G24" s="7" t="s">
        <v>79</v>
      </c>
      <c r="H24" s="2" t="str">
        <f>VLOOKUP(G24,NECP_measures!A:C,3,FALSE)</f>
        <v>Restrictions and prohibitions on the placing on the market and exclusion of products and equipment containing fluorinated greenhouse gases</v>
      </c>
      <c r="I24" s="7">
        <v>2024</v>
      </c>
      <c r="J24" s="2">
        <v>2030</v>
      </c>
      <c r="K24" s="3">
        <v>0</v>
      </c>
      <c r="L24" s="3">
        <v>1</v>
      </c>
      <c r="M24" s="3"/>
      <c r="N24" s="3">
        <v>0.3</v>
      </c>
      <c r="O24" s="16">
        <v>0.9</v>
      </c>
      <c r="P24" s="15"/>
      <c r="Q24" s="7" t="s">
        <v>432</v>
      </c>
      <c r="R24" s="28" t="s">
        <v>361</v>
      </c>
      <c r="S24" s="2" t="s">
        <v>648</v>
      </c>
    </row>
    <row r="25" spans="1:20" ht="137.44999999999999" customHeight="1">
      <c r="A25" s="2" t="s">
        <v>74</v>
      </c>
      <c r="B25" s="2" t="s">
        <v>74</v>
      </c>
      <c r="C25" s="2" t="s">
        <v>95</v>
      </c>
      <c r="D25" s="2" t="s">
        <v>96</v>
      </c>
      <c r="E25" s="27" t="s">
        <v>97</v>
      </c>
      <c r="F25" s="2" t="s">
        <v>98</v>
      </c>
      <c r="G25" s="7" t="s">
        <v>79</v>
      </c>
      <c r="H25" s="2" t="str">
        <f>VLOOKUP(G25,NECP_measures!A:C,3,FALSE)</f>
        <v>Restrictions and prohibitions on the placing on the market and exclusion of products and equipment containing fluorinated greenhouse gases</v>
      </c>
      <c r="I25" s="7">
        <v>2024</v>
      </c>
      <c r="J25" s="2">
        <v>2030</v>
      </c>
      <c r="K25" s="3">
        <v>0</v>
      </c>
      <c r="L25" s="3">
        <v>1</v>
      </c>
      <c r="M25" s="3"/>
      <c r="N25" s="3">
        <v>0.3</v>
      </c>
      <c r="O25" s="16">
        <v>0.9</v>
      </c>
      <c r="P25" s="15"/>
      <c r="Q25" s="7" t="s">
        <v>432</v>
      </c>
      <c r="R25" s="28" t="s">
        <v>361</v>
      </c>
      <c r="S25" s="2" t="s">
        <v>648</v>
      </c>
    </row>
    <row r="26" spans="1:20" ht="72" customHeight="1">
      <c r="A26" s="7" t="s">
        <v>8</v>
      </c>
      <c r="B26" s="7" t="s">
        <v>99</v>
      </c>
      <c r="C26" s="7" t="s">
        <v>100</v>
      </c>
      <c r="D26" s="7" t="s">
        <v>101</v>
      </c>
      <c r="E26" s="32" t="s">
        <v>102</v>
      </c>
      <c r="F26" s="7" t="s">
        <v>103</v>
      </c>
      <c r="G26" s="7"/>
      <c r="H26" s="2"/>
      <c r="I26" s="7"/>
      <c r="J26" s="2">
        <v>2030</v>
      </c>
      <c r="K26" s="12">
        <v>0</v>
      </c>
      <c r="L26" s="12">
        <v>1</v>
      </c>
      <c r="M26" s="12"/>
      <c r="N26" s="12"/>
      <c r="O26" s="15">
        <v>0.5</v>
      </c>
      <c r="P26" s="15"/>
      <c r="Q26" s="7"/>
      <c r="R26" s="7" t="s">
        <v>362</v>
      </c>
      <c r="S26" s="2" t="s">
        <v>425</v>
      </c>
    </row>
    <row r="27" spans="1:20" ht="72" customHeight="1">
      <c r="A27" s="2" t="s">
        <v>8</v>
      </c>
      <c r="B27" s="2" t="s">
        <v>99</v>
      </c>
      <c r="C27" s="2" t="s">
        <v>104</v>
      </c>
      <c r="D27" s="2" t="s">
        <v>105</v>
      </c>
      <c r="E27" s="27" t="s">
        <v>106</v>
      </c>
      <c r="F27" s="2" t="s">
        <v>107</v>
      </c>
      <c r="G27" s="7" t="s">
        <v>116</v>
      </c>
      <c r="H27" s="2" t="str">
        <f>VLOOKUP(G27,NECP_measures!A:C,3,FALSE)</f>
        <v>Pasture management</v>
      </c>
      <c r="I27" s="7">
        <v>2021</v>
      </c>
      <c r="J27" s="2">
        <v>2030</v>
      </c>
      <c r="K27" s="3">
        <v>0</v>
      </c>
      <c r="L27" s="3">
        <v>1</v>
      </c>
      <c r="M27" s="3">
        <v>0.3</v>
      </c>
      <c r="N27" s="3">
        <v>0.3</v>
      </c>
      <c r="O27" s="16">
        <v>0.95</v>
      </c>
      <c r="P27" s="15" t="s">
        <v>406</v>
      </c>
      <c r="Q27" s="15" t="s">
        <v>407</v>
      </c>
      <c r="R27" s="2"/>
      <c r="S27" s="2"/>
    </row>
    <row r="28" spans="1:20" ht="72" customHeight="1">
      <c r="A28" s="2" t="s">
        <v>8</v>
      </c>
      <c r="B28" s="2" t="s">
        <v>99</v>
      </c>
      <c r="C28" s="2" t="s">
        <v>108</v>
      </c>
      <c r="D28" s="2" t="s">
        <v>109</v>
      </c>
      <c r="E28" s="27" t="s">
        <v>110</v>
      </c>
      <c r="F28" s="2" t="s">
        <v>111</v>
      </c>
      <c r="G28" s="7"/>
      <c r="H28" s="2"/>
      <c r="I28" s="7"/>
      <c r="J28" s="2">
        <v>2030</v>
      </c>
      <c r="K28" s="3">
        <v>0</v>
      </c>
      <c r="L28" s="3" t="s">
        <v>31</v>
      </c>
      <c r="M28" s="3">
        <v>0.05</v>
      </c>
      <c r="N28" s="3">
        <v>0.1</v>
      </c>
      <c r="O28" s="16">
        <v>0.2</v>
      </c>
      <c r="P28" s="7"/>
      <c r="Q28" s="7"/>
      <c r="R28" s="28" t="s">
        <v>363</v>
      </c>
      <c r="S28" s="2" t="s">
        <v>433</v>
      </c>
    </row>
    <row r="29" spans="1:20" ht="119.1" customHeight="1">
      <c r="A29" s="2" t="s">
        <v>8</v>
      </c>
      <c r="B29" s="2" t="s">
        <v>99</v>
      </c>
      <c r="C29" s="2" t="s">
        <v>112</v>
      </c>
      <c r="D29" s="2" t="s">
        <v>113</v>
      </c>
      <c r="E29" s="27" t="s">
        <v>114</v>
      </c>
      <c r="F29" s="2" t="s">
        <v>115</v>
      </c>
      <c r="G29" s="7" t="s">
        <v>389</v>
      </c>
      <c r="H29" s="2" t="str">
        <f>VLOOKUP(G29,NECP_measures!A:C,3,FALSE)</f>
        <v>Agroforestry</v>
      </c>
      <c r="I29" s="7">
        <v>2023</v>
      </c>
      <c r="J29" s="2">
        <v>2030</v>
      </c>
      <c r="K29" s="3">
        <v>0</v>
      </c>
      <c r="L29" s="3">
        <v>1</v>
      </c>
      <c r="M29" s="3">
        <v>0.2</v>
      </c>
      <c r="N29" s="3">
        <v>0.2</v>
      </c>
      <c r="O29" s="16">
        <v>0.4</v>
      </c>
      <c r="P29" s="29" t="s">
        <v>409</v>
      </c>
      <c r="Q29" s="29" t="s">
        <v>409</v>
      </c>
      <c r="R29" s="2"/>
      <c r="S29" s="2"/>
    </row>
    <row r="30" spans="1:20" ht="72" customHeight="1">
      <c r="A30" s="2" t="s">
        <v>8</v>
      </c>
      <c r="B30" s="2" t="s">
        <v>117</v>
      </c>
      <c r="C30" s="2" t="s">
        <v>118</v>
      </c>
      <c r="D30" s="2" t="s">
        <v>119</v>
      </c>
      <c r="E30" s="27" t="s">
        <v>120</v>
      </c>
      <c r="F30" s="2" t="s">
        <v>121</v>
      </c>
      <c r="G30" s="7" t="s">
        <v>390</v>
      </c>
      <c r="H30" s="2" t="str">
        <f>VLOOKUP(G30,NECP_measures!A:C,3,FALSE)</f>
        <v>Anaerobic digestion of manure and biogas production</v>
      </c>
      <c r="I30" s="7">
        <v>2023</v>
      </c>
      <c r="J30" s="2">
        <v>2030</v>
      </c>
      <c r="K30" s="3">
        <v>0</v>
      </c>
      <c r="L30" s="3">
        <v>1</v>
      </c>
      <c r="M30" s="3">
        <v>0.4</v>
      </c>
      <c r="N30" s="3">
        <v>0.4</v>
      </c>
      <c r="O30" s="16">
        <v>0.9</v>
      </c>
      <c r="P30" s="15" t="s">
        <v>410</v>
      </c>
      <c r="Q30" s="15" t="s">
        <v>410</v>
      </c>
      <c r="R30" s="28" t="s">
        <v>364</v>
      </c>
      <c r="S30" s="2" t="s">
        <v>649</v>
      </c>
    </row>
    <row r="31" spans="1:20" ht="117" customHeight="1">
      <c r="A31" s="2" t="s">
        <v>8</v>
      </c>
      <c r="B31" s="2" t="s">
        <v>117</v>
      </c>
      <c r="C31" s="2" t="s">
        <v>122</v>
      </c>
      <c r="D31" s="2" t="s">
        <v>123</v>
      </c>
      <c r="E31" s="27" t="s">
        <v>124</v>
      </c>
      <c r="F31" s="2" t="s">
        <v>125</v>
      </c>
      <c r="G31" s="7" t="s">
        <v>391</v>
      </c>
      <c r="H31" s="2" t="str">
        <f>VLOOKUP(G31,NECP_measures!A:C,3,FALSE)</f>
        <v>Improving Manure Storage Capacity and Manure Manipulation Practices</v>
      </c>
      <c r="I31" s="7">
        <v>2023</v>
      </c>
      <c r="J31" s="2">
        <v>2030</v>
      </c>
      <c r="K31" s="3">
        <v>0</v>
      </c>
      <c r="L31" s="3">
        <v>1</v>
      </c>
      <c r="M31" s="3">
        <v>0.3</v>
      </c>
      <c r="N31" s="3">
        <v>0.3</v>
      </c>
      <c r="O31" s="16">
        <v>0.6</v>
      </c>
      <c r="P31" s="15" t="s">
        <v>411</v>
      </c>
      <c r="Q31" s="15" t="s">
        <v>411</v>
      </c>
      <c r="R31" s="2"/>
      <c r="S31" s="2"/>
    </row>
    <row r="32" spans="1:20" ht="121.35" customHeight="1">
      <c r="A32" s="2" t="s">
        <v>8</v>
      </c>
      <c r="B32" s="2" t="s">
        <v>117</v>
      </c>
      <c r="C32" s="2" t="s">
        <v>126</v>
      </c>
      <c r="D32" s="2" t="s">
        <v>127</v>
      </c>
      <c r="E32" s="27" t="s">
        <v>128</v>
      </c>
      <c r="F32" s="2" t="s">
        <v>125</v>
      </c>
      <c r="G32" s="7" t="s">
        <v>391</v>
      </c>
      <c r="H32" s="2" t="str">
        <f>VLOOKUP(G32,NECP_measures!A:C,3,FALSE)</f>
        <v>Improving Manure Storage Capacity and Manure Manipulation Practices</v>
      </c>
      <c r="I32" s="7">
        <v>2023</v>
      </c>
      <c r="J32" s="2">
        <v>2030</v>
      </c>
      <c r="K32" s="3">
        <v>0</v>
      </c>
      <c r="L32" s="3">
        <v>1</v>
      </c>
      <c r="M32" s="3">
        <v>0.3</v>
      </c>
      <c r="N32" s="3">
        <v>0.3</v>
      </c>
      <c r="O32" s="16">
        <v>0.6</v>
      </c>
      <c r="P32" s="15" t="s">
        <v>411</v>
      </c>
      <c r="Q32" s="15" t="s">
        <v>411</v>
      </c>
      <c r="R32" s="2"/>
      <c r="S32" s="2"/>
    </row>
    <row r="33" spans="1:19" ht="140.1" customHeight="1">
      <c r="A33" s="2" t="s">
        <v>8</v>
      </c>
      <c r="B33" s="2" t="s">
        <v>117</v>
      </c>
      <c r="C33" s="2" t="s">
        <v>129</v>
      </c>
      <c r="D33" s="2" t="s">
        <v>130</v>
      </c>
      <c r="E33" s="27" t="s">
        <v>131</v>
      </c>
      <c r="F33" s="2" t="s">
        <v>125</v>
      </c>
      <c r="G33" s="7" t="s">
        <v>391</v>
      </c>
      <c r="H33" s="2" t="str">
        <f>VLOOKUP(G33,NECP_measures!A:C,3,FALSE)</f>
        <v>Improving Manure Storage Capacity and Manure Manipulation Practices</v>
      </c>
      <c r="I33" s="7">
        <v>2023</v>
      </c>
      <c r="J33" s="2">
        <v>2030</v>
      </c>
      <c r="K33" s="3">
        <v>0</v>
      </c>
      <c r="L33" s="3">
        <v>1</v>
      </c>
      <c r="M33" s="3">
        <v>0.3</v>
      </c>
      <c r="N33" s="3">
        <v>0.3</v>
      </c>
      <c r="O33" s="16">
        <v>0.6</v>
      </c>
      <c r="P33" s="15" t="s">
        <v>411</v>
      </c>
      <c r="Q33" s="15" t="s">
        <v>411</v>
      </c>
      <c r="R33" s="2"/>
      <c r="S33" s="2"/>
    </row>
    <row r="34" spans="1:19" ht="111" customHeight="1">
      <c r="A34" s="11" t="s">
        <v>8</v>
      </c>
      <c r="B34" s="11" t="s">
        <v>132</v>
      </c>
      <c r="C34" s="11" t="s">
        <v>133</v>
      </c>
      <c r="D34" s="11" t="s">
        <v>134</v>
      </c>
      <c r="E34" s="30" t="s">
        <v>135</v>
      </c>
      <c r="F34" s="11" t="s">
        <v>136</v>
      </c>
      <c r="G34" s="7"/>
      <c r="H34" s="2"/>
      <c r="I34" s="7"/>
      <c r="J34" s="2">
        <v>2030</v>
      </c>
      <c r="K34" s="3">
        <v>0</v>
      </c>
      <c r="L34" s="3">
        <v>1</v>
      </c>
      <c r="M34" s="3"/>
      <c r="N34" s="3"/>
      <c r="O34" s="16">
        <v>0.6</v>
      </c>
      <c r="P34" s="15"/>
      <c r="Q34" s="15"/>
      <c r="R34" s="7" t="s">
        <v>365</v>
      </c>
      <c r="S34" s="2" t="s">
        <v>392</v>
      </c>
    </row>
    <row r="35" spans="1:19" ht="72" customHeight="1">
      <c r="A35" s="2" t="s">
        <v>8</v>
      </c>
      <c r="B35" s="2" t="s">
        <v>132</v>
      </c>
      <c r="C35" s="2" t="s">
        <v>137</v>
      </c>
      <c r="D35" s="2" t="s">
        <v>138</v>
      </c>
      <c r="E35" s="27" t="s">
        <v>139</v>
      </c>
      <c r="F35" s="2" t="s">
        <v>140</v>
      </c>
      <c r="G35" s="7"/>
      <c r="H35" s="2"/>
      <c r="I35" s="7"/>
      <c r="J35" s="2">
        <v>2030</v>
      </c>
      <c r="K35" s="3">
        <v>0</v>
      </c>
      <c r="L35" s="3">
        <v>1</v>
      </c>
      <c r="M35" s="3"/>
      <c r="N35" s="3"/>
      <c r="O35" s="16"/>
      <c r="P35" s="15"/>
      <c r="Q35" s="7"/>
      <c r="R35" s="2"/>
      <c r="S35" s="2"/>
    </row>
    <row r="36" spans="1:19" ht="72" customHeight="1">
      <c r="A36" s="2" t="s">
        <v>8</v>
      </c>
      <c r="B36" s="2" t="s">
        <v>132</v>
      </c>
      <c r="C36" s="2" t="s">
        <v>141</v>
      </c>
      <c r="D36" s="2" t="s">
        <v>142</v>
      </c>
      <c r="E36" s="27" t="s">
        <v>143</v>
      </c>
      <c r="F36" s="2" t="s">
        <v>144</v>
      </c>
      <c r="G36" s="7"/>
      <c r="H36" s="2"/>
      <c r="I36" s="7"/>
      <c r="J36" s="2">
        <v>2030</v>
      </c>
      <c r="K36" s="3">
        <v>0</v>
      </c>
      <c r="L36" s="3" t="s">
        <v>31</v>
      </c>
      <c r="M36" s="3"/>
      <c r="N36" s="3"/>
      <c r="O36" s="16">
        <v>0.3</v>
      </c>
      <c r="P36" s="15"/>
      <c r="Q36" s="7"/>
      <c r="R36" s="2"/>
      <c r="S36" s="2"/>
    </row>
    <row r="37" spans="1:19" ht="72" customHeight="1">
      <c r="A37" s="2" t="s">
        <v>145</v>
      </c>
      <c r="B37" s="2" t="s">
        <v>146</v>
      </c>
      <c r="C37" s="2" t="s">
        <v>147</v>
      </c>
      <c r="D37" s="2" t="s">
        <v>148</v>
      </c>
      <c r="E37" s="27" t="s">
        <v>149</v>
      </c>
      <c r="F37" s="2" t="s">
        <v>150</v>
      </c>
      <c r="G37" s="7"/>
      <c r="H37" s="2"/>
      <c r="I37" s="7"/>
      <c r="J37" s="2">
        <v>2030</v>
      </c>
      <c r="K37" s="3">
        <v>0</v>
      </c>
      <c r="L37" s="3">
        <v>1</v>
      </c>
      <c r="M37" s="3"/>
      <c r="N37" s="3"/>
      <c r="O37" s="16">
        <v>0.5</v>
      </c>
      <c r="P37" s="15"/>
      <c r="Q37" s="15"/>
      <c r="R37" s="2" t="s">
        <v>393</v>
      </c>
      <c r="S37" s="2" t="s">
        <v>392</v>
      </c>
    </row>
    <row r="38" spans="1:19" ht="72" customHeight="1">
      <c r="A38" s="28" t="s">
        <v>145</v>
      </c>
      <c r="B38" s="28" t="s">
        <v>146</v>
      </c>
      <c r="C38" s="28" t="s">
        <v>151</v>
      </c>
      <c r="D38" s="28" t="s">
        <v>152</v>
      </c>
      <c r="E38" s="56" t="s">
        <v>153</v>
      </c>
      <c r="F38" s="28" t="s">
        <v>154</v>
      </c>
      <c r="G38" s="7" t="s">
        <v>394</v>
      </c>
      <c r="H38" s="2" t="str">
        <f>VLOOKUP(G38,NECP_measures!A:C,3,FALSE)</f>
        <v>Development and implementation of CO2 collection, transport and storage (CCS) projects</v>
      </c>
      <c r="I38" s="7">
        <v>2021</v>
      </c>
      <c r="J38" s="2">
        <v>2030</v>
      </c>
      <c r="K38" s="3">
        <v>0</v>
      </c>
      <c r="L38" s="3">
        <v>1</v>
      </c>
      <c r="M38" s="3"/>
      <c r="N38" s="3">
        <v>0.5</v>
      </c>
      <c r="O38" s="16">
        <v>0.8</v>
      </c>
      <c r="P38" s="15" t="s">
        <v>412</v>
      </c>
      <c r="Q38" s="7" t="s">
        <v>412</v>
      </c>
      <c r="R38" s="28" t="s">
        <v>366</v>
      </c>
      <c r="S38" s="2" t="s">
        <v>645</v>
      </c>
    </row>
    <row r="39" spans="1:19" ht="72" customHeight="1">
      <c r="A39" s="67" t="s">
        <v>32</v>
      </c>
      <c r="B39" s="67" t="s">
        <v>155</v>
      </c>
      <c r="C39" s="67" t="s">
        <v>156</v>
      </c>
      <c r="D39" s="67" t="s">
        <v>157</v>
      </c>
      <c r="E39" s="69" t="s">
        <v>158</v>
      </c>
      <c r="F39" s="67" t="s">
        <v>159</v>
      </c>
      <c r="G39" s="2" t="s">
        <v>160</v>
      </c>
      <c r="H39" s="2" t="str">
        <f>VLOOKUP(G39,NECP_measures!A:C,3,FALSE)</f>
        <v>Energy renovation program for apartment buildings</v>
      </c>
      <c r="I39" s="2">
        <v>2021</v>
      </c>
      <c r="J39" s="2">
        <v>2030</v>
      </c>
      <c r="K39" s="59">
        <v>0</v>
      </c>
      <c r="L39" s="59">
        <v>1</v>
      </c>
      <c r="M39" s="63">
        <v>0.4</v>
      </c>
      <c r="N39" s="59">
        <v>0.4</v>
      </c>
      <c r="O39" s="60">
        <v>0.6</v>
      </c>
      <c r="P39" s="77" t="s">
        <v>413</v>
      </c>
      <c r="Q39" s="62" t="s">
        <v>413</v>
      </c>
      <c r="R39" s="28" t="s">
        <v>354</v>
      </c>
      <c r="S39" s="2" t="s">
        <v>645</v>
      </c>
    </row>
    <row r="40" spans="1:19" ht="72" customHeight="1">
      <c r="A40" s="68"/>
      <c r="B40" s="68"/>
      <c r="C40" s="68"/>
      <c r="D40" s="68"/>
      <c r="E40" s="70"/>
      <c r="F40" s="68"/>
      <c r="G40" s="2" t="s">
        <v>161</v>
      </c>
      <c r="H40" s="2" t="str">
        <f>VLOOKUP(G40,NECP_measures!A:C,3,FALSE)</f>
        <v>Energy renovation program for family houses</v>
      </c>
      <c r="I40" s="2">
        <v>2021</v>
      </c>
      <c r="J40" s="2">
        <v>2030</v>
      </c>
      <c r="K40" s="59"/>
      <c r="L40" s="59"/>
      <c r="M40" s="64"/>
      <c r="N40" s="59"/>
      <c r="O40" s="60"/>
      <c r="P40" s="78"/>
      <c r="Q40" s="62"/>
      <c r="R40" s="28" t="s">
        <v>354</v>
      </c>
      <c r="S40" s="2" t="s">
        <v>645</v>
      </c>
    </row>
    <row r="41" spans="1:19" ht="72" customHeight="1">
      <c r="A41" s="2" t="s">
        <v>32</v>
      </c>
      <c r="B41" s="2" t="s">
        <v>155</v>
      </c>
      <c r="C41" s="2" t="s">
        <v>162</v>
      </c>
      <c r="D41" s="2" t="s">
        <v>163</v>
      </c>
      <c r="E41" s="27" t="s">
        <v>164</v>
      </c>
      <c r="F41" s="2" t="s">
        <v>165</v>
      </c>
      <c r="G41" s="7" t="s">
        <v>395</v>
      </c>
      <c r="H41" s="2" t="str">
        <f>VLOOKUP(G41,NECP_measures!A:C,3,FALSE)</f>
        <v>Promoting decarbonization and the application of the energy efficiency first principle in buildings</v>
      </c>
      <c r="I41" s="2">
        <v>2019</v>
      </c>
      <c r="J41" s="2">
        <v>2030</v>
      </c>
      <c r="K41" s="3">
        <v>0</v>
      </c>
      <c r="L41" s="3" t="s">
        <v>31</v>
      </c>
      <c r="M41" s="3">
        <v>0.3</v>
      </c>
      <c r="N41" s="3">
        <v>0.3</v>
      </c>
      <c r="O41" s="16">
        <v>0.5</v>
      </c>
      <c r="P41" s="15" t="s">
        <v>414</v>
      </c>
      <c r="Q41" s="15" t="s">
        <v>414</v>
      </c>
      <c r="R41" s="28" t="s">
        <v>354</v>
      </c>
      <c r="S41" s="2" t="s">
        <v>645</v>
      </c>
    </row>
    <row r="42" spans="1:19" ht="72" customHeight="1">
      <c r="A42" s="67" t="s">
        <v>32</v>
      </c>
      <c r="B42" s="67" t="s">
        <v>155</v>
      </c>
      <c r="C42" s="67" t="s">
        <v>166</v>
      </c>
      <c r="D42" s="67" t="s">
        <v>167</v>
      </c>
      <c r="E42" s="69" t="s">
        <v>168</v>
      </c>
      <c r="F42" s="67" t="s">
        <v>169</v>
      </c>
      <c r="G42" s="7" t="s">
        <v>396</v>
      </c>
      <c r="H42" s="2" t="str">
        <f>VLOOKUP(G42,NECP_measures!A:C,3,FALSE)</f>
        <v>Use of RES for thermal needs</v>
      </c>
      <c r="I42" s="2">
        <v>2023</v>
      </c>
      <c r="J42" s="2">
        <v>2026</v>
      </c>
      <c r="K42" s="59">
        <v>0</v>
      </c>
      <c r="L42" s="59">
        <v>1</v>
      </c>
      <c r="M42" s="59">
        <v>0.45</v>
      </c>
      <c r="N42" s="59">
        <v>0.45</v>
      </c>
      <c r="O42" s="60">
        <v>0.95</v>
      </c>
      <c r="P42" s="62" t="s">
        <v>415</v>
      </c>
      <c r="Q42" s="62" t="s">
        <v>415</v>
      </c>
      <c r="R42" s="28" t="s">
        <v>354</v>
      </c>
      <c r="S42" s="2" t="s">
        <v>645</v>
      </c>
    </row>
    <row r="43" spans="1:19" ht="72" customHeight="1">
      <c r="A43" s="68"/>
      <c r="B43" s="68"/>
      <c r="C43" s="68"/>
      <c r="D43" s="68"/>
      <c r="E43" s="70"/>
      <c r="F43" s="68"/>
      <c r="G43" s="2" t="s">
        <v>170</v>
      </c>
      <c r="H43" s="2" t="str">
        <f>VLOOKUP(G43,NECP_measures!A:C,3,FALSE)</f>
        <v>Reducing the use of fossil fuels for thermal needs in individual heating systems</v>
      </c>
      <c r="I43" s="2">
        <v>2023</v>
      </c>
      <c r="J43" s="2">
        <v>2030</v>
      </c>
      <c r="K43" s="59"/>
      <c r="L43" s="59"/>
      <c r="M43" s="59"/>
      <c r="N43" s="59"/>
      <c r="O43" s="60"/>
      <c r="P43" s="62"/>
      <c r="Q43" s="62"/>
      <c r="R43" s="2"/>
      <c r="S43" s="2"/>
    </row>
    <row r="44" spans="1:19" ht="72" customHeight="1">
      <c r="A44" s="2" t="s">
        <v>8</v>
      </c>
      <c r="B44" s="2" t="s">
        <v>171</v>
      </c>
      <c r="C44" s="2" t="s">
        <v>172</v>
      </c>
      <c r="D44" s="2" t="s">
        <v>173</v>
      </c>
      <c r="E44" s="27" t="s">
        <v>174</v>
      </c>
      <c r="F44" s="2" t="s">
        <v>175</v>
      </c>
      <c r="G44" s="7"/>
      <c r="H44" s="2"/>
      <c r="I44" s="7"/>
      <c r="J44" s="2">
        <v>2030</v>
      </c>
      <c r="K44" s="3">
        <v>0</v>
      </c>
      <c r="L44" s="3">
        <v>1</v>
      </c>
      <c r="M44" s="3"/>
      <c r="N44" s="3"/>
      <c r="O44" s="16">
        <v>0.2</v>
      </c>
      <c r="P44" s="15"/>
      <c r="Q44" s="7"/>
      <c r="R44" s="28" t="s">
        <v>367</v>
      </c>
      <c r="S44" s="2" t="s">
        <v>650</v>
      </c>
    </row>
    <row r="45" spans="1:19" ht="72" customHeight="1">
      <c r="A45" s="2" t="s">
        <v>8</v>
      </c>
      <c r="B45" s="2" t="s">
        <v>171</v>
      </c>
      <c r="C45" s="2" t="s">
        <v>176</v>
      </c>
      <c r="D45" s="2" t="s">
        <v>177</v>
      </c>
      <c r="E45" s="27" t="s">
        <v>178</v>
      </c>
      <c r="F45" s="2" t="s">
        <v>179</v>
      </c>
      <c r="G45" s="2" t="s">
        <v>400</v>
      </c>
      <c r="H45" s="2" t="str">
        <f>VLOOKUP(G45,NECP_measures!A:C,3,FALSE)</f>
        <v>Improving the methods of applying organic fertilizers</v>
      </c>
      <c r="I45" s="2">
        <v>2023</v>
      </c>
      <c r="J45" s="2">
        <v>2030</v>
      </c>
      <c r="K45" s="3">
        <v>0</v>
      </c>
      <c r="L45" s="3">
        <v>1</v>
      </c>
      <c r="M45" s="3">
        <v>0.2</v>
      </c>
      <c r="N45" s="3">
        <v>0.2</v>
      </c>
      <c r="O45" s="16">
        <v>0.4</v>
      </c>
      <c r="P45" s="15" t="s">
        <v>416</v>
      </c>
      <c r="Q45" s="15" t="s">
        <v>416</v>
      </c>
      <c r="R45" s="2"/>
      <c r="S45" s="2"/>
    </row>
    <row r="46" spans="1:19" ht="72" customHeight="1">
      <c r="A46" s="2" t="s">
        <v>32</v>
      </c>
      <c r="B46" s="2" t="s">
        <v>180</v>
      </c>
      <c r="C46" s="2" t="s">
        <v>181</v>
      </c>
      <c r="D46" s="2" t="s">
        <v>182</v>
      </c>
      <c r="E46" s="27" t="s">
        <v>183</v>
      </c>
      <c r="F46" s="2" t="s">
        <v>184</v>
      </c>
      <c r="G46" s="2" t="s">
        <v>185</v>
      </c>
      <c r="H46" s="2" t="str">
        <f>VLOOKUP(G46,NECP_measures!A:C,3,FALSE)</f>
        <v>Improving the public transport system and promoting sustainable integrated transport</v>
      </c>
      <c r="I46" s="2">
        <v>2021</v>
      </c>
      <c r="J46" s="2">
        <v>2030</v>
      </c>
      <c r="K46" s="3">
        <v>0</v>
      </c>
      <c r="L46" s="3">
        <v>1</v>
      </c>
      <c r="M46" s="3">
        <v>0.3</v>
      </c>
      <c r="N46" s="3">
        <v>0.3</v>
      </c>
      <c r="O46" s="16">
        <v>0.6</v>
      </c>
      <c r="P46" s="15" t="s">
        <v>417</v>
      </c>
      <c r="Q46" s="15" t="s">
        <v>417</v>
      </c>
      <c r="R46" s="28" t="s">
        <v>368</v>
      </c>
      <c r="S46" s="2" t="s">
        <v>645</v>
      </c>
    </row>
    <row r="47" spans="1:19" ht="72" customHeight="1">
      <c r="A47" s="2"/>
      <c r="B47" s="2"/>
      <c r="C47" s="67" t="s">
        <v>187</v>
      </c>
      <c r="D47" s="67" t="s">
        <v>188</v>
      </c>
      <c r="E47" s="69" t="s">
        <v>189</v>
      </c>
      <c r="F47" s="67" t="s">
        <v>190</v>
      </c>
      <c r="G47" s="2" t="s">
        <v>191</v>
      </c>
      <c r="H47" s="2" t="str">
        <f>VLOOKUP(G47,NECP_measures!A:C,3,FALSE)</f>
        <v>Regulatory instruments to foster a cleaner transport system</v>
      </c>
      <c r="I47" s="2">
        <v>2021</v>
      </c>
      <c r="J47" s="2">
        <v>2030</v>
      </c>
      <c r="K47" s="59">
        <v>0</v>
      </c>
      <c r="L47" s="59">
        <v>1</v>
      </c>
      <c r="M47" s="59">
        <v>0.5</v>
      </c>
      <c r="N47" s="59">
        <v>0.5</v>
      </c>
      <c r="O47" s="60">
        <v>0.7</v>
      </c>
      <c r="P47" s="61" t="s">
        <v>418</v>
      </c>
      <c r="Q47" s="61" t="s">
        <v>418</v>
      </c>
      <c r="R47" s="28" t="s">
        <v>368</v>
      </c>
      <c r="S47" s="2" t="s">
        <v>645</v>
      </c>
    </row>
    <row r="48" spans="1:19" ht="72" customHeight="1">
      <c r="A48" s="2" t="s">
        <v>32</v>
      </c>
      <c r="B48" s="2" t="s">
        <v>186</v>
      </c>
      <c r="C48" s="68"/>
      <c r="D48" s="68"/>
      <c r="E48" s="70"/>
      <c r="F48" s="68"/>
      <c r="G48" s="2" t="s">
        <v>204</v>
      </c>
      <c r="H48" s="2" t="str">
        <f>VLOOKUP(G48,NECP_measures!A:C,3,FALSE)</f>
        <v>Co-financing Programme for the Purchase of New Alternative Fuel Vehicles and the Development of Alternative Fuel Infrastructure in Road Transport</v>
      </c>
      <c r="I48" s="2">
        <v>2021</v>
      </c>
      <c r="J48" s="2">
        <v>2030</v>
      </c>
      <c r="K48" s="59"/>
      <c r="L48" s="59"/>
      <c r="M48" s="59"/>
      <c r="N48" s="59"/>
      <c r="O48" s="60"/>
      <c r="P48" s="61"/>
      <c r="Q48" s="61"/>
      <c r="R48" s="2"/>
      <c r="S48" s="2"/>
    </row>
    <row r="49" spans="1:20" ht="72" customHeight="1">
      <c r="A49" s="67" t="s">
        <v>32</v>
      </c>
      <c r="B49" s="67" t="s">
        <v>186</v>
      </c>
      <c r="C49" s="67" t="s">
        <v>192</v>
      </c>
      <c r="D49" s="67" t="s">
        <v>193</v>
      </c>
      <c r="E49" s="69" t="s">
        <v>194</v>
      </c>
      <c r="F49" s="67" t="s">
        <v>195</v>
      </c>
      <c r="G49" s="7" t="s">
        <v>191</v>
      </c>
      <c r="H49" s="2" t="str">
        <f>VLOOKUP(G49,NECP_measures!A:C,3,FALSE)</f>
        <v>Regulatory instruments to foster a cleaner transport system</v>
      </c>
      <c r="I49" s="2">
        <v>2021</v>
      </c>
      <c r="J49" s="2">
        <v>2030</v>
      </c>
      <c r="K49" s="59">
        <v>0</v>
      </c>
      <c r="L49" s="59">
        <v>1</v>
      </c>
      <c r="M49" s="59">
        <v>0.5</v>
      </c>
      <c r="N49" s="59">
        <v>0.5</v>
      </c>
      <c r="O49" s="60">
        <v>0.7</v>
      </c>
      <c r="P49" s="61" t="s">
        <v>418</v>
      </c>
      <c r="Q49" s="61" t="s">
        <v>418</v>
      </c>
      <c r="R49" s="28" t="s">
        <v>368</v>
      </c>
      <c r="S49" s="2" t="s">
        <v>645</v>
      </c>
    </row>
    <row r="50" spans="1:20" ht="72" customHeight="1">
      <c r="A50" s="75"/>
      <c r="B50" s="75"/>
      <c r="C50" s="75"/>
      <c r="D50" s="75"/>
      <c r="E50" s="76"/>
      <c r="F50" s="75"/>
      <c r="G50" s="7" t="s">
        <v>204</v>
      </c>
      <c r="H50" s="2" t="str">
        <f>VLOOKUP(G50,NECP_measures!A:C,3,FALSE)</f>
        <v>Co-financing Programme for the Purchase of New Alternative Fuel Vehicles and the Development of Alternative Fuel Infrastructure in Road Transport</v>
      </c>
      <c r="I50" s="2">
        <v>2021</v>
      </c>
      <c r="J50" s="2">
        <v>2030</v>
      </c>
      <c r="K50" s="59"/>
      <c r="L50" s="59"/>
      <c r="M50" s="59"/>
      <c r="N50" s="59"/>
      <c r="O50" s="60"/>
      <c r="P50" s="61"/>
      <c r="Q50" s="61"/>
      <c r="R50" s="28" t="s">
        <v>368</v>
      </c>
      <c r="S50" s="2" t="s">
        <v>645</v>
      </c>
    </row>
    <row r="51" spans="1:20" ht="72" customHeight="1">
      <c r="A51" s="2" t="s">
        <v>32</v>
      </c>
      <c r="B51" s="2" t="s">
        <v>186</v>
      </c>
      <c r="C51" s="2" t="s">
        <v>196</v>
      </c>
      <c r="D51" s="2" t="s">
        <v>197</v>
      </c>
      <c r="E51" s="27" t="s">
        <v>198</v>
      </c>
      <c r="F51" s="2" t="s">
        <v>199</v>
      </c>
      <c r="G51" s="2" t="s">
        <v>185</v>
      </c>
      <c r="H51" s="2" t="str">
        <f>VLOOKUP(G51,NECP_measures!A:C,3,FALSE)</f>
        <v>Improving the public transport system and promoting sustainable integrated transport</v>
      </c>
      <c r="I51" s="2">
        <v>2021</v>
      </c>
      <c r="J51" s="2">
        <v>2030</v>
      </c>
      <c r="K51" s="3">
        <v>0</v>
      </c>
      <c r="L51" s="3">
        <v>1</v>
      </c>
      <c r="M51" s="3">
        <v>0.3</v>
      </c>
      <c r="N51" s="3">
        <v>0.3</v>
      </c>
      <c r="O51" s="16">
        <v>0.7</v>
      </c>
      <c r="P51" s="15" t="s">
        <v>417</v>
      </c>
      <c r="Q51" s="15" t="s">
        <v>417</v>
      </c>
      <c r="R51" s="28" t="s">
        <v>368</v>
      </c>
      <c r="S51" s="2" t="s">
        <v>645</v>
      </c>
    </row>
    <row r="52" spans="1:20" ht="72" customHeight="1">
      <c r="A52" s="11" t="s">
        <v>32</v>
      </c>
      <c r="B52" s="11" t="s">
        <v>186</v>
      </c>
      <c r="C52" s="11" t="s">
        <v>200</v>
      </c>
      <c r="D52" s="11" t="s">
        <v>201</v>
      </c>
      <c r="E52" s="30" t="s">
        <v>202</v>
      </c>
      <c r="F52" s="11" t="s">
        <v>203</v>
      </c>
      <c r="G52" s="2" t="s">
        <v>204</v>
      </c>
      <c r="H52" s="2" t="str">
        <f>VLOOKUP(G52,NECP_measures!A:C,3,FALSE)</f>
        <v>Co-financing Programme for the Purchase of New Alternative Fuel Vehicles and the Development of Alternative Fuel Infrastructure in Road Transport</v>
      </c>
      <c r="I52" s="2">
        <v>2021</v>
      </c>
      <c r="J52" s="2">
        <v>2030</v>
      </c>
      <c r="K52" s="3">
        <v>0</v>
      </c>
      <c r="L52" s="3">
        <v>1</v>
      </c>
      <c r="M52" s="3">
        <v>0.3</v>
      </c>
      <c r="N52" s="3">
        <v>0.3</v>
      </c>
      <c r="O52" s="16">
        <v>0.7</v>
      </c>
      <c r="P52" s="29" t="s">
        <v>419</v>
      </c>
      <c r="Q52" s="29" t="s">
        <v>419</v>
      </c>
      <c r="R52" s="28" t="s">
        <v>368</v>
      </c>
      <c r="S52" s="2" t="s">
        <v>645</v>
      </c>
    </row>
    <row r="53" spans="1:20" ht="72" customHeight="1">
      <c r="A53" s="2" t="s">
        <v>32</v>
      </c>
      <c r="B53" s="2" t="s">
        <v>186</v>
      </c>
      <c r="C53" s="2" t="s">
        <v>205</v>
      </c>
      <c r="D53" s="2" t="s">
        <v>206</v>
      </c>
      <c r="E53" s="27" t="s">
        <v>207</v>
      </c>
      <c r="F53" s="2" t="s">
        <v>208</v>
      </c>
      <c r="G53" s="2" t="s">
        <v>209</v>
      </c>
      <c r="H53" s="2" t="str">
        <f>VLOOKUP(G53,NECP_measures!A:C,3,FALSE)</f>
        <v>Development of energy-efficient maritime and inland navigation transport</v>
      </c>
      <c r="I53" s="2">
        <v>2021</v>
      </c>
      <c r="J53" s="2">
        <v>2030</v>
      </c>
      <c r="K53" s="3">
        <v>0</v>
      </c>
      <c r="L53" s="3">
        <v>1</v>
      </c>
      <c r="M53" s="3">
        <v>0.3</v>
      </c>
      <c r="N53" s="3">
        <v>0.3</v>
      </c>
      <c r="O53" s="16">
        <v>0.7</v>
      </c>
      <c r="P53" s="15" t="s">
        <v>420</v>
      </c>
      <c r="Q53" s="15" t="s">
        <v>420</v>
      </c>
      <c r="R53" s="28" t="s">
        <v>368</v>
      </c>
      <c r="S53" s="2" t="s">
        <v>645</v>
      </c>
    </row>
    <row r="54" spans="1:20" ht="72" customHeight="1">
      <c r="A54" s="67" t="s">
        <v>32</v>
      </c>
      <c r="B54" s="67" t="s">
        <v>186</v>
      </c>
      <c r="C54" s="67" t="s">
        <v>210</v>
      </c>
      <c r="D54" s="67" t="s">
        <v>211</v>
      </c>
      <c r="E54" s="69" t="s">
        <v>212</v>
      </c>
      <c r="F54" s="67" t="s">
        <v>213</v>
      </c>
      <c r="G54" s="2" t="s">
        <v>191</v>
      </c>
      <c r="H54" s="2" t="str">
        <f>VLOOKUP(G54,NECP_measures!A:C,3,FALSE)</f>
        <v>Regulatory instruments to foster a cleaner transport system</v>
      </c>
      <c r="I54" s="2">
        <v>2021</v>
      </c>
      <c r="J54" s="2">
        <v>2030</v>
      </c>
      <c r="K54" s="59">
        <v>0</v>
      </c>
      <c r="L54" s="59">
        <v>1</v>
      </c>
      <c r="M54" s="63">
        <v>0.5</v>
      </c>
      <c r="N54" s="59">
        <v>0.5</v>
      </c>
      <c r="O54" s="60">
        <v>0.7</v>
      </c>
      <c r="P54" s="61" t="s">
        <v>418</v>
      </c>
      <c r="Q54" s="61" t="s">
        <v>418</v>
      </c>
      <c r="R54" s="28" t="s">
        <v>368</v>
      </c>
      <c r="S54" s="2" t="s">
        <v>645</v>
      </c>
    </row>
    <row r="55" spans="1:20" ht="72" customHeight="1">
      <c r="A55" s="68"/>
      <c r="B55" s="68"/>
      <c r="C55" s="68"/>
      <c r="D55" s="68"/>
      <c r="E55" s="70"/>
      <c r="F55" s="68"/>
      <c r="G55" s="2" t="s">
        <v>204</v>
      </c>
      <c r="H55" s="2" t="str">
        <f>VLOOKUP(G55,NECP_measures!A:C,3,FALSE)</f>
        <v>Co-financing Programme for the Purchase of New Alternative Fuel Vehicles and the Development of Alternative Fuel Infrastructure in Road Transport</v>
      </c>
      <c r="I55" s="2">
        <v>2021</v>
      </c>
      <c r="J55" s="2">
        <v>2030</v>
      </c>
      <c r="K55" s="59"/>
      <c r="L55" s="59"/>
      <c r="M55" s="64"/>
      <c r="N55" s="59"/>
      <c r="O55" s="60"/>
      <c r="P55" s="61"/>
      <c r="Q55" s="61"/>
      <c r="R55" s="28" t="s">
        <v>368</v>
      </c>
      <c r="S55" s="2" t="s">
        <v>645</v>
      </c>
    </row>
    <row r="56" spans="1:20" ht="72" customHeight="1">
      <c r="A56" s="2" t="s">
        <v>32</v>
      </c>
      <c r="B56" s="2" t="s">
        <v>186</v>
      </c>
      <c r="C56" s="2" t="s">
        <v>214</v>
      </c>
      <c r="D56" s="2" t="s">
        <v>215</v>
      </c>
      <c r="E56" s="27" t="s">
        <v>216</v>
      </c>
      <c r="F56" s="2" t="s">
        <v>217</v>
      </c>
      <c r="G56" s="2" t="s">
        <v>218</v>
      </c>
      <c r="H56" s="2" t="str">
        <f>VLOOKUP(G56,NECP_measures!A:C,3,FALSE)</f>
        <v>Development of energy-efficient rail transport</v>
      </c>
      <c r="I56" s="2">
        <v>2021</v>
      </c>
      <c r="J56" s="2">
        <v>2030</v>
      </c>
      <c r="K56" s="3">
        <v>0</v>
      </c>
      <c r="L56" s="3">
        <v>1</v>
      </c>
      <c r="M56" s="3">
        <v>0.6</v>
      </c>
      <c r="N56" s="3">
        <v>0.6</v>
      </c>
      <c r="O56" s="16">
        <v>0.9</v>
      </c>
      <c r="P56" s="7" t="s">
        <v>434</v>
      </c>
      <c r="Q56" s="7" t="s">
        <v>434</v>
      </c>
      <c r="R56" s="28" t="s">
        <v>368</v>
      </c>
      <c r="S56" s="2" t="s">
        <v>645</v>
      </c>
    </row>
    <row r="57" spans="1:20" ht="72" customHeight="1">
      <c r="A57" s="2" t="s">
        <v>32</v>
      </c>
      <c r="B57" s="2" t="s">
        <v>186</v>
      </c>
      <c r="C57" s="2" t="s">
        <v>219</v>
      </c>
      <c r="D57" s="2" t="s">
        <v>220</v>
      </c>
      <c r="E57" s="27" t="s">
        <v>221</v>
      </c>
      <c r="F57" s="2" t="s">
        <v>222</v>
      </c>
      <c r="G57" s="2" t="s">
        <v>185</v>
      </c>
      <c r="H57" s="2" t="str">
        <f>VLOOKUP(G57,NECP_measures!A:C,3,FALSE)</f>
        <v>Improving the public transport system and promoting sustainable integrated transport</v>
      </c>
      <c r="I57" s="2">
        <v>2021</v>
      </c>
      <c r="J57" s="2">
        <v>2030</v>
      </c>
      <c r="K57" s="3">
        <v>0</v>
      </c>
      <c r="L57" s="3">
        <v>1</v>
      </c>
      <c r="M57" s="3">
        <v>0.3</v>
      </c>
      <c r="N57" s="3">
        <v>0.3</v>
      </c>
      <c r="O57" s="16">
        <v>0.7</v>
      </c>
      <c r="P57" s="15" t="s">
        <v>223</v>
      </c>
      <c r="Q57" s="15" t="s">
        <v>223</v>
      </c>
      <c r="R57" s="28" t="s">
        <v>368</v>
      </c>
      <c r="S57" s="2" t="s">
        <v>645</v>
      </c>
    </row>
    <row r="58" spans="1:20" ht="72" customHeight="1">
      <c r="A58" s="2" t="s">
        <v>32</v>
      </c>
      <c r="B58" s="2" t="s">
        <v>186</v>
      </c>
      <c r="C58" s="2" t="s">
        <v>224</v>
      </c>
      <c r="D58" s="2" t="s">
        <v>225</v>
      </c>
      <c r="E58" s="27" t="s">
        <v>226</v>
      </c>
      <c r="F58" s="2" t="s">
        <v>227</v>
      </c>
      <c r="G58" s="2" t="s">
        <v>185</v>
      </c>
      <c r="H58" s="2" t="str">
        <f>VLOOKUP(G58,NECP_measures!A:C,3,FALSE)</f>
        <v>Improving the public transport system and promoting sustainable integrated transport</v>
      </c>
      <c r="I58" s="2">
        <v>2021</v>
      </c>
      <c r="J58" s="2">
        <v>2030</v>
      </c>
      <c r="K58" s="3">
        <v>0</v>
      </c>
      <c r="L58" s="3">
        <v>1</v>
      </c>
      <c r="M58" s="3">
        <v>0.3</v>
      </c>
      <c r="N58" s="3">
        <v>0.3</v>
      </c>
      <c r="O58" s="16">
        <v>0.7</v>
      </c>
      <c r="P58" s="15" t="s">
        <v>417</v>
      </c>
      <c r="Q58" s="15" t="s">
        <v>417</v>
      </c>
      <c r="R58" s="28" t="s">
        <v>368</v>
      </c>
      <c r="S58" s="2" t="s">
        <v>645</v>
      </c>
    </row>
    <row r="59" spans="1:20" ht="72" customHeight="1">
      <c r="A59" s="2" t="s">
        <v>32</v>
      </c>
      <c r="B59" s="2" t="s">
        <v>186</v>
      </c>
      <c r="C59" s="2" t="s">
        <v>228</v>
      </c>
      <c r="D59" s="2" t="s">
        <v>229</v>
      </c>
      <c r="E59" s="27" t="s">
        <v>230</v>
      </c>
      <c r="F59" s="2" t="s">
        <v>231</v>
      </c>
      <c r="G59" s="2" t="s">
        <v>185</v>
      </c>
      <c r="H59" s="2" t="str">
        <f>VLOOKUP(G59,NECP_measures!A:C,3,FALSE)</f>
        <v>Improving the public transport system and promoting sustainable integrated transport</v>
      </c>
      <c r="I59" s="2">
        <v>2021</v>
      </c>
      <c r="J59" s="2">
        <v>2030</v>
      </c>
      <c r="K59" s="3">
        <v>0</v>
      </c>
      <c r="L59" s="3">
        <v>1</v>
      </c>
      <c r="M59" s="3">
        <v>0.3</v>
      </c>
      <c r="N59" s="3">
        <v>0.3</v>
      </c>
      <c r="O59" s="16">
        <v>0.7</v>
      </c>
      <c r="P59" s="15" t="s">
        <v>417</v>
      </c>
      <c r="Q59" s="15" t="s">
        <v>417</v>
      </c>
      <c r="R59" s="28" t="s">
        <v>368</v>
      </c>
      <c r="S59" s="2" t="s">
        <v>645</v>
      </c>
    </row>
    <row r="60" spans="1:20" ht="72" customHeight="1">
      <c r="A60" s="2" t="s">
        <v>74</v>
      </c>
      <c r="B60" s="2" t="s">
        <v>232</v>
      </c>
      <c r="C60" s="2" t="s">
        <v>233</v>
      </c>
      <c r="D60" s="2" t="s">
        <v>234</v>
      </c>
      <c r="E60" s="27" t="s">
        <v>235</v>
      </c>
      <c r="F60" s="2" t="s">
        <v>236</v>
      </c>
      <c r="G60" s="7"/>
      <c r="H60" s="2"/>
      <c r="I60" s="7"/>
      <c r="J60" s="2">
        <v>2030</v>
      </c>
      <c r="K60" s="3">
        <v>0</v>
      </c>
      <c r="L60" s="3">
        <v>1</v>
      </c>
      <c r="M60" s="3"/>
      <c r="N60" s="3"/>
      <c r="O60" s="16">
        <v>0.85</v>
      </c>
      <c r="P60" s="15"/>
      <c r="Q60" s="7"/>
      <c r="R60" s="28" t="s">
        <v>369</v>
      </c>
      <c r="S60" s="2" t="s">
        <v>651</v>
      </c>
    </row>
    <row r="61" spans="1:20" ht="72" customHeight="1">
      <c r="A61" s="2" t="s">
        <v>74</v>
      </c>
      <c r="B61" s="2" t="s">
        <v>232</v>
      </c>
      <c r="C61" s="2" t="s">
        <v>237</v>
      </c>
      <c r="D61" s="2" t="s">
        <v>238</v>
      </c>
      <c r="E61" s="27" t="s">
        <v>239</v>
      </c>
      <c r="F61" s="2" t="s">
        <v>240</v>
      </c>
      <c r="G61" s="7"/>
      <c r="H61" s="2"/>
      <c r="I61" s="7"/>
      <c r="J61" s="2">
        <v>2030</v>
      </c>
      <c r="K61" s="3">
        <v>0</v>
      </c>
      <c r="L61" s="3">
        <v>1</v>
      </c>
      <c r="M61" s="3"/>
      <c r="N61" s="3"/>
      <c r="O61" s="16">
        <v>0.9</v>
      </c>
      <c r="P61" s="15"/>
      <c r="Q61" s="7"/>
      <c r="R61" s="2"/>
      <c r="S61" s="2"/>
    </row>
    <row r="62" spans="1:20" ht="72" customHeight="1">
      <c r="A62" s="2" t="s">
        <v>241</v>
      </c>
      <c r="B62" s="2" t="s">
        <v>242</v>
      </c>
      <c r="C62" s="2" t="s">
        <v>243</v>
      </c>
      <c r="D62" s="2" t="s">
        <v>244</v>
      </c>
      <c r="E62" s="27" t="s">
        <v>245</v>
      </c>
      <c r="F62" s="2" t="s">
        <v>246</v>
      </c>
      <c r="G62" s="7"/>
      <c r="H62" s="2"/>
      <c r="I62" s="7"/>
      <c r="J62" s="2">
        <v>2030</v>
      </c>
      <c r="K62" s="3">
        <v>0</v>
      </c>
      <c r="L62" s="3">
        <v>1</v>
      </c>
      <c r="M62" s="3"/>
      <c r="N62" s="3"/>
      <c r="O62" s="16">
        <v>1</v>
      </c>
      <c r="P62" s="15"/>
      <c r="Q62" s="7"/>
      <c r="R62" s="7" t="s">
        <v>370</v>
      </c>
      <c r="S62" s="2" t="s">
        <v>408</v>
      </c>
      <c r="T62" s="4" t="s">
        <v>655</v>
      </c>
    </row>
    <row r="63" spans="1:20" ht="72" customHeight="1">
      <c r="A63" s="2" t="s">
        <v>241</v>
      </c>
      <c r="B63" s="2" t="s">
        <v>242</v>
      </c>
      <c r="C63" s="2" t="s">
        <v>247</v>
      </c>
      <c r="D63" s="2" t="s">
        <v>248</v>
      </c>
      <c r="E63" s="27" t="s">
        <v>249</v>
      </c>
      <c r="F63" s="2" t="s">
        <v>246</v>
      </c>
      <c r="G63" s="7"/>
      <c r="H63" s="2"/>
      <c r="I63" s="7"/>
      <c r="J63" s="2">
        <v>2030</v>
      </c>
      <c r="K63" s="3">
        <v>0</v>
      </c>
      <c r="L63" s="3">
        <v>1</v>
      </c>
      <c r="M63" s="3"/>
      <c r="N63" s="3"/>
      <c r="O63" s="16">
        <v>1</v>
      </c>
      <c r="P63" s="15"/>
      <c r="Q63" s="7"/>
      <c r="R63" s="2"/>
      <c r="S63" s="2"/>
    </row>
    <row r="64" spans="1:20" ht="72" customHeight="1">
      <c r="A64" s="2" t="s">
        <v>241</v>
      </c>
      <c r="B64" s="2" t="s">
        <v>242</v>
      </c>
      <c r="C64" s="2" t="s">
        <v>250</v>
      </c>
      <c r="D64" s="2" t="s">
        <v>251</v>
      </c>
      <c r="E64" s="27" t="s">
        <v>252</v>
      </c>
      <c r="F64" s="2" t="s">
        <v>246</v>
      </c>
      <c r="G64" s="7"/>
      <c r="H64" s="2"/>
      <c r="I64" s="7"/>
      <c r="J64" s="2">
        <v>2030</v>
      </c>
      <c r="K64" s="3">
        <v>0</v>
      </c>
      <c r="L64" s="3">
        <v>1</v>
      </c>
      <c r="M64" s="3"/>
      <c r="N64" s="3"/>
      <c r="O64" s="16">
        <v>0.6</v>
      </c>
      <c r="P64" s="15"/>
      <c r="Q64" s="7"/>
      <c r="R64" s="7" t="s">
        <v>371</v>
      </c>
      <c r="S64" s="2" t="s">
        <v>435</v>
      </c>
      <c r="T64" s="46" t="s">
        <v>656</v>
      </c>
    </row>
    <row r="65" spans="1:19" ht="162.6" customHeight="1">
      <c r="A65" s="2" t="s">
        <v>241</v>
      </c>
      <c r="B65" s="2" t="s">
        <v>253</v>
      </c>
      <c r="C65" s="2" t="s">
        <v>254</v>
      </c>
      <c r="D65" s="2" t="s">
        <v>255</v>
      </c>
      <c r="E65" s="27" t="s">
        <v>256</v>
      </c>
      <c r="F65" s="2" t="s">
        <v>257</v>
      </c>
      <c r="G65" s="2" t="s">
        <v>22</v>
      </c>
      <c r="H65" s="2" t="str">
        <f>VLOOKUP(G65,NECP_measures!A:C,3,FALSE)</f>
        <v>Reducing food waste</v>
      </c>
      <c r="I65" s="2">
        <v>2023</v>
      </c>
      <c r="J65" s="2">
        <v>2030</v>
      </c>
      <c r="K65" s="3">
        <v>0</v>
      </c>
      <c r="L65" s="3">
        <v>1</v>
      </c>
      <c r="M65" s="3">
        <v>0.3</v>
      </c>
      <c r="N65" s="3">
        <v>0.3</v>
      </c>
      <c r="O65" s="16">
        <v>0.5</v>
      </c>
      <c r="P65" s="7" t="s">
        <v>422</v>
      </c>
      <c r="Q65" s="29" t="s">
        <v>422</v>
      </c>
      <c r="R65" s="7" t="s">
        <v>372</v>
      </c>
      <c r="S65" s="2" t="s">
        <v>423</v>
      </c>
    </row>
    <row r="66" spans="1:19" ht="72" customHeight="1">
      <c r="A66" s="2" t="s">
        <v>241</v>
      </c>
      <c r="B66" s="2" t="s">
        <v>253</v>
      </c>
      <c r="C66" s="2" t="s">
        <v>258</v>
      </c>
      <c r="D66" s="2" t="s">
        <v>259</v>
      </c>
      <c r="E66" s="27" t="s">
        <v>260</v>
      </c>
      <c r="F66" s="2" t="s">
        <v>261</v>
      </c>
      <c r="G66" s="7"/>
      <c r="H66" s="2"/>
      <c r="I66" s="7"/>
      <c r="J66" s="2">
        <v>2030</v>
      </c>
      <c r="K66" s="3">
        <v>0</v>
      </c>
      <c r="L66" s="3">
        <v>1</v>
      </c>
      <c r="M66" s="3">
        <v>0.3</v>
      </c>
      <c r="N66" s="3">
        <v>0.5</v>
      </c>
      <c r="O66" s="16">
        <v>1</v>
      </c>
      <c r="P66" s="15"/>
      <c r="Q66" s="7"/>
      <c r="R66" s="2"/>
      <c r="S66" s="2"/>
    </row>
    <row r="67" spans="1:19" ht="72" customHeight="1">
      <c r="A67" s="11" t="s">
        <v>241</v>
      </c>
      <c r="B67" s="11" t="s">
        <v>253</v>
      </c>
      <c r="C67" s="11" t="s">
        <v>262</v>
      </c>
      <c r="D67" s="11" t="s">
        <v>234</v>
      </c>
      <c r="E67" s="30" t="s">
        <v>263</v>
      </c>
      <c r="F67" s="11" t="s">
        <v>264</v>
      </c>
      <c r="G67" s="7"/>
      <c r="H67" s="2"/>
      <c r="I67" s="7"/>
      <c r="J67" s="2">
        <v>2030</v>
      </c>
      <c r="K67" s="3">
        <v>0</v>
      </c>
      <c r="L67" s="3">
        <v>1</v>
      </c>
      <c r="M67" s="3">
        <v>0.3</v>
      </c>
      <c r="N67" s="3">
        <v>0.5</v>
      </c>
      <c r="O67" s="16">
        <v>0.85</v>
      </c>
      <c r="P67" s="7" t="s">
        <v>265</v>
      </c>
      <c r="Q67" s="7" t="s">
        <v>266</v>
      </c>
      <c r="R67" s="2" t="s">
        <v>437</v>
      </c>
      <c r="S67" s="2" t="s">
        <v>436</v>
      </c>
    </row>
    <row r="68" spans="1:19" ht="72" customHeight="1">
      <c r="A68" s="2" t="s">
        <v>241</v>
      </c>
      <c r="B68" s="2" t="s">
        <v>253</v>
      </c>
      <c r="C68" s="2" t="s">
        <v>267</v>
      </c>
      <c r="D68" s="2" t="s">
        <v>268</v>
      </c>
      <c r="E68" s="27" t="s">
        <v>269</v>
      </c>
      <c r="F68" s="2" t="s">
        <v>270</v>
      </c>
      <c r="G68" s="7"/>
      <c r="H68" s="2"/>
      <c r="I68" s="7"/>
      <c r="J68" s="2">
        <v>2030</v>
      </c>
      <c r="K68" s="3">
        <v>0</v>
      </c>
      <c r="L68" s="3">
        <v>1</v>
      </c>
      <c r="M68" s="3">
        <v>0.3</v>
      </c>
      <c r="N68" s="3">
        <v>0.5</v>
      </c>
      <c r="O68" s="16">
        <v>0.85</v>
      </c>
      <c r="P68" s="7" t="s">
        <v>265</v>
      </c>
      <c r="Q68" s="7" t="s">
        <v>271</v>
      </c>
      <c r="R68" s="28" t="s">
        <v>373</v>
      </c>
      <c r="S68" s="2" t="s">
        <v>436</v>
      </c>
    </row>
    <row r="69" spans="1:19" ht="72" customHeight="1">
      <c r="A69" s="11" t="s">
        <v>241</v>
      </c>
      <c r="B69" s="11" t="s">
        <v>253</v>
      </c>
      <c r="C69" s="11" t="s">
        <v>272</v>
      </c>
      <c r="D69" s="11" t="s">
        <v>273</v>
      </c>
      <c r="E69" s="30" t="s">
        <v>274</v>
      </c>
      <c r="F69" s="11" t="s">
        <v>275</v>
      </c>
      <c r="G69" s="7"/>
      <c r="H69" s="2"/>
      <c r="I69" s="7"/>
      <c r="J69" s="2">
        <v>2030</v>
      </c>
      <c r="K69" s="3">
        <v>0</v>
      </c>
      <c r="L69" s="3">
        <v>1</v>
      </c>
      <c r="M69" s="3"/>
      <c r="N69" s="3"/>
      <c r="O69" s="16">
        <v>0.85</v>
      </c>
      <c r="P69" s="15"/>
      <c r="Q69" s="7"/>
      <c r="R69" s="28" t="s">
        <v>374</v>
      </c>
      <c r="S69" s="2" t="s">
        <v>652</v>
      </c>
    </row>
    <row r="70" spans="1:19" ht="72" customHeight="1">
      <c r="A70" s="11" t="s">
        <v>241</v>
      </c>
      <c r="B70" s="2" t="s">
        <v>253</v>
      </c>
      <c r="C70" s="2" t="s">
        <v>276</v>
      </c>
      <c r="D70" s="2" t="s">
        <v>277</v>
      </c>
      <c r="E70" s="27" t="s">
        <v>278</v>
      </c>
      <c r="F70" s="2" t="s">
        <v>279</v>
      </c>
      <c r="G70" s="7"/>
      <c r="H70" s="2"/>
      <c r="I70" s="7"/>
      <c r="J70" s="2">
        <v>2030</v>
      </c>
      <c r="K70" s="3">
        <v>0</v>
      </c>
      <c r="L70" s="3">
        <v>1</v>
      </c>
      <c r="M70" s="3">
        <v>0.3</v>
      </c>
      <c r="N70" s="3">
        <v>0.5</v>
      </c>
      <c r="O70" s="16">
        <v>1</v>
      </c>
      <c r="P70" s="22"/>
      <c r="Q70" s="34" t="s">
        <v>280</v>
      </c>
      <c r="R70" s="2" t="s">
        <v>375</v>
      </c>
      <c r="S70" s="2" t="s">
        <v>438</v>
      </c>
    </row>
    <row r="71" spans="1:19" ht="171" customHeight="1">
      <c r="A71" s="2" t="s">
        <v>241</v>
      </c>
      <c r="B71" s="2" t="s">
        <v>253</v>
      </c>
      <c r="C71" s="2" t="s">
        <v>281</v>
      </c>
      <c r="D71" s="2" t="s">
        <v>282</v>
      </c>
      <c r="E71" s="27" t="s">
        <v>283</v>
      </c>
      <c r="F71" s="2" t="s">
        <v>284</v>
      </c>
      <c r="G71" s="2" t="s">
        <v>285</v>
      </c>
      <c r="H71" s="2" t="str">
        <f>VLOOKUP(G71,NECP_measures!A:C,3,FALSE)</f>
        <v>Increasing the mass of separately collected and recycled waste</v>
      </c>
      <c r="I71" s="2">
        <v>2024</v>
      </c>
      <c r="J71" s="2">
        <v>2030</v>
      </c>
      <c r="K71" s="3">
        <v>0</v>
      </c>
      <c r="L71" s="3" t="s">
        <v>633</v>
      </c>
      <c r="M71" s="3"/>
      <c r="N71" s="3">
        <v>0.4</v>
      </c>
      <c r="O71" s="37">
        <v>0.95</v>
      </c>
      <c r="P71" s="15"/>
      <c r="Q71" s="7" t="s">
        <v>421</v>
      </c>
      <c r="R71" s="7" t="s">
        <v>376</v>
      </c>
      <c r="S71" s="2" t="s">
        <v>439</v>
      </c>
    </row>
    <row r="1048488" spans="13:15">
      <c r="M1048488" s="35"/>
      <c r="N1048488" s="35"/>
      <c r="O1048488" s="36"/>
    </row>
    <row r="1048489" spans="13:15">
      <c r="M1048489" s="35"/>
      <c r="N1048489" s="35"/>
      <c r="O1048489" s="36"/>
    </row>
    <row r="1048490" spans="13:15">
      <c r="M1048490" s="35"/>
      <c r="N1048490" s="35"/>
      <c r="O1048490" s="36"/>
    </row>
    <row r="1048491" spans="13:15">
      <c r="M1048491" s="35"/>
      <c r="N1048491" s="35"/>
      <c r="O1048491" s="36"/>
    </row>
    <row r="1048492" spans="13:15">
      <c r="M1048492" s="35"/>
      <c r="N1048492" s="35"/>
      <c r="O1048492" s="36"/>
    </row>
    <row r="1048493" spans="13:15">
      <c r="M1048493" s="35"/>
      <c r="N1048493" s="35"/>
      <c r="O1048493" s="36"/>
    </row>
    <row r="1048494" spans="13:15">
      <c r="M1048494" s="35"/>
      <c r="N1048494" s="35"/>
      <c r="O1048494" s="36"/>
    </row>
    <row r="1048495" spans="13:15">
      <c r="M1048495" s="35"/>
      <c r="N1048495" s="35"/>
      <c r="O1048495" s="36"/>
    </row>
    <row r="1048496" spans="13:15">
      <c r="M1048496" s="35"/>
      <c r="N1048496" s="35"/>
      <c r="O1048496" s="36"/>
    </row>
    <row r="1048497" spans="13:15">
      <c r="M1048497" s="35"/>
      <c r="N1048497" s="35"/>
      <c r="O1048497" s="36"/>
    </row>
    <row r="1048498" spans="13:15">
      <c r="M1048498" s="35"/>
      <c r="N1048498" s="35"/>
      <c r="O1048498" s="36"/>
    </row>
    <row r="1048499" spans="13:15">
      <c r="M1048499" s="35"/>
      <c r="N1048499" s="35"/>
      <c r="O1048499" s="36"/>
    </row>
    <row r="1048500" spans="13:15">
      <c r="M1048500" s="35"/>
      <c r="N1048500" s="35"/>
      <c r="O1048500" s="36"/>
    </row>
    <row r="1048501" spans="13:15">
      <c r="M1048501" s="35"/>
      <c r="N1048501" s="35"/>
      <c r="O1048501" s="36"/>
    </row>
    <row r="1048502" spans="13:15">
      <c r="M1048502" s="35"/>
      <c r="N1048502" s="35"/>
      <c r="O1048502" s="36"/>
    </row>
    <row r="1048503" spans="13:15">
      <c r="M1048503" s="35"/>
      <c r="N1048503" s="35"/>
      <c r="O1048503" s="36"/>
    </row>
    <row r="1048504" spans="13:15">
      <c r="M1048504" s="35"/>
      <c r="N1048504" s="35"/>
      <c r="O1048504" s="36"/>
    </row>
    <row r="1048505" spans="13:15">
      <c r="M1048505" s="35"/>
      <c r="N1048505" s="35"/>
      <c r="O1048505" s="36"/>
    </row>
    <row r="1048506" spans="13:15">
      <c r="M1048506" s="35"/>
      <c r="N1048506" s="35"/>
      <c r="O1048506" s="36"/>
    </row>
    <row r="1048507" spans="13:15">
      <c r="M1048507" s="35"/>
      <c r="N1048507" s="35"/>
      <c r="O1048507" s="36"/>
    </row>
    <row r="1048508" spans="13:15">
      <c r="M1048508" s="35"/>
      <c r="N1048508" s="35"/>
      <c r="O1048508" s="36"/>
    </row>
    <row r="1048509" spans="13:15">
      <c r="M1048509" s="35"/>
      <c r="N1048509" s="35"/>
      <c r="O1048509" s="36"/>
    </row>
    <row r="1048510" spans="13:15">
      <c r="M1048510" s="35"/>
      <c r="N1048510" s="35"/>
      <c r="O1048510" s="36"/>
    </row>
    <row r="1048511" spans="13:15">
      <c r="M1048511" s="35"/>
      <c r="N1048511" s="35"/>
      <c r="O1048511" s="36"/>
    </row>
    <row r="1048512" spans="13:15">
      <c r="M1048512" s="35"/>
      <c r="N1048512" s="35"/>
      <c r="O1048512" s="36"/>
    </row>
    <row r="1048513" spans="13:15">
      <c r="M1048513" s="35"/>
      <c r="N1048513" s="35"/>
      <c r="O1048513" s="36"/>
    </row>
    <row r="1048514" spans="13:15">
      <c r="M1048514" s="35"/>
      <c r="N1048514" s="35"/>
      <c r="O1048514" s="36"/>
    </row>
    <row r="1048515" spans="13:15">
      <c r="M1048515" s="35"/>
      <c r="N1048515" s="35"/>
      <c r="O1048515" s="36"/>
    </row>
    <row r="1048516" spans="13:15">
      <c r="M1048516" s="35"/>
      <c r="N1048516" s="35"/>
      <c r="O1048516" s="36"/>
    </row>
    <row r="1048517" spans="13:15">
      <c r="M1048517" s="35"/>
      <c r="N1048517" s="35"/>
      <c r="O1048517" s="36"/>
    </row>
    <row r="1048518" spans="13:15">
      <c r="M1048518" s="35"/>
      <c r="N1048518" s="35"/>
      <c r="O1048518" s="36"/>
    </row>
    <row r="1048519" spans="13:15">
      <c r="M1048519" s="35"/>
      <c r="N1048519" s="35"/>
      <c r="O1048519" s="36"/>
    </row>
    <row r="1048520" spans="13:15">
      <c r="M1048520" s="35"/>
      <c r="N1048520" s="35"/>
      <c r="O1048520" s="36"/>
    </row>
    <row r="1048521" spans="13:15">
      <c r="M1048521" s="35"/>
      <c r="N1048521" s="35"/>
      <c r="O1048521" s="36"/>
    </row>
    <row r="1048522" spans="13:15">
      <c r="M1048522" s="35"/>
      <c r="N1048522" s="35"/>
      <c r="O1048522" s="36"/>
    </row>
    <row r="1048523" spans="13:15">
      <c r="M1048523" s="35"/>
      <c r="N1048523" s="35"/>
      <c r="O1048523" s="36"/>
    </row>
  </sheetData>
  <autoFilter ref="A1:T71" xr:uid="{00000000-0001-0000-0000-000000000000}"/>
  <sortState xmlns:xlrd2="http://schemas.microsoft.com/office/spreadsheetml/2017/richdata2" ref="A2:Q71">
    <sortCondition ref="B2:B71"/>
  </sortState>
  <mergeCells count="116">
    <mergeCell ref="K54:K55"/>
    <mergeCell ref="L54:L55"/>
    <mergeCell ref="N54:N55"/>
    <mergeCell ref="O54:O55"/>
    <mergeCell ref="Q54:Q55"/>
    <mergeCell ref="M54:M55"/>
    <mergeCell ref="A54:A55"/>
    <mergeCell ref="B54:B55"/>
    <mergeCell ref="C54:C55"/>
    <mergeCell ref="F54:F55"/>
    <mergeCell ref="D54:D55"/>
    <mergeCell ref="E54:E55"/>
    <mergeCell ref="P54:P55"/>
    <mergeCell ref="F49:F50"/>
    <mergeCell ref="A49:A50"/>
    <mergeCell ref="B49:B50"/>
    <mergeCell ref="C49:C50"/>
    <mergeCell ref="D49:D50"/>
    <mergeCell ref="E49:E50"/>
    <mergeCell ref="Q39:Q40"/>
    <mergeCell ref="F39:F40"/>
    <mergeCell ref="K39:K40"/>
    <mergeCell ref="L39:L40"/>
    <mergeCell ref="O39:O40"/>
    <mergeCell ref="N39:N40"/>
    <mergeCell ref="A39:A40"/>
    <mergeCell ref="B39:B40"/>
    <mergeCell ref="C39:C40"/>
    <mergeCell ref="D39:D40"/>
    <mergeCell ref="E39:E40"/>
    <mergeCell ref="P39:P40"/>
    <mergeCell ref="A42:A43"/>
    <mergeCell ref="B42:B43"/>
    <mergeCell ref="C42:C43"/>
    <mergeCell ref="D42:D43"/>
    <mergeCell ref="E42:E43"/>
    <mergeCell ref="K49:K50"/>
    <mergeCell ref="N5:N6"/>
    <mergeCell ref="O5:O6"/>
    <mergeCell ref="P5:P6"/>
    <mergeCell ref="Q5:Q6"/>
    <mergeCell ref="A9:A10"/>
    <mergeCell ref="B9:B10"/>
    <mergeCell ref="C9:C10"/>
    <mergeCell ref="D9:D10"/>
    <mergeCell ref="E9:E10"/>
    <mergeCell ref="F9:F10"/>
    <mergeCell ref="K9:K10"/>
    <mergeCell ref="L9:L10"/>
    <mergeCell ref="M9:M10"/>
    <mergeCell ref="N9:N10"/>
    <mergeCell ref="O9:O10"/>
    <mergeCell ref="F5:F6"/>
    <mergeCell ref="K5:K6"/>
    <mergeCell ref="L5:L6"/>
    <mergeCell ref="M5:M6"/>
    <mergeCell ref="A5:A6"/>
    <mergeCell ref="B5:B6"/>
    <mergeCell ref="C5:C6"/>
    <mergeCell ref="D5:D6"/>
    <mergeCell ref="E5:E6"/>
    <mergeCell ref="A15:A16"/>
    <mergeCell ref="B15:B16"/>
    <mergeCell ref="C15:C16"/>
    <mergeCell ref="D15:D16"/>
    <mergeCell ref="E15:E16"/>
    <mergeCell ref="F15:F16"/>
    <mergeCell ref="K15:K16"/>
    <mergeCell ref="L15:L16"/>
    <mergeCell ref="M15:M16"/>
    <mergeCell ref="C17:C18"/>
    <mergeCell ref="D17:D18"/>
    <mergeCell ref="E17:E18"/>
    <mergeCell ref="F17:F18"/>
    <mergeCell ref="K17:K18"/>
    <mergeCell ref="L17:L18"/>
    <mergeCell ref="M17:M18"/>
    <mergeCell ref="N17:N18"/>
    <mergeCell ref="O17:O18"/>
    <mergeCell ref="P42:P43"/>
    <mergeCell ref="Q42:Q43"/>
    <mergeCell ref="F42:F43"/>
    <mergeCell ref="K42:K43"/>
    <mergeCell ref="L42:L43"/>
    <mergeCell ref="M42:M43"/>
    <mergeCell ref="P47:P48"/>
    <mergeCell ref="Q47:Q48"/>
    <mergeCell ref="K47:K48"/>
    <mergeCell ref="L47:L48"/>
    <mergeCell ref="N47:N48"/>
    <mergeCell ref="O47:O48"/>
    <mergeCell ref="M47:M48"/>
    <mergeCell ref="A17:A18"/>
    <mergeCell ref="B17:B18"/>
    <mergeCell ref="R9:R10"/>
    <mergeCell ref="L49:L50"/>
    <mergeCell ref="M49:M50"/>
    <mergeCell ref="N49:N50"/>
    <mergeCell ref="O49:O50"/>
    <mergeCell ref="Q49:Q50"/>
    <mergeCell ref="P49:P50"/>
    <mergeCell ref="P17:P18"/>
    <mergeCell ref="Q17:Q18"/>
    <mergeCell ref="M39:M40"/>
    <mergeCell ref="Q9:Q10"/>
    <mergeCell ref="P9:P10"/>
    <mergeCell ref="N15:N16"/>
    <mergeCell ref="O15:O16"/>
    <mergeCell ref="P15:P16"/>
    <mergeCell ref="Q15:Q16"/>
    <mergeCell ref="C47:C48"/>
    <mergeCell ref="D47:D48"/>
    <mergeCell ref="E47:E48"/>
    <mergeCell ref="F47:F48"/>
    <mergeCell ref="N42:N43"/>
    <mergeCell ref="O42:O43"/>
  </mergeCells>
  <phoneticPr fontId="2" type="noConversion"/>
  <conditionalFormatting sqref="K7">
    <cfRule type="colorScale" priority="19">
      <colorScale>
        <cfvo type="min"/>
        <cfvo type="percentile" val="50"/>
        <cfvo type="max"/>
        <color rgb="FFF8696B"/>
        <color rgb="FFFFEB84"/>
        <color rgb="FF63BE7B"/>
      </colorScale>
    </cfRule>
  </conditionalFormatting>
  <conditionalFormatting sqref="K1:L1048576">
    <cfRule type="colorScale" priority="18">
      <colorScale>
        <cfvo type="min"/>
        <cfvo type="percentile" val="50"/>
        <cfvo type="max"/>
        <color rgb="FFF8696B"/>
        <color rgb="FFFFEB84"/>
        <color rgb="FF63BE7B"/>
      </colorScale>
    </cfRule>
  </conditionalFormatting>
  <conditionalFormatting sqref="K2:L2 P2">
    <cfRule type="colorScale" priority="105">
      <colorScale>
        <cfvo type="min"/>
        <cfvo type="percentile" val="50"/>
        <cfvo type="max"/>
        <color rgb="FFF8696B"/>
        <color rgb="FFFFEB84"/>
        <color rgb="FF63BE7B"/>
      </colorScale>
    </cfRule>
  </conditionalFormatting>
  <conditionalFormatting sqref="K3:L3 P3">
    <cfRule type="colorScale" priority="104">
      <colorScale>
        <cfvo type="min"/>
        <cfvo type="percentile" val="50"/>
        <cfvo type="max"/>
        <color rgb="FFF8696B"/>
        <color rgb="FFFFEB84"/>
        <color rgb="FF63BE7B"/>
      </colorScale>
    </cfRule>
  </conditionalFormatting>
  <conditionalFormatting sqref="K4:L4">
    <cfRule type="colorScale" priority="103">
      <colorScale>
        <cfvo type="min"/>
        <cfvo type="percentile" val="50"/>
        <cfvo type="max"/>
        <color rgb="FFF8696B"/>
        <color rgb="FFFFEB84"/>
        <color rgb="FF63BE7B"/>
      </colorScale>
    </cfRule>
  </conditionalFormatting>
  <conditionalFormatting sqref="K5:L5">
    <cfRule type="colorScale" priority="102">
      <colorScale>
        <cfvo type="min"/>
        <cfvo type="percentile" val="50"/>
        <cfvo type="max"/>
        <color rgb="FFF8696B"/>
        <color rgb="FFFFEB84"/>
        <color rgb="FF63BE7B"/>
      </colorScale>
    </cfRule>
  </conditionalFormatting>
  <conditionalFormatting sqref="K8:L8 P8">
    <cfRule type="colorScale" priority="100">
      <colorScale>
        <cfvo type="min"/>
        <cfvo type="percentile" val="50"/>
        <cfvo type="max"/>
        <color rgb="FFF8696B"/>
        <color rgb="FFFFEB84"/>
        <color rgb="FF63BE7B"/>
      </colorScale>
    </cfRule>
  </conditionalFormatting>
  <conditionalFormatting sqref="K9:L9">
    <cfRule type="colorScale" priority="99">
      <colorScale>
        <cfvo type="min"/>
        <cfvo type="percentile" val="50"/>
        <cfvo type="max"/>
        <color rgb="FFF8696B"/>
        <color rgb="FFFFEB84"/>
        <color rgb="FF63BE7B"/>
      </colorScale>
    </cfRule>
  </conditionalFormatting>
  <conditionalFormatting sqref="K11:L11 P11">
    <cfRule type="colorScale" priority="98">
      <colorScale>
        <cfvo type="min"/>
        <cfvo type="percentile" val="50"/>
        <cfvo type="max"/>
        <color rgb="FFF8696B"/>
        <color rgb="FFFFEB84"/>
        <color rgb="FF63BE7B"/>
      </colorScale>
    </cfRule>
  </conditionalFormatting>
  <conditionalFormatting sqref="K12:L12 P12">
    <cfRule type="colorScale" priority="97">
      <colorScale>
        <cfvo type="min"/>
        <cfvo type="percentile" val="50"/>
        <cfvo type="max"/>
        <color rgb="FFF8696B"/>
        <color rgb="FFFFEB84"/>
        <color rgb="FF63BE7B"/>
      </colorScale>
    </cfRule>
  </conditionalFormatting>
  <conditionalFormatting sqref="K13:L13 P13">
    <cfRule type="colorScale" priority="29">
      <colorScale>
        <cfvo type="min"/>
        <cfvo type="percentile" val="50"/>
        <cfvo type="max"/>
        <color rgb="FFF8696B"/>
        <color rgb="FFFFEB84"/>
        <color rgb="FF63BE7B"/>
      </colorScale>
    </cfRule>
  </conditionalFormatting>
  <conditionalFormatting sqref="K14:L14 P14">
    <cfRule type="colorScale" priority="95">
      <colorScale>
        <cfvo type="min"/>
        <cfvo type="percentile" val="50"/>
        <cfvo type="max"/>
        <color rgb="FFF8696B"/>
        <color rgb="FFFFEB84"/>
        <color rgb="FF63BE7B"/>
      </colorScale>
    </cfRule>
  </conditionalFormatting>
  <conditionalFormatting sqref="K15:L15">
    <cfRule type="colorScale" priority="94">
      <colorScale>
        <cfvo type="min"/>
        <cfvo type="percentile" val="50"/>
        <cfvo type="max"/>
        <color rgb="FFF8696B"/>
        <color rgb="FFFFEB84"/>
        <color rgb="FF63BE7B"/>
      </colorScale>
    </cfRule>
  </conditionalFormatting>
  <conditionalFormatting sqref="K17:L17">
    <cfRule type="colorScale" priority="92">
      <colorScale>
        <cfvo type="min"/>
        <cfvo type="percentile" val="50"/>
        <cfvo type="max"/>
        <color rgb="FFF8696B"/>
        <color rgb="FFFFEB84"/>
        <color rgb="FF63BE7B"/>
      </colorScale>
    </cfRule>
  </conditionalFormatting>
  <conditionalFormatting sqref="K19:L19 P19">
    <cfRule type="colorScale" priority="32">
      <colorScale>
        <cfvo type="min"/>
        <cfvo type="percentile" val="50"/>
        <cfvo type="max"/>
        <color rgb="FFF8696B"/>
        <color rgb="FFFFEB84"/>
        <color rgb="FF63BE7B"/>
      </colorScale>
    </cfRule>
  </conditionalFormatting>
  <conditionalFormatting sqref="K20:L20 P20">
    <cfRule type="colorScale" priority="90">
      <colorScale>
        <cfvo type="min"/>
        <cfvo type="percentile" val="50"/>
        <cfvo type="max"/>
        <color rgb="FFF8696B"/>
        <color rgb="FFFFEB84"/>
        <color rgb="FF63BE7B"/>
      </colorScale>
    </cfRule>
  </conditionalFormatting>
  <conditionalFormatting sqref="K21:L21 P21">
    <cfRule type="colorScale" priority="89">
      <colorScale>
        <cfvo type="min"/>
        <cfvo type="percentile" val="50"/>
        <cfvo type="max"/>
        <color rgb="FFF8696B"/>
        <color rgb="FFFFEB84"/>
        <color rgb="FF63BE7B"/>
      </colorScale>
    </cfRule>
  </conditionalFormatting>
  <conditionalFormatting sqref="K22:L22 P22">
    <cfRule type="colorScale" priority="88">
      <colorScale>
        <cfvo type="min"/>
        <cfvo type="percentile" val="50"/>
        <cfvo type="max"/>
        <color rgb="FFF8696B"/>
        <color rgb="FFFFEB84"/>
        <color rgb="FF63BE7B"/>
      </colorScale>
    </cfRule>
  </conditionalFormatting>
  <conditionalFormatting sqref="K23:L23 P23">
    <cfRule type="colorScale" priority="87">
      <colorScale>
        <cfvo type="min"/>
        <cfvo type="percentile" val="50"/>
        <cfvo type="max"/>
        <color rgb="FFF8696B"/>
        <color rgb="FFFFEB84"/>
        <color rgb="FF63BE7B"/>
      </colorScale>
    </cfRule>
  </conditionalFormatting>
  <conditionalFormatting sqref="K24:L24">
    <cfRule type="colorScale" priority="86">
      <colorScale>
        <cfvo type="min"/>
        <cfvo type="percentile" val="50"/>
        <cfvo type="max"/>
        <color rgb="FFF8696B"/>
        <color rgb="FFFFEB84"/>
        <color rgb="FF63BE7B"/>
      </colorScale>
    </cfRule>
  </conditionalFormatting>
  <conditionalFormatting sqref="K25:L25">
    <cfRule type="colorScale" priority="30">
      <colorScale>
        <cfvo type="min"/>
        <cfvo type="percentile" val="50"/>
        <cfvo type="max"/>
        <color rgb="FFF8696B"/>
        <color rgb="FFFFEB84"/>
        <color rgb="FF63BE7B"/>
      </colorScale>
    </cfRule>
  </conditionalFormatting>
  <conditionalFormatting sqref="K26:L26 P26">
    <cfRule type="colorScale" priority="84">
      <colorScale>
        <cfvo type="min"/>
        <cfvo type="percentile" val="50"/>
        <cfvo type="max"/>
        <color rgb="FFF8696B"/>
        <color rgb="FFFFEB84"/>
        <color rgb="FF63BE7B"/>
      </colorScale>
    </cfRule>
  </conditionalFormatting>
  <conditionalFormatting sqref="K27:L27 P27:Q27">
    <cfRule type="colorScale" priority="83">
      <colorScale>
        <cfvo type="min"/>
        <cfvo type="percentile" val="50"/>
        <cfvo type="max"/>
        <color rgb="FFF8696B"/>
        <color rgb="FFFFEB84"/>
        <color rgb="FF63BE7B"/>
      </colorScale>
    </cfRule>
  </conditionalFormatting>
  <conditionalFormatting sqref="K28:L28">
    <cfRule type="colorScale" priority="82">
      <colorScale>
        <cfvo type="min"/>
        <cfvo type="percentile" val="50"/>
        <cfvo type="max"/>
        <color rgb="FFF8696B"/>
        <color rgb="FFFFEB84"/>
        <color rgb="FF63BE7B"/>
      </colorScale>
    </cfRule>
  </conditionalFormatting>
  <conditionalFormatting sqref="K29:L29">
    <cfRule type="colorScale" priority="81">
      <colorScale>
        <cfvo type="min"/>
        <cfvo type="percentile" val="50"/>
        <cfvo type="max"/>
        <color rgb="FFF8696B"/>
        <color rgb="FFFFEB84"/>
        <color rgb="FF63BE7B"/>
      </colorScale>
    </cfRule>
  </conditionalFormatting>
  <conditionalFormatting sqref="K30:L30">
    <cfRule type="colorScale" priority="80">
      <colorScale>
        <cfvo type="min"/>
        <cfvo type="percentile" val="50"/>
        <cfvo type="max"/>
        <color rgb="FFF8696B"/>
        <color rgb="FFFFEB84"/>
        <color rgb="FF63BE7B"/>
      </colorScale>
    </cfRule>
  </conditionalFormatting>
  <conditionalFormatting sqref="K31:L31 P31:Q31">
    <cfRule type="colorScale" priority="79">
      <colorScale>
        <cfvo type="min"/>
        <cfvo type="percentile" val="50"/>
        <cfvo type="max"/>
        <color rgb="FFF8696B"/>
        <color rgb="FFFFEB84"/>
        <color rgb="FF63BE7B"/>
      </colorScale>
    </cfRule>
  </conditionalFormatting>
  <conditionalFormatting sqref="K32:L32">
    <cfRule type="colorScale" priority="78">
      <colorScale>
        <cfvo type="min"/>
        <cfvo type="percentile" val="50"/>
        <cfvo type="max"/>
        <color rgb="FFF8696B"/>
        <color rgb="FFFFEB84"/>
        <color rgb="FF63BE7B"/>
      </colorScale>
    </cfRule>
  </conditionalFormatting>
  <conditionalFormatting sqref="K33:L33">
    <cfRule type="colorScale" priority="77">
      <colorScale>
        <cfvo type="min"/>
        <cfvo type="percentile" val="50"/>
        <cfvo type="max"/>
        <color rgb="FFF8696B"/>
        <color rgb="FFFFEB84"/>
        <color rgb="FF63BE7B"/>
      </colorScale>
    </cfRule>
  </conditionalFormatting>
  <conditionalFormatting sqref="K34:L34 P34:Q34">
    <cfRule type="colorScale" priority="76">
      <colorScale>
        <cfvo type="min"/>
        <cfvo type="percentile" val="50"/>
        <cfvo type="max"/>
        <color rgb="FFF8696B"/>
        <color rgb="FFFFEB84"/>
        <color rgb="FF63BE7B"/>
      </colorScale>
    </cfRule>
  </conditionalFormatting>
  <conditionalFormatting sqref="K35:L35 P35">
    <cfRule type="colorScale" priority="75">
      <colorScale>
        <cfvo type="min"/>
        <cfvo type="percentile" val="50"/>
        <cfvo type="max"/>
        <color rgb="FFF8696B"/>
        <color rgb="FFFFEB84"/>
        <color rgb="FF63BE7B"/>
      </colorScale>
    </cfRule>
  </conditionalFormatting>
  <conditionalFormatting sqref="K36:L36 P36">
    <cfRule type="colorScale" priority="74">
      <colorScale>
        <cfvo type="min"/>
        <cfvo type="percentile" val="50"/>
        <cfvo type="max"/>
        <color rgb="FFF8696B"/>
        <color rgb="FFFFEB84"/>
        <color rgb="FF63BE7B"/>
      </colorScale>
    </cfRule>
  </conditionalFormatting>
  <conditionalFormatting sqref="K37:L37 P37:Q37">
    <cfRule type="colorScale" priority="73">
      <colorScale>
        <cfvo type="min"/>
        <cfvo type="percentile" val="50"/>
        <cfvo type="max"/>
        <color rgb="FFF8696B"/>
        <color rgb="FFFFEB84"/>
        <color rgb="FF63BE7B"/>
      </colorScale>
    </cfRule>
  </conditionalFormatting>
  <conditionalFormatting sqref="K38:L38 P38">
    <cfRule type="colorScale" priority="72">
      <colorScale>
        <cfvo type="min"/>
        <cfvo type="percentile" val="50"/>
        <cfvo type="max"/>
        <color rgb="FFF8696B"/>
        <color rgb="FFFFEB84"/>
        <color rgb="FF63BE7B"/>
      </colorScale>
    </cfRule>
  </conditionalFormatting>
  <conditionalFormatting sqref="K39:L39 P39">
    <cfRule type="colorScale" priority="71">
      <colorScale>
        <cfvo type="min"/>
        <cfvo type="percentile" val="50"/>
        <cfvo type="max"/>
        <color rgb="FFF8696B"/>
        <color rgb="FFFFEB84"/>
        <color rgb="FF63BE7B"/>
      </colorScale>
    </cfRule>
  </conditionalFormatting>
  <conditionalFormatting sqref="K41:L41 P41:Q41">
    <cfRule type="colorScale" priority="70">
      <colorScale>
        <cfvo type="min"/>
        <cfvo type="percentile" val="50"/>
        <cfvo type="max"/>
        <color rgb="FFF8696B"/>
        <color rgb="FFFFEB84"/>
        <color rgb="FF63BE7B"/>
      </colorScale>
    </cfRule>
  </conditionalFormatting>
  <conditionalFormatting sqref="K42:L42">
    <cfRule type="colorScale" priority="69">
      <colorScale>
        <cfvo type="min"/>
        <cfvo type="percentile" val="50"/>
        <cfvo type="max"/>
        <color rgb="FFF8696B"/>
        <color rgb="FFFFEB84"/>
        <color rgb="FF63BE7B"/>
      </colorScale>
    </cfRule>
  </conditionalFormatting>
  <conditionalFormatting sqref="K44:L44 P44">
    <cfRule type="colorScale" priority="65">
      <colorScale>
        <cfvo type="min"/>
        <cfvo type="percentile" val="50"/>
        <cfvo type="max"/>
        <color rgb="FFF8696B"/>
        <color rgb="FFFFEB84"/>
        <color rgb="FF63BE7B"/>
      </colorScale>
    </cfRule>
  </conditionalFormatting>
  <conditionalFormatting sqref="K45:L45">
    <cfRule type="colorScale" priority="64">
      <colorScale>
        <cfvo type="min"/>
        <cfvo type="percentile" val="50"/>
        <cfvo type="max"/>
        <color rgb="FFF8696B"/>
        <color rgb="FFFFEB84"/>
        <color rgb="FF63BE7B"/>
      </colorScale>
    </cfRule>
  </conditionalFormatting>
  <conditionalFormatting sqref="K46:L46 P45:P47">
    <cfRule type="colorScale" priority="63">
      <colorScale>
        <cfvo type="min"/>
        <cfvo type="percentile" val="50"/>
        <cfvo type="max"/>
        <color rgb="FFF8696B"/>
        <color rgb="FFFFEB84"/>
        <color rgb="FF63BE7B"/>
      </colorScale>
    </cfRule>
  </conditionalFormatting>
  <conditionalFormatting sqref="K47:L47">
    <cfRule type="colorScale" priority="62">
      <colorScale>
        <cfvo type="min"/>
        <cfvo type="percentile" val="50"/>
        <cfvo type="max"/>
        <color rgb="FFF8696B"/>
        <color rgb="FFFFEB84"/>
        <color rgb="FF63BE7B"/>
      </colorScale>
    </cfRule>
  </conditionalFormatting>
  <conditionalFormatting sqref="K49:L49">
    <cfRule type="colorScale" priority="61">
      <colorScale>
        <cfvo type="min"/>
        <cfvo type="percentile" val="50"/>
        <cfvo type="max"/>
        <color rgb="FFF8696B"/>
        <color rgb="FFFFEB84"/>
        <color rgb="FF63BE7B"/>
      </colorScale>
    </cfRule>
  </conditionalFormatting>
  <conditionalFormatting sqref="K51:L51">
    <cfRule type="colorScale" priority="58">
      <colorScale>
        <cfvo type="min"/>
        <cfvo type="percentile" val="50"/>
        <cfvo type="max"/>
        <color rgb="FFF8696B"/>
        <color rgb="FFFFEB84"/>
        <color rgb="FF63BE7B"/>
      </colorScale>
    </cfRule>
  </conditionalFormatting>
  <conditionalFormatting sqref="K52:L52">
    <cfRule type="colorScale" priority="57">
      <colorScale>
        <cfvo type="min"/>
        <cfvo type="percentile" val="50"/>
        <cfvo type="max"/>
        <color rgb="FFF8696B"/>
        <color rgb="FFFFEB84"/>
        <color rgb="FF63BE7B"/>
      </colorScale>
    </cfRule>
  </conditionalFormatting>
  <conditionalFormatting sqref="K53:L53 P53:Q53">
    <cfRule type="colorScale" priority="55">
      <colorScale>
        <cfvo type="min"/>
        <cfvo type="percentile" val="50"/>
        <cfvo type="max"/>
        <color rgb="FFF8696B"/>
        <color rgb="FFFFEB84"/>
        <color rgb="FF63BE7B"/>
      </colorScale>
    </cfRule>
  </conditionalFormatting>
  <conditionalFormatting sqref="K54:L54">
    <cfRule type="colorScale" priority="54">
      <colorScale>
        <cfvo type="min"/>
        <cfvo type="percentile" val="50"/>
        <cfvo type="max"/>
        <color rgb="FFF8696B"/>
        <color rgb="FFFFEB84"/>
        <color rgb="FF63BE7B"/>
      </colorScale>
    </cfRule>
  </conditionalFormatting>
  <conditionalFormatting sqref="K56:L56">
    <cfRule type="colorScale" priority="53">
      <colorScale>
        <cfvo type="min"/>
        <cfvo type="percentile" val="50"/>
        <cfvo type="max"/>
        <color rgb="FFF8696B"/>
        <color rgb="FFFFEB84"/>
        <color rgb="FF63BE7B"/>
      </colorScale>
    </cfRule>
  </conditionalFormatting>
  <conditionalFormatting sqref="K57:L57 P57:Q57">
    <cfRule type="colorScale" priority="52">
      <colorScale>
        <cfvo type="min"/>
        <cfvo type="percentile" val="50"/>
        <cfvo type="max"/>
        <color rgb="FFF8696B"/>
        <color rgb="FFFFEB84"/>
        <color rgb="FF63BE7B"/>
      </colorScale>
    </cfRule>
  </conditionalFormatting>
  <conditionalFormatting sqref="K58:L58">
    <cfRule type="colorScale" priority="51">
      <colorScale>
        <cfvo type="min"/>
        <cfvo type="percentile" val="50"/>
        <cfvo type="max"/>
        <color rgb="FFF8696B"/>
        <color rgb="FFFFEB84"/>
        <color rgb="FF63BE7B"/>
      </colorScale>
    </cfRule>
  </conditionalFormatting>
  <conditionalFormatting sqref="K59:L59">
    <cfRule type="colorScale" priority="50">
      <colorScale>
        <cfvo type="min"/>
        <cfvo type="percentile" val="50"/>
        <cfvo type="max"/>
        <color rgb="FFF8696B"/>
        <color rgb="FFFFEB84"/>
        <color rgb="FF63BE7B"/>
      </colorScale>
    </cfRule>
  </conditionalFormatting>
  <conditionalFormatting sqref="K60:L60 P60">
    <cfRule type="colorScale" priority="49">
      <colorScale>
        <cfvo type="min"/>
        <cfvo type="percentile" val="50"/>
        <cfvo type="max"/>
        <color rgb="FFF8696B"/>
        <color rgb="FFFFEB84"/>
        <color rgb="FF63BE7B"/>
      </colorScale>
    </cfRule>
  </conditionalFormatting>
  <conditionalFormatting sqref="K61:L61 P61">
    <cfRule type="colorScale" priority="48">
      <colorScale>
        <cfvo type="min"/>
        <cfvo type="percentile" val="50"/>
        <cfvo type="max"/>
        <color rgb="FFF8696B"/>
        <color rgb="FFFFEB84"/>
        <color rgb="FF63BE7B"/>
      </colorScale>
    </cfRule>
  </conditionalFormatting>
  <conditionalFormatting sqref="K62:L62 P62">
    <cfRule type="colorScale" priority="47">
      <colorScale>
        <cfvo type="min"/>
        <cfvo type="percentile" val="50"/>
        <cfvo type="max"/>
        <color rgb="FFF8696B"/>
        <color rgb="FFFFEB84"/>
        <color rgb="FF63BE7B"/>
      </colorScale>
    </cfRule>
  </conditionalFormatting>
  <conditionalFormatting sqref="K63:L63 P63">
    <cfRule type="colorScale" priority="46">
      <colorScale>
        <cfvo type="min"/>
        <cfvo type="percentile" val="50"/>
        <cfvo type="max"/>
        <color rgb="FFF8696B"/>
        <color rgb="FFFFEB84"/>
        <color rgb="FF63BE7B"/>
      </colorScale>
    </cfRule>
  </conditionalFormatting>
  <conditionalFormatting sqref="K64:L64 P64">
    <cfRule type="colorScale" priority="45">
      <colorScale>
        <cfvo type="min"/>
        <cfvo type="percentile" val="50"/>
        <cfvo type="max"/>
        <color rgb="FFF8696B"/>
        <color rgb="FFFFEB84"/>
        <color rgb="FF63BE7B"/>
      </colorScale>
    </cfRule>
  </conditionalFormatting>
  <conditionalFormatting sqref="K65:L65">
    <cfRule type="colorScale" priority="44">
      <colorScale>
        <cfvo type="min"/>
        <cfvo type="percentile" val="50"/>
        <cfvo type="max"/>
        <color rgb="FFF8696B"/>
        <color rgb="FFFFEB84"/>
        <color rgb="FF63BE7B"/>
      </colorScale>
    </cfRule>
  </conditionalFormatting>
  <conditionalFormatting sqref="K66:L66 P66">
    <cfRule type="colorScale" priority="43">
      <colorScale>
        <cfvo type="min"/>
        <cfvo type="percentile" val="50"/>
        <cfvo type="max"/>
        <color rgb="FFF8696B"/>
        <color rgb="FFFFEB84"/>
        <color rgb="FF63BE7B"/>
      </colorScale>
    </cfRule>
  </conditionalFormatting>
  <conditionalFormatting sqref="K67:L67">
    <cfRule type="colorScale" priority="42">
      <colorScale>
        <cfvo type="min"/>
        <cfvo type="percentile" val="50"/>
        <cfvo type="max"/>
        <color rgb="FFF8696B"/>
        <color rgb="FFFFEB84"/>
        <color rgb="FF63BE7B"/>
      </colorScale>
    </cfRule>
  </conditionalFormatting>
  <conditionalFormatting sqref="K68:L68">
    <cfRule type="colorScale" priority="40">
      <colorScale>
        <cfvo type="min"/>
        <cfvo type="percentile" val="50"/>
        <cfvo type="max"/>
        <color rgb="FFF8696B"/>
        <color rgb="FFFFEB84"/>
        <color rgb="FF63BE7B"/>
      </colorScale>
    </cfRule>
  </conditionalFormatting>
  <conditionalFormatting sqref="K69:L69 P69">
    <cfRule type="colorScale" priority="39">
      <colorScale>
        <cfvo type="min"/>
        <cfvo type="percentile" val="50"/>
        <cfvo type="max"/>
        <color rgb="FFF8696B"/>
        <color rgb="FFFFEB84"/>
        <color rgb="FF63BE7B"/>
      </colorScale>
    </cfRule>
  </conditionalFormatting>
  <conditionalFormatting sqref="K70:L70 P70">
    <cfRule type="colorScale" priority="37">
      <colorScale>
        <cfvo type="min"/>
        <cfvo type="percentile" val="50"/>
        <cfvo type="max"/>
        <color rgb="FFF8696B"/>
        <color rgb="FFFFEB84"/>
        <color rgb="FF63BE7B"/>
      </colorScale>
    </cfRule>
  </conditionalFormatting>
  <conditionalFormatting sqref="K71:L71 P71">
    <cfRule type="colorScale" priority="36">
      <colorScale>
        <cfvo type="min"/>
        <cfvo type="percentile" val="50"/>
        <cfvo type="max"/>
        <color rgb="FFF8696B"/>
        <color rgb="FFFFEB84"/>
        <color rgb="FF63BE7B"/>
      </colorScale>
    </cfRule>
  </conditionalFormatting>
  <conditionalFormatting sqref="K8:O8 M9">
    <cfRule type="colorScale" priority="21">
      <colorScale>
        <cfvo type="min"/>
        <cfvo type="percentile" val="50"/>
        <cfvo type="max"/>
        <color rgb="FFF8696B"/>
        <color rgb="FFFFEB84"/>
        <color rgb="FF63BE7B"/>
      </colorScale>
    </cfRule>
  </conditionalFormatting>
  <conditionalFormatting sqref="M1:O1048576">
    <cfRule type="colorScale" priority="17">
      <colorScale>
        <cfvo type="min"/>
        <cfvo type="percentile" val="50"/>
        <cfvo type="max"/>
        <color rgb="FFF8696B"/>
        <color rgb="FFFFEB84"/>
        <color rgb="FF63BE7B"/>
      </colorScale>
    </cfRule>
  </conditionalFormatting>
  <conditionalFormatting sqref="M7:O7 M2:O5 N9:O9 M17:O17 M11:O15 M19:O39 M49:O54 M44:O47 M41:O42 N40:O40 N55:O55 M56:O71">
    <cfRule type="colorScale" priority="150">
      <colorScale>
        <cfvo type="min"/>
        <cfvo type="percentile" val="50"/>
        <cfvo type="max"/>
        <color rgb="FFF8696B"/>
        <color rgb="FFFFEB84"/>
        <color rgb="FF63BE7B"/>
      </colorScale>
    </cfRule>
  </conditionalFormatting>
  <conditionalFormatting sqref="P7 L7">
    <cfRule type="colorScale" priority="101">
      <colorScale>
        <cfvo type="min"/>
        <cfvo type="percentile" val="50"/>
        <cfvo type="max"/>
        <color rgb="FFF8696B"/>
        <color rgb="FFFFEB84"/>
        <color rgb="FF63BE7B"/>
      </colorScale>
    </cfRule>
  </conditionalFormatting>
  <conditionalFormatting sqref="P24">
    <cfRule type="colorScale" priority="25">
      <colorScale>
        <cfvo type="min"/>
        <cfvo type="percentile" val="50"/>
        <cfvo type="max"/>
        <color rgb="FFF8696B"/>
        <color rgb="FFFFEB84"/>
        <color rgb="FF63BE7B"/>
      </colorScale>
    </cfRule>
  </conditionalFormatting>
  <conditionalFormatting sqref="P25">
    <cfRule type="colorScale" priority="23">
      <colorScale>
        <cfvo type="min"/>
        <cfvo type="percentile" val="50"/>
        <cfvo type="max"/>
        <color rgb="FFF8696B"/>
        <color rgb="FFFFEB84"/>
        <color rgb="FF63BE7B"/>
      </colorScale>
    </cfRule>
  </conditionalFormatting>
  <conditionalFormatting sqref="P32">
    <cfRule type="colorScale" priority="15">
      <colorScale>
        <cfvo type="min"/>
        <cfvo type="percentile" val="50"/>
        <cfvo type="max"/>
        <color rgb="FFF8696B"/>
        <color rgb="FFFFEB84"/>
        <color rgb="FF63BE7B"/>
      </colorScale>
    </cfRule>
  </conditionalFormatting>
  <conditionalFormatting sqref="P33">
    <cfRule type="colorScale" priority="14">
      <colorScale>
        <cfvo type="min"/>
        <cfvo type="percentile" val="50"/>
        <cfvo type="max"/>
        <color rgb="FFF8696B"/>
        <color rgb="FFFFEB84"/>
        <color rgb="FF63BE7B"/>
      </colorScale>
    </cfRule>
  </conditionalFormatting>
  <conditionalFormatting sqref="P49">
    <cfRule type="colorScale" priority="10">
      <colorScale>
        <cfvo type="min"/>
        <cfvo type="percentile" val="50"/>
        <cfvo type="max"/>
        <color rgb="FFF8696B"/>
        <color rgb="FFFFEB84"/>
        <color rgb="FF63BE7B"/>
      </colorScale>
    </cfRule>
  </conditionalFormatting>
  <conditionalFormatting sqref="P51">
    <cfRule type="colorScale" priority="8">
      <colorScale>
        <cfvo type="min"/>
        <cfvo type="percentile" val="50"/>
        <cfvo type="max"/>
        <color rgb="FFF8696B"/>
        <color rgb="FFFFEB84"/>
        <color rgb="FF63BE7B"/>
      </colorScale>
    </cfRule>
  </conditionalFormatting>
  <conditionalFormatting sqref="P54">
    <cfRule type="colorScale" priority="6">
      <colorScale>
        <cfvo type="min"/>
        <cfvo type="percentile" val="50"/>
        <cfvo type="max"/>
        <color rgb="FFF8696B"/>
        <color rgb="FFFFEB84"/>
        <color rgb="FF63BE7B"/>
      </colorScale>
    </cfRule>
  </conditionalFormatting>
  <conditionalFormatting sqref="P58">
    <cfRule type="colorScale" priority="4">
      <colorScale>
        <cfvo type="min"/>
        <cfvo type="percentile" val="50"/>
        <cfvo type="max"/>
        <color rgb="FFF8696B"/>
        <color rgb="FFFFEB84"/>
        <color rgb="FF63BE7B"/>
      </colorScale>
    </cfRule>
  </conditionalFormatting>
  <conditionalFormatting sqref="P59">
    <cfRule type="colorScale" priority="1">
      <colorScale>
        <cfvo type="min"/>
        <cfvo type="percentile" val="50"/>
        <cfvo type="max"/>
        <color rgb="FFF8696B"/>
        <color rgb="FFFFEB84"/>
        <color rgb="FF63BE7B"/>
      </colorScale>
    </cfRule>
  </conditionalFormatting>
  <conditionalFormatting sqref="P30:Q30">
    <cfRule type="colorScale" priority="28">
      <colorScale>
        <cfvo type="min"/>
        <cfvo type="percentile" val="50"/>
        <cfvo type="max"/>
        <color rgb="FFF8696B"/>
        <color rgb="FFFFEB84"/>
        <color rgb="FF63BE7B"/>
      </colorScale>
    </cfRule>
  </conditionalFormatting>
  <conditionalFormatting sqref="Q32">
    <cfRule type="colorScale" priority="16">
      <colorScale>
        <cfvo type="min"/>
        <cfvo type="percentile" val="50"/>
        <cfvo type="max"/>
        <color rgb="FFF8696B"/>
        <color rgb="FFFFEB84"/>
        <color rgb="FF63BE7B"/>
      </colorScale>
    </cfRule>
  </conditionalFormatting>
  <conditionalFormatting sqref="Q33">
    <cfRule type="colorScale" priority="13">
      <colorScale>
        <cfvo type="min"/>
        <cfvo type="percentile" val="50"/>
        <cfvo type="max"/>
        <color rgb="FFF8696B"/>
        <color rgb="FFFFEB84"/>
        <color rgb="FF63BE7B"/>
      </colorScale>
    </cfRule>
  </conditionalFormatting>
  <conditionalFormatting sqref="Q45:Q46">
    <cfRule type="colorScale" priority="12">
      <colorScale>
        <cfvo type="min"/>
        <cfvo type="percentile" val="50"/>
        <cfvo type="max"/>
        <color rgb="FFF8696B"/>
        <color rgb="FFFFEB84"/>
        <color rgb="FF63BE7B"/>
      </colorScale>
    </cfRule>
  </conditionalFormatting>
  <conditionalFormatting sqref="Q47">
    <cfRule type="colorScale" priority="11">
      <colorScale>
        <cfvo type="min"/>
        <cfvo type="percentile" val="50"/>
        <cfvo type="max"/>
        <color rgb="FFF8696B"/>
        <color rgb="FFFFEB84"/>
        <color rgb="FF63BE7B"/>
      </colorScale>
    </cfRule>
  </conditionalFormatting>
  <conditionalFormatting sqref="Q49">
    <cfRule type="colorScale" priority="9">
      <colorScale>
        <cfvo type="min"/>
        <cfvo type="percentile" val="50"/>
        <cfvo type="max"/>
        <color rgb="FFF8696B"/>
        <color rgb="FFFFEB84"/>
        <color rgb="FF63BE7B"/>
      </colorScale>
    </cfRule>
  </conditionalFormatting>
  <conditionalFormatting sqref="Q51">
    <cfRule type="colorScale" priority="7">
      <colorScale>
        <cfvo type="min"/>
        <cfvo type="percentile" val="50"/>
        <cfvo type="max"/>
        <color rgb="FFF8696B"/>
        <color rgb="FFFFEB84"/>
        <color rgb="FF63BE7B"/>
      </colorScale>
    </cfRule>
  </conditionalFormatting>
  <conditionalFormatting sqref="Q54">
    <cfRule type="colorScale" priority="5">
      <colorScale>
        <cfvo type="min"/>
        <cfvo type="percentile" val="50"/>
        <cfvo type="max"/>
        <color rgb="FFF8696B"/>
        <color rgb="FFFFEB84"/>
        <color rgb="FF63BE7B"/>
      </colorScale>
    </cfRule>
  </conditionalFormatting>
  <conditionalFormatting sqref="Q58">
    <cfRule type="colorScale" priority="3">
      <colorScale>
        <cfvo type="min"/>
        <cfvo type="percentile" val="50"/>
        <cfvo type="max"/>
        <color rgb="FFF8696B"/>
        <color rgb="FFFFEB84"/>
        <color rgb="FF63BE7B"/>
      </colorScale>
    </cfRule>
  </conditionalFormatting>
  <conditionalFormatting sqref="Q59">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BC4-C648-4718-8847-0AA41231F5B9}">
  <dimension ref="A1:G27"/>
  <sheetViews>
    <sheetView zoomScaleNormal="100" workbookViewId="0">
      <selection activeCell="F2" sqref="F2:F4"/>
    </sheetView>
  </sheetViews>
  <sheetFormatPr defaultColWidth="8.85546875" defaultRowHeight="15"/>
  <cols>
    <col min="1" max="1" width="33.7109375" customWidth="1"/>
    <col min="2" max="4" width="12.42578125" bestFit="1" customWidth="1"/>
    <col min="5" max="5" width="12.42578125" customWidth="1"/>
    <col min="6" max="7" width="26.140625" style="44" bestFit="1" customWidth="1"/>
    <col min="8" max="8" width="34.85546875" customWidth="1"/>
  </cols>
  <sheetData>
    <row r="1" spans="1:7">
      <c r="A1" s="39" t="s">
        <v>634</v>
      </c>
      <c r="B1" s="39" t="s">
        <v>641</v>
      </c>
      <c r="C1" s="39" t="s">
        <v>642</v>
      </c>
      <c r="D1" s="39" t="s">
        <v>643</v>
      </c>
      <c r="E1" s="39" t="s">
        <v>660</v>
      </c>
      <c r="F1" s="42" t="s">
        <v>659</v>
      </c>
      <c r="G1" s="42" t="s">
        <v>638</v>
      </c>
    </row>
    <row r="2" spans="1:7">
      <c r="A2" s="10" t="s">
        <v>635</v>
      </c>
      <c r="B2" s="50">
        <v>31250</v>
      </c>
      <c r="C2" s="50">
        <v>23750</v>
      </c>
      <c r="D2" s="50">
        <f>B2*(1 - G2)</f>
        <v>23531.25</v>
      </c>
      <c r="E2" s="50">
        <v>20000</v>
      </c>
      <c r="F2" s="50">
        <f>1*(C2-E2)/C2</f>
        <v>0.15789473684210525</v>
      </c>
      <c r="G2" s="50">
        <v>0.247</v>
      </c>
    </row>
    <row r="3" spans="1:7">
      <c r="A3" s="10" t="s">
        <v>636</v>
      </c>
      <c r="B3" s="50">
        <v>31250</v>
      </c>
      <c r="C3" s="50">
        <v>23750</v>
      </c>
      <c r="D3" s="50">
        <f>B3*(1 - G3)</f>
        <v>18750</v>
      </c>
      <c r="E3" s="50">
        <v>11250</v>
      </c>
      <c r="F3" s="50">
        <f>1*(C3-E3)/C3</f>
        <v>0.52631578947368418</v>
      </c>
      <c r="G3" s="50">
        <v>0.4</v>
      </c>
    </row>
    <row r="4" spans="1:7">
      <c r="A4" s="10" t="s">
        <v>637</v>
      </c>
      <c r="B4" s="10" t="s">
        <v>639</v>
      </c>
      <c r="C4" s="10" t="s">
        <v>639</v>
      </c>
      <c r="D4" s="10" t="s">
        <v>639</v>
      </c>
      <c r="E4" s="10" t="s">
        <v>639</v>
      </c>
      <c r="F4" s="43" t="s">
        <v>639</v>
      </c>
      <c r="G4" s="10" t="s">
        <v>639</v>
      </c>
    </row>
    <row r="5" spans="1:7">
      <c r="F5" s="45"/>
    </row>
    <row r="6" spans="1:7">
      <c r="F6" s="45"/>
    </row>
    <row r="7" spans="1:7">
      <c r="F7" s="45"/>
    </row>
    <row r="8" spans="1:7">
      <c r="F8" s="45"/>
    </row>
    <row r="9" spans="1:7">
      <c r="A9" s="39" t="s">
        <v>640</v>
      </c>
      <c r="F9" s="45"/>
    </row>
    <row r="10" spans="1:7" ht="60">
      <c r="A10" s="13" t="s">
        <v>661</v>
      </c>
      <c r="F10" s="45"/>
    </row>
    <row r="11" spans="1:7" ht="60">
      <c r="A11" s="13" t="s">
        <v>662</v>
      </c>
      <c r="F11" s="45"/>
    </row>
    <row r="12" spans="1:7">
      <c r="F12" s="45"/>
    </row>
    <row r="13" spans="1:7">
      <c r="F13" s="45"/>
    </row>
    <row r="14" spans="1:7">
      <c r="F14" s="45"/>
    </row>
    <row r="15" spans="1:7">
      <c r="F15" s="45"/>
    </row>
    <row r="16" spans="1:7">
      <c r="F16" s="45"/>
    </row>
    <row r="17" spans="6:6">
      <c r="F17" s="45"/>
    </row>
    <row r="18" spans="6:6">
      <c r="F18" s="45"/>
    </row>
    <row r="19" spans="6:6">
      <c r="F19" s="45"/>
    </row>
    <row r="20" spans="6:6">
      <c r="F20" s="45"/>
    </row>
    <row r="21" spans="6:6">
      <c r="F21" s="45"/>
    </row>
    <row r="22" spans="6:6">
      <c r="F22" s="45"/>
    </row>
    <row r="23" spans="6:6">
      <c r="F23" s="45"/>
    </row>
    <row r="24" spans="6:6">
      <c r="F24" s="45"/>
    </row>
    <row r="25" spans="6:6">
      <c r="F25" s="45"/>
    </row>
    <row r="26" spans="6:6">
      <c r="F26" s="45"/>
    </row>
    <row r="27" spans="6:6">
      <c r="F27"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G62"/>
  <sheetViews>
    <sheetView zoomScale="62" zoomScaleNormal="62" workbookViewId="0">
      <selection activeCell="G5" sqref="G5"/>
    </sheetView>
  </sheetViews>
  <sheetFormatPr defaultColWidth="8.7109375" defaultRowHeight="15"/>
  <cols>
    <col min="1" max="1" width="11.85546875" bestFit="1" customWidth="1"/>
    <col min="2" max="2" width="56.5703125" bestFit="1" customWidth="1"/>
    <col min="3" max="3" width="58.7109375" bestFit="1" customWidth="1"/>
    <col min="4" max="4" width="52" bestFit="1" customWidth="1"/>
    <col min="5" max="5" width="16.28515625" bestFit="1" customWidth="1"/>
    <col min="6" max="6" width="16" bestFit="1" customWidth="1"/>
    <col min="7" max="7" width="14" bestFit="1" customWidth="1"/>
  </cols>
  <sheetData>
    <row r="1" spans="1:7" s="9" customFormat="1">
      <c r="A1" s="20" t="s">
        <v>1</v>
      </c>
      <c r="B1" s="20" t="s">
        <v>3</v>
      </c>
      <c r="C1" s="20" t="s">
        <v>286</v>
      </c>
      <c r="D1" s="20" t="s">
        <v>2</v>
      </c>
      <c r="E1" s="20" t="str">
        <f>+main!M1</f>
        <v>strategy_WEM</v>
      </c>
      <c r="F1" s="20" t="str">
        <f>+main!N1</f>
        <v>strategy_WAM</v>
      </c>
      <c r="G1" s="20" t="str">
        <f>+main!O1</f>
        <v>strategy_NZ</v>
      </c>
    </row>
    <row r="2" spans="1:7">
      <c r="A2" s="10" t="s">
        <v>9</v>
      </c>
      <c r="B2" s="10" t="s">
        <v>11</v>
      </c>
      <c r="C2" s="10" t="s">
        <v>287</v>
      </c>
      <c r="D2" s="10" t="s">
        <v>10</v>
      </c>
      <c r="E2" s="21" t="str">
        <f>IF(VLOOKUP(D2,main!C:O,11,FALSE)=0,"",VLOOKUP(D2,main!C:O,11,FALSE))</f>
        <v/>
      </c>
      <c r="F2" s="21" t="str">
        <f>IF(VLOOKUP(D2,main!C:O,12,FALSE)=0,"",VLOOKUP(D2,main!C:O,12,FALSE))</f>
        <v/>
      </c>
      <c r="G2" s="21" t="str">
        <f>IF(VLOOKUP(D2,main!C:O,13,FALSE)=0,"",VLOOKUP(D2,main!C:O,13,FALSE))</f>
        <v/>
      </c>
    </row>
    <row r="3" spans="1:7">
      <c r="A3" s="10" t="s">
        <v>9</v>
      </c>
      <c r="B3" s="10" t="s">
        <v>15</v>
      </c>
      <c r="C3" s="10" t="s">
        <v>288</v>
      </c>
      <c r="D3" s="10" t="s">
        <v>14</v>
      </c>
      <c r="E3" s="21" t="str">
        <f>IF(VLOOKUP(D3,main!C:O,11,FALSE)=0,"",VLOOKUP(D3,main!C:O,11,FALSE))</f>
        <v/>
      </c>
      <c r="F3" s="21" t="str">
        <f>IF(VLOOKUP(D3,main!C:O,12,FALSE)=0,"",VLOOKUP(D3,main!C:O,12,FALSE))</f>
        <v/>
      </c>
      <c r="G3" s="21" t="str">
        <f>IF(VLOOKUP(D3,main!C:O,13,FALSE)=0,"",VLOOKUP(D3,main!C:O,13,FALSE))</f>
        <v/>
      </c>
    </row>
    <row r="4" spans="1:7">
      <c r="A4" s="10" t="s">
        <v>9</v>
      </c>
      <c r="B4" s="10" t="s">
        <v>19</v>
      </c>
      <c r="C4" s="10" t="s">
        <v>289</v>
      </c>
      <c r="D4" s="10" t="s">
        <v>18</v>
      </c>
      <c r="E4" s="21">
        <f>IF(VLOOKUP(D4,main!C:O,11,FALSE)=0,"",VLOOKUP(D4,main!C:O,11,FALSE))</f>
        <v>0.1</v>
      </c>
      <c r="F4" s="21">
        <f>IF(VLOOKUP(D4,main!C:O,12,FALSE)=0,"",VLOOKUP(D4,main!C:O,12,FALSE))</f>
        <v>0.1</v>
      </c>
      <c r="G4" s="21">
        <f>IF(VLOOKUP(D4,main!C:O,13,FALSE)=0,"",VLOOKUP(D4,main!C:O,13,FALSE))</f>
        <v>0.5</v>
      </c>
    </row>
    <row r="5" spans="1:7">
      <c r="A5" s="10" t="s">
        <v>9</v>
      </c>
      <c r="B5" s="10" t="s">
        <v>24</v>
      </c>
      <c r="C5" s="10" t="s">
        <v>290</v>
      </c>
      <c r="D5" s="10" t="s">
        <v>23</v>
      </c>
      <c r="E5" s="21">
        <f>IF(VLOOKUP(D5,main!C:O,11,FALSE)=0,"",VLOOKUP(D5,main!C:O,11,FALSE))</f>
        <v>0.4</v>
      </c>
      <c r="F5" s="21">
        <f>IF(VLOOKUP(D5,main!C:O,12,FALSE)=0,"",VLOOKUP(D5,main!C:O,12,FALSE))</f>
        <v>0.4</v>
      </c>
      <c r="G5" s="21">
        <f>IF(VLOOKUP(D5,main!C:O,13,FALSE)=0,"",VLOOKUP(D5,main!C:O,13,FALSE))</f>
        <v>0.95</v>
      </c>
    </row>
    <row r="6" spans="1:7">
      <c r="A6" s="10" t="s">
        <v>9</v>
      </c>
      <c r="B6" s="10" t="s">
        <v>28</v>
      </c>
      <c r="C6" s="10" t="s">
        <v>291</v>
      </c>
      <c r="D6" s="10" t="s">
        <v>27</v>
      </c>
      <c r="E6" s="21" t="str">
        <f>IF(VLOOKUP(D6,main!C:O,11,FALSE)=0,"",VLOOKUP(D6,main!C:O,11,FALSE))</f>
        <v/>
      </c>
      <c r="F6" s="21">
        <f>IF(VLOOKUP(D6,main!C:O,12,FALSE)=0,"",VLOOKUP(D6,main!C:O,12,FALSE))</f>
        <v>0.2</v>
      </c>
      <c r="G6" s="21">
        <f>IF(VLOOKUP(D6,main!C:O,13,FALSE)=0,"",VLOOKUP(D6,main!C:O,13,FALSE))</f>
        <v>0.4</v>
      </c>
    </row>
    <row r="7" spans="1:7">
      <c r="A7" s="10" t="s">
        <v>33</v>
      </c>
      <c r="B7" s="10" t="s">
        <v>35</v>
      </c>
      <c r="C7" s="10" t="s">
        <v>292</v>
      </c>
      <c r="D7" s="10" t="s">
        <v>34</v>
      </c>
      <c r="E7" s="21" t="str">
        <f>IF(VLOOKUP(D7,main!C:O,11,FALSE)=0,"",VLOOKUP(D7,main!C:O,11,FALSE))</f>
        <v/>
      </c>
      <c r="F7" s="21" t="str">
        <f>IF(VLOOKUP(D7,main!C:O,12,FALSE)=0,"",VLOOKUP(D7,main!C:O,12,FALSE))</f>
        <v/>
      </c>
      <c r="G7" s="21">
        <f>IF(VLOOKUP(D7,main!C:O,13,FALSE)=0,"",VLOOKUP(D7,main!C:O,13,FALSE))</f>
        <v>0.5</v>
      </c>
    </row>
    <row r="8" spans="1:7">
      <c r="A8" s="10" t="s">
        <v>38</v>
      </c>
      <c r="B8" s="10" t="s">
        <v>40</v>
      </c>
      <c r="C8" s="10" t="s">
        <v>293</v>
      </c>
      <c r="D8" s="10" t="s">
        <v>39</v>
      </c>
      <c r="E8" s="21">
        <f>IF(VLOOKUP(D8,main!C:O,11,FALSE)=0,"",VLOOKUP(D8,main!C:O,11,FALSE))</f>
        <v>0.3</v>
      </c>
      <c r="F8" s="21">
        <f>IF(VLOOKUP(D8,main!C:O,12,FALSE)=0,"",VLOOKUP(D8,main!C:O,12,FALSE))</f>
        <v>0.3</v>
      </c>
      <c r="G8" s="21">
        <f>IF(VLOOKUP(D8,main!C:O,13,FALSE)=0,"",VLOOKUP(D8,main!C:O,13,FALSE))</f>
        <v>0.6</v>
      </c>
    </row>
    <row r="9" spans="1:7">
      <c r="A9" s="10" t="s">
        <v>38</v>
      </c>
      <c r="B9" s="10" t="s">
        <v>45</v>
      </c>
      <c r="C9" s="10" t="s">
        <v>294</v>
      </c>
      <c r="D9" s="10" t="s">
        <v>44</v>
      </c>
      <c r="E9" s="21" t="str">
        <f>IF(VLOOKUP(D9,main!C:O,11,FALSE)=0,"",VLOOKUP(D9,main!C:O,11,FALSE))</f>
        <v/>
      </c>
      <c r="F9" s="21">
        <f>IF(VLOOKUP(D9,main!C:O,12,FALSE)=0,"",VLOOKUP(D9,main!C:O,12,FALSE))</f>
        <v>0.5</v>
      </c>
      <c r="G9" s="21">
        <f>IF(VLOOKUP(D9,main!C:O,13,FALSE)=0,"",VLOOKUP(D9,main!C:O,13,FALSE))</f>
        <v>0.95</v>
      </c>
    </row>
    <row r="10" spans="1:7">
      <c r="A10" s="10" t="s">
        <v>38</v>
      </c>
      <c r="B10" s="10" t="s">
        <v>49</v>
      </c>
      <c r="C10" s="10" t="s">
        <v>295</v>
      </c>
      <c r="D10" s="10" t="s">
        <v>48</v>
      </c>
      <c r="E10" s="21">
        <f>IF(VLOOKUP(D10,main!C:O,11,FALSE)=0,"",VLOOKUP(D10,main!C:O,11,FALSE))</f>
        <v>0.6</v>
      </c>
      <c r="F10" s="21">
        <f>IF(VLOOKUP(D10,main!C:O,12,FALSE)=0,"",VLOOKUP(D10,main!C:O,12,FALSE))</f>
        <v>0.6</v>
      </c>
      <c r="G10" s="21">
        <f>IF(VLOOKUP(D10,main!C:O,13,FALSE)=0,"",VLOOKUP(D10,main!C:O,13,FALSE))</f>
        <v>0.95</v>
      </c>
    </row>
    <row r="11" spans="1:7">
      <c r="A11" s="10" t="s">
        <v>52</v>
      </c>
      <c r="B11" s="10" t="s">
        <v>54</v>
      </c>
      <c r="C11" s="10" t="s">
        <v>296</v>
      </c>
      <c r="D11" s="10" t="s">
        <v>53</v>
      </c>
      <c r="E11" s="21" t="str">
        <f>IF(VLOOKUP(D11,main!C:O,11,FALSE)=0,"",VLOOKUP(D11,main!C:O,11,FALSE))</f>
        <v/>
      </c>
      <c r="F11" s="21" t="str">
        <f>IF(VLOOKUP(D11,main!C:O,12,FALSE)=0,"",VLOOKUP(D11,main!C:O,12,FALSE))</f>
        <v/>
      </c>
      <c r="G11" s="21">
        <f>IF(VLOOKUP(D11,main!C:O,13,FALSE)=0,"",VLOOKUP(D11,main!C:O,13,FALSE))</f>
        <v>0.8</v>
      </c>
    </row>
    <row r="12" spans="1:7">
      <c r="A12" s="10" t="s">
        <v>52</v>
      </c>
      <c r="B12" s="10" t="s">
        <v>58</v>
      </c>
      <c r="C12" s="10" t="s">
        <v>297</v>
      </c>
      <c r="D12" s="10" t="s">
        <v>57</v>
      </c>
      <c r="E12" s="21" t="str">
        <f>IF(VLOOKUP(D12,main!C:O,11,FALSE)=0,"",VLOOKUP(D12,main!C:O,11,FALSE))</f>
        <v/>
      </c>
      <c r="F12" s="21" t="str">
        <f>IF(VLOOKUP(D12,main!C:O,12,FALSE)=0,"",VLOOKUP(D12,main!C:O,12,FALSE))</f>
        <v/>
      </c>
      <c r="G12" s="21">
        <f>IF(VLOOKUP(D12,main!C:O,13,FALSE)=0,"",VLOOKUP(D12,main!C:O,13,FALSE))</f>
        <v>0.8</v>
      </c>
    </row>
    <row r="13" spans="1:7">
      <c r="A13" s="10" t="s">
        <v>61</v>
      </c>
      <c r="B13" s="10" t="s">
        <v>63</v>
      </c>
      <c r="C13" s="10" t="s">
        <v>298</v>
      </c>
      <c r="D13" s="10" t="s">
        <v>62</v>
      </c>
      <c r="E13" s="21">
        <f>IF(VLOOKUP(D13,main!C:O,11,FALSE)=0,"",VLOOKUP(D13,main!C:O,11,FALSE))</f>
        <v>0.25</v>
      </c>
      <c r="F13" s="21">
        <f>IF(VLOOKUP(D13,main!C:O,12,FALSE)=0,"",VLOOKUP(D13,main!C:O,12,FALSE))</f>
        <v>0.45</v>
      </c>
      <c r="G13" s="21">
        <f>IF(VLOOKUP(D13,main!C:O,13,FALSE)=0,"",VLOOKUP(D13,main!C:O,13,FALSE))</f>
        <v>0.6</v>
      </c>
    </row>
    <row r="14" spans="1:7">
      <c r="A14" s="10" t="s">
        <v>61</v>
      </c>
      <c r="B14" s="10" t="s">
        <v>67</v>
      </c>
      <c r="C14" s="10" t="s">
        <v>299</v>
      </c>
      <c r="D14" s="10" t="s">
        <v>66</v>
      </c>
      <c r="E14" s="21">
        <f>IF(VLOOKUP(D14,main!C:O,11,FALSE)=0,"",VLOOKUP(D14,main!C:O,11,FALSE))</f>
        <v>0.25</v>
      </c>
      <c r="F14" s="21">
        <f>IF(VLOOKUP(D14,main!C:O,12,FALSE)=0,"",VLOOKUP(D14,main!C:O,12,FALSE))</f>
        <v>0.45</v>
      </c>
      <c r="G14" s="21">
        <f>IF(VLOOKUP(D14,main!C:O,13,FALSE)=0,"",VLOOKUP(D14,main!C:O,13,FALSE))</f>
        <v>0.6</v>
      </c>
    </row>
    <row r="15" spans="1:7">
      <c r="A15" s="10" t="s">
        <v>61</v>
      </c>
      <c r="B15" s="10" t="s">
        <v>71</v>
      </c>
      <c r="C15" s="10" t="s">
        <v>300</v>
      </c>
      <c r="D15" s="10" t="s">
        <v>70</v>
      </c>
      <c r="E15" s="21" t="str">
        <f>IF(VLOOKUP(D15,main!C:O,11,FALSE)=0,"",VLOOKUP(D15,main!C:O,11,FALSE))</f>
        <v/>
      </c>
      <c r="F15" s="21" t="str">
        <f>IF(VLOOKUP(D15,main!C:O,12,FALSE)=0,"",VLOOKUP(D15,main!C:O,12,FALSE))</f>
        <v/>
      </c>
      <c r="G15" s="21">
        <f>IF(VLOOKUP(D15,main!C:O,13,FALSE)=0,"",VLOOKUP(D15,main!C:O,13,FALSE))</f>
        <v>0.2</v>
      </c>
    </row>
    <row r="16" spans="1:7">
      <c r="A16" s="10" t="s">
        <v>74</v>
      </c>
      <c r="B16" s="10" t="s">
        <v>76</v>
      </c>
      <c r="C16" s="10" t="s">
        <v>301</v>
      </c>
      <c r="D16" s="10" t="s">
        <v>75</v>
      </c>
      <c r="E16" s="21" t="str">
        <f>IF(VLOOKUP(D16,main!C:O,11,FALSE)=0,"",VLOOKUP(D16,main!C:O,11,FALSE))</f>
        <v/>
      </c>
      <c r="F16" s="21" t="str">
        <f>IF(VLOOKUP(D16,main!C:O,12,FALSE)=0,"",VLOOKUP(D16,main!C:O,12,FALSE))</f>
        <v/>
      </c>
      <c r="G16" s="21">
        <f>IF(VLOOKUP(D16,main!C:O,13,FALSE)=0,"",VLOOKUP(D16,main!C:O,13,FALSE))</f>
        <v>0.5</v>
      </c>
    </row>
    <row r="17" spans="1:7">
      <c r="A17" s="10" t="s">
        <v>74</v>
      </c>
      <c r="B17" s="10" t="s">
        <v>81</v>
      </c>
      <c r="C17" s="10" t="s">
        <v>302</v>
      </c>
      <c r="D17" s="10" t="s">
        <v>80</v>
      </c>
      <c r="E17" s="21" t="str">
        <f>IF(VLOOKUP(D17,main!C:O,11,FALSE)=0,"",VLOOKUP(D17,main!C:O,11,FALSE))</f>
        <v/>
      </c>
      <c r="F17" s="21" t="str">
        <f>IF(VLOOKUP(D17,main!C:O,12,FALSE)=0,"",VLOOKUP(D17,main!C:O,12,FALSE))</f>
        <v/>
      </c>
      <c r="G17" s="21" t="str">
        <f>IF(VLOOKUP(D17,main!C:O,13,FALSE)=0,"",VLOOKUP(D17,main!C:O,13,FALSE))</f>
        <v/>
      </c>
    </row>
    <row r="18" spans="1:7">
      <c r="A18" s="10" t="s">
        <v>74</v>
      </c>
      <c r="B18" s="10" t="s">
        <v>85</v>
      </c>
      <c r="C18" s="10" t="s">
        <v>303</v>
      </c>
      <c r="D18" s="10" t="s">
        <v>84</v>
      </c>
      <c r="E18" s="21" t="str">
        <f>IF(VLOOKUP(D18,main!C:O,11,FALSE)=0,"",VLOOKUP(D18,main!C:O,11,FALSE))</f>
        <v/>
      </c>
      <c r="F18" s="21">
        <f>IF(VLOOKUP(D18,main!C:O,12,FALSE)=0,"",VLOOKUP(D18,main!C:O,12,FALSE))</f>
        <v>0.3</v>
      </c>
      <c r="G18" s="21">
        <f>IF(VLOOKUP(D18,main!C:O,13,FALSE)=0,"",VLOOKUP(D18,main!C:O,13,FALSE))</f>
        <v>1</v>
      </c>
    </row>
    <row r="19" spans="1:7">
      <c r="A19" s="10" t="s">
        <v>74</v>
      </c>
      <c r="B19" s="10" t="s">
        <v>88</v>
      </c>
      <c r="C19" s="10" t="s">
        <v>304</v>
      </c>
      <c r="D19" s="10" t="s">
        <v>87</v>
      </c>
      <c r="E19" s="21" t="str">
        <f>IF(VLOOKUP(D19,main!C:O,11,FALSE)=0,"",VLOOKUP(D19,main!C:O,11,FALSE))</f>
        <v/>
      </c>
      <c r="F19" s="21" t="str">
        <f>IF(VLOOKUP(D19,main!C:O,12,FALSE)=0,"",VLOOKUP(D19,main!C:O,12,FALSE))</f>
        <v/>
      </c>
      <c r="G19" s="21">
        <f>IF(VLOOKUP(D19,main!C:O,13,FALSE)=0,"",VLOOKUP(D19,main!C:O,13,FALSE))</f>
        <v>0.9</v>
      </c>
    </row>
    <row r="20" spans="1:7">
      <c r="A20" s="10" t="s">
        <v>74</v>
      </c>
      <c r="B20" s="10" t="s">
        <v>92</v>
      </c>
      <c r="C20" s="10" t="s">
        <v>305</v>
      </c>
      <c r="D20" s="10" t="s">
        <v>91</v>
      </c>
      <c r="E20" s="21" t="str">
        <f>IF(VLOOKUP(D20,main!C:O,11,FALSE)=0,"",VLOOKUP(D20,main!C:O,11,FALSE))</f>
        <v/>
      </c>
      <c r="F20" s="21">
        <f>IF(VLOOKUP(D20,main!C:O,12,FALSE)=0,"",VLOOKUP(D20,main!C:O,12,FALSE))</f>
        <v>0.3</v>
      </c>
      <c r="G20" s="21">
        <f>IF(VLOOKUP(D20,main!C:O,13,FALSE)=0,"",VLOOKUP(D20,main!C:O,13,FALSE))</f>
        <v>0.9</v>
      </c>
    </row>
    <row r="21" spans="1:7">
      <c r="A21" s="10" t="s">
        <v>74</v>
      </c>
      <c r="B21" s="10" t="s">
        <v>96</v>
      </c>
      <c r="C21" s="10" t="s">
        <v>306</v>
      </c>
      <c r="D21" s="10" t="s">
        <v>95</v>
      </c>
      <c r="E21" s="21" t="str">
        <f>IF(VLOOKUP(D21,main!C:O,11,FALSE)=0,"",VLOOKUP(D21,main!C:O,11,FALSE))</f>
        <v/>
      </c>
      <c r="F21" s="21">
        <f>IF(VLOOKUP(D21,main!C:O,12,FALSE)=0,"",VLOOKUP(D21,main!C:O,12,FALSE))</f>
        <v>0.3</v>
      </c>
      <c r="G21" s="21">
        <f>IF(VLOOKUP(D21,main!C:O,13,FALSE)=0,"",VLOOKUP(D21,main!C:O,13,FALSE))</f>
        <v>0.9</v>
      </c>
    </row>
    <row r="22" spans="1:7">
      <c r="A22" s="10" t="s">
        <v>99</v>
      </c>
      <c r="B22" s="10" t="s">
        <v>101</v>
      </c>
      <c r="C22" s="10" t="s">
        <v>307</v>
      </c>
      <c r="D22" s="10" t="s">
        <v>100</v>
      </c>
      <c r="E22" s="21" t="str">
        <f>IF(VLOOKUP(D22,main!C:O,11,FALSE)=0,"",VLOOKUP(D22,main!C:O,11,FALSE))</f>
        <v/>
      </c>
      <c r="F22" s="21" t="str">
        <f>IF(VLOOKUP(D22,main!C:O,12,FALSE)=0,"",VLOOKUP(D22,main!C:O,12,FALSE))</f>
        <v/>
      </c>
      <c r="G22" s="21">
        <f>IF(VLOOKUP(D22,main!C:O,13,FALSE)=0,"",VLOOKUP(D22,main!C:O,13,FALSE))</f>
        <v>0.5</v>
      </c>
    </row>
    <row r="23" spans="1:7">
      <c r="A23" s="10" t="s">
        <v>99</v>
      </c>
      <c r="B23" s="10" t="s">
        <v>105</v>
      </c>
      <c r="C23" s="10" t="s">
        <v>308</v>
      </c>
      <c r="D23" s="10" t="s">
        <v>104</v>
      </c>
      <c r="E23" s="21">
        <f>IF(VLOOKUP(D23,main!C:O,11,FALSE)=0,"",VLOOKUP(D23,main!C:O,11,FALSE))</f>
        <v>0.3</v>
      </c>
      <c r="F23" s="21">
        <f>IF(VLOOKUP(D23,main!C:O,12,FALSE)=0,"",VLOOKUP(D23,main!C:O,12,FALSE))</f>
        <v>0.3</v>
      </c>
      <c r="G23" s="21">
        <f>IF(VLOOKUP(D23,main!C:O,13,FALSE)=0,"",VLOOKUP(D23,main!C:O,13,FALSE))</f>
        <v>0.95</v>
      </c>
    </row>
    <row r="24" spans="1:7">
      <c r="A24" s="10" t="s">
        <v>99</v>
      </c>
      <c r="B24" s="10" t="s">
        <v>109</v>
      </c>
      <c r="C24" s="10" t="s">
        <v>309</v>
      </c>
      <c r="D24" s="10" t="s">
        <v>108</v>
      </c>
      <c r="E24" s="21">
        <f>IF(VLOOKUP(D24,main!C:O,11,FALSE)=0,"",VLOOKUP(D24,main!C:O,11,FALSE))</f>
        <v>0.05</v>
      </c>
      <c r="F24" s="21">
        <f>IF(VLOOKUP(D24,main!C:O,12,FALSE)=0,"",VLOOKUP(D24,main!C:O,12,FALSE))</f>
        <v>0.1</v>
      </c>
      <c r="G24" s="21">
        <f>IF(VLOOKUP(D24,main!C:O,13,FALSE)=0,"",VLOOKUP(D24,main!C:O,13,FALSE))</f>
        <v>0.2</v>
      </c>
    </row>
    <row r="25" spans="1:7">
      <c r="A25" s="10" t="s">
        <v>99</v>
      </c>
      <c r="B25" s="10" t="s">
        <v>113</v>
      </c>
      <c r="C25" s="10" t="s">
        <v>310</v>
      </c>
      <c r="D25" s="10" t="s">
        <v>112</v>
      </c>
      <c r="E25" s="21">
        <f>IF(VLOOKUP(D25,main!C:O,11,FALSE)=0,"",VLOOKUP(D25,main!C:O,11,FALSE))</f>
        <v>0.2</v>
      </c>
      <c r="F25" s="21">
        <f>IF(VLOOKUP(D25,main!C:O,12,FALSE)=0,"",VLOOKUP(D25,main!C:O,12,FALSE))</f>
        <v>0.2</v>
      </c>
      <c r="G25" s="21">
        <f>IF(VLOOKUP(D25,main!C:O,13,FALSE)=0,"",VLOOKUP(D25,main!C:O,13,FALSE))</f>
        <v>0.4</v>
      </c>
    </row>
    <row r="26" spans="1:7">
      <c r="A26" s="10" t="s">
        <v>117</v>
      </c>
      <c r="B26" s="10" t="s">
        <v>119</v>
      </c>
      <c r="C26" s="10" t="s">
        <v>311</v>
      </c>
      <c r="D26" s="10" t="s">
        <v>118</v>
      </c>
      <c r="E26" s="21">
        <f>IF(VLOOKUP(D26,main!C:O,11,FALSE)=0,"",VLOOKUP(D26,main!C:O,11,FALSE))</f>
        <v>0.4</v>
      </c>
      <c r="F26" s="21">
        <f>IF(VLOOKUP(D26,main!C:O,12,FALSE)=0,"",VLOOKUP(D26,main!C:O,12,FALSE))</f>
        <v>0.4</v>
      </c>
      <c r="G26" s="21">
        <f>IF(VLOOKUP(D26,main!C:O,13,FALSE)=0,"",VLOOKUP(D26,main!C:O,13,FALSE))</f>
        <v>0.9</v>
      </c>
    </row>
    <row r="27" spans="1:7">
      <c r="A27" s="10" t="s">
        <v>117</v>
      </c>
      <c r="B27" s="10" t="s">
        <v>123</v>
      </c>
      <c r="C27" s="10" t="s">
        <v>312</v>
      </c>
      <c r="D27" s="10" t="s">
        <v>122</v>
      </c>
      <c r="E27" s="21">
        <f>IF(VLOOKUP(D27,main!C:O,11,FALSE)=0,"",VLOOKUP(D27,main!C:O,11,FALSE))</f>
        <v>0.3</v>
      </c>
      <c r="F27" s="21">
        <f>IF(VLOOKUP(D27,main!C:O,12,FALSE)=0,"",VLOOKUP(D27,main!C:O,12,FALSE))</f>
        <v>0.3</v>
      </c>
      <c r="G27" s="21">
        <f>IF(VLOOKUP(D27,main!C:O,13,FALSE)=0,"",VLOOKUP(D27,main!C:O,13,FALSE))</f>
        <v>0.6</v>
      </c>
    </row>
    <row r="28" spans="1:7">
      <c r="A28" s="10" t="s">
        <v>117</v>
      </c>
      <c r="B28" s="10" t="s">
        <v>127</v>
      </c>
      <c r="C28" s="10" t="s">
        <v>313</v>
      </c>
      <c r="D28" s="10" t="s">
        <v>126</v>
      </c>
      <c r="E28" s="21">
        <f>IF(VLOOKUP(D28,main!C:O,11,FALSE)=0,"",VLOOKUP(D28,main!C:O,11,FALSE))</f>
        <v>0.3</v>
      </c>
      <c r="F28" s="21">
        <f>IF(VLOOKUP(D28,main!C:O,12,FALSE)=0,"",VLOOKUP(D28,main!C:O,12,FALSE))</f>
        <v>0.3</v>
      </c>
      <c r="G28" s="21">
        <f>IF(VLOOKUP(D28,main!C:O,13,FALSE)=0,"",VLOOKUP(D28,main!C:O,13,FALSE))</f>
        <v>0.6</v>
      </c>
    </row>
    <row r="29" spans="1:7">
      <c r="A29" s="10" t="s">
        <v>117</v>
      </c>
      <c r="B29" s="10" t="s">
        <v>130</v>
      </c>
      <c r="C29" s="10" t="s">
        <v>314</v>
      </c>
      <c r="D29" s="10" t="s">
        <v>129</v>
      </c>
      <c r="E29" s="21">
        <f>IF(VLOOKUP(D29,main!C:O,11,FALSE)=0,"",VLOOKUP(D29,main!C:O,11,FALSE))</f>
        <v>0.3</v>
      </c>
      <c r="F29" s="21">
        <f>IF(VLOOKUP(D29,main!C:O,12,FALSE)=0,"",VLOOKUP(D29,main!C:O,12,FALSE))</f>
        <v>0.3</v>
      </c>
      <c r="G29" s="21">
        <f>IF(VLOOKUP(D29,main!C:O,13,FALSE)=0,"",VLOOKUP(D29,main!C:O,13,FALSE))</f>
        <v>0.6</v>
      </c>
    </row>
    <row r="30" spans="1:7">
      <c r="A30" s="10" t="s">
        <v>132</v>
      </c>
      <c r="B30" s="10" t="s">
        <v>134</v>
      </c>
      <c r="C30" s="10" t="s">
        <v>315</v>
      </c>
      <c r="D30" s="10" t="s">
        <v>133</v>
      </c>
      <c r="E30" s="21" t="str">
        <f>IF(VLOOKUP(D30,main!C:O,11,FALSE)=0,"",VLOOKUP(D30,main!C:O,11,FALSE))</f>
        <v/>
      </c>
      <c r="F30" s="21" t="str">
        <f>IF(VLOOKUP(D30,main!C:O,12,FALSE)=0,"",VLOOKUP(D30,main!C:O,12,FALSE))</f>
        <v/>
      </c>
      <c r="G30" s="21">
        <f>IF(VLOOKUP(D30,main!C:O,13,FALSE)=0,"",VLOOKUP(D30,main!C:O,13,FALSE))</f>
        <v>0.6</v>
      </c>
    </row>
    <row r="31" spans="1:7">
      <c r="A31" s="10" t="s">
        <v>132</v>
      </c>
      <c r="B31" s="10" t="s">
        <v>138</v>
      </c>
      <c r="C31" s="10" t="s">
        <v>316</v>
      </c>
      <c r="D31" s="10" t="s">
        <v>137</v>
      </c>
      <c r="E31" s="21" t="str">
        <f>IF(VLOOKUP(D31,main!C:O,11,FALSE)=0,"",VLOOKUP(D31,main!C:O,11,FALSE))</f>
        <v/>
      </c>
      <c r="F31" s="21" t="str">
        <f>IF(VLOOKUP(D31,main!C:O,12,FALSE)=0,"",VLOOKUP(D31,main!C:O,12,FALSE))</f>
        <v/>
      </c>
      <c r="G31" s="21" t="str">
        <f>IF(VLOOKUP(D31,main!C:O,13,FALSE)=0,"",VLOOKUP(D31,main!C:O,13,FALSE))</f>
        <v/>
      </c>
    </row>
    <row r="32" spans="1:7">
      <c r="A32" s="10" t="s">
        <v>132</v>
      </c>
      <c r="B32" s="10" t="s">
        <v>142</v>
      </c>
      <c r="C32" s="10" t="s">
        <v>317</v>
      </c>
      <c r="D32" s="10" t="s">
        <v>141</v>
      </c>
      <c r="E32" s="21" t="str">
        <f>IF(VLOOKUP(D32,main!C:O,11,FALSE)=0,"",VLOOKUP(D32,main!C:O,11,FALSE))</f>
        <v/>
      </c>
      <c r="F32" s="21" t="str">
        <f>IF(VLOOKUP(D32,main!C:O,12,FALSE)=0,"",VLOOKUP(D32,main!C:O,12,FALSE))</f>
        <v/>
      </c>
      <c r="G32" s="21">
        <f>IF(VLOOKUP(D32,main!C:O,13,FALSE)=0,"",VLOOKUP(D32,main!C:O,13,FALSE))</f>
        <v>0.3</v>
      </c>
    </row>
    <row r="33" spans="1:7">
      <c r="A33" s="10" t="s">
        <v>146</v>
      </c>
      <c r="B33" s="10" t="s">
        <v>148</v>
      </c>
      <c r="C33" s="10" t="s">
        <v>318</v>
      </c>
      <c r="D33" s="10" t="s">
        <v>147</v>
      </c>
      <c r="E33" s="21" t="str">
        <f>IF(VLOOKUP(D33,main!C:O,11,FALSE)=0,"",VLOOKUP(D33,main!C:O,11,FALSE))</f>
        <v/>
      </c>
      <c r="F33" s="21" t="str">
        <f>IF(VLOOKUP(D33,main!C:O,12,FALSE)=0,"",VLOOKUP(D33,main!C:O,12,FALSE))</f>
        <v/>
      </c>
      <c r="G33" s="21">
        <f>IF(VLOOKUP(D33,main!C:O,13,FALSE)=0,"",VLOOKUP(D33,main!C:O,13,FALSE))</f>
        <v>0.5</v>
      </c>
    </row>
    <row r="34" spans="1:7">
      <c r="A34" s="10" t="s">
        <v>146</v>
      </c>
      <c r="B34" s="10" t="s">
        <v>152</v>
      </c>
      <c r="C34" s="10" t="s">
        <v>319</v>
      </c>
      <c r="D34" s="10" t="s">
        <v>151</v>
      </c>
      <c r="E34" s="21" t="str">
        <f>IF(VLOOKUP(D34,main!C:O,11,FALSE)=0,"",VLOOKUP(D34,main!C:O,11,FALSE))</f>
        <v/>
      </c>
      <c r="F34" s="21">
        <f>IF(VLOOKUP(D34,main!C:O,12,FALSE)=0,"",VLOOKUP(D34,main!C:O,12,FALSE))</f>
        <v>0.5</v>
      </c>
      <c r="G34" s="21">
        <f>IF(VLOOKUP(D34,main!C:O,13,FALSE)=0,"",VLOOKUP(D34,main!C:O,13,FALSE))</f>
        <v>0.8</v>
      </c>
    </row>
    <row r="35" spans="1:7">
      <c r="A35" s="10" t="s">
        <v>155</v>
      </c>
      <c r="B35" s="10" t="s">
        <v>157</v>
      </c>
      <c r="C35" s="10" t="s">
        <v>320</v>
      </c>
      <c r="D35" s="10" t="s">
        <v>156</v>
      </c>
      <c r="E35" s="21">
        <f>IF(VLOOKUP(D35,main!C:O,11,FALSE)=0,"",VLOOKUP(D35,main!C:O,11,FALSE))</f>
        <v>0.4</v>
      </c>
      <c r="F35" s="21">
        <f>IF(VLOOKUP(D35,main!C:O,12,FALSE)=0,"",VLOOKUP(D35,main!C:O,12,FALSE))</f>
        <v>0.4</v>
      </c>
      <c r="G35" s="21">
        <f>IF(VLOOKUP(D35,main!C:O,13,FALSE)=0,"",VLOOKUP(D35,main!C:O,13,FALSE))</f>
        <v>0.6</v>
      </c>
    </row>
    <row r="36" spans="1:7">
      <c r="A36" s="10" t="s">
        <v>155</v>
      </c>
      <c r="B36" s="10" t="s">
        <v>163</v>
      </c>
      <c r="C36" s="10" t="s">
        <v>321</v>
      </c>
      <c r="D36" s="10" t="s">
        <v>162</v>
      </c>
      <c r="E36" s="21">
        <f>IF(VLOOKUP(D36,main!C:O,11,FALSE)=0,"",VLOOKUP(D36,main!C:O,11,FALSE))</f>
        <v>0.3</v>
      </c>
      <c r="F36" s="21">
        <f>IF(VLOOKUP(D36,main!C:O,12,FALSE)=0,"",VLOOKUP(D36,main!C:O,12,FALSE))</f>
        <v>0.3</v>
      </c>
      <c r="G36" s="21">
        <f>IF(VLOOKUP(D36,main!C:O,13,FALSE)=0,"",VLOOKUP(D36,main!C:O,13,FALSE))</f>
        <v>0.5</v>
      </c>
    </row>
    <row r="37" spans="1:7">
      <c r="A37" s="10" t="s">
        <v>155</v>
      </c>
      <c r="B37" s="10" t="s">
        <v>167</v>
      </c>
      <c r="C37" s="10" t="s">
        <v>322</v>
      </c>
      <c r="D37" s="10" t="s">
        <v>166</v>
      </c>
      <c r="E37" s="21">
        <f>IF(VLOOKUP(D37,main!C:O,11,FALSE)=0,"",VLOOKUP(D37,main!C:O,11,FALSE))</f>
        <v>0.45</v>
      </c>
      <c r="F37" s="21">
        <f>IF(VLOOKUP(D37,main!C:O,12,FALSE)=0,"",VLOOKUP(D37,main!C:O,12,FALSE))</f>
        <v>0.45</v>
      </c>
      <c r="G37" s="21">
        <f>IF(VLOOKUP(D37,main!C:O,13,FALSE)=0,"",VLOOKUP(D37,main!C:O,13,FALSE))</f>
        <v>0.95</v>
      </c>
    </row>
    <row r="38" spans="1:7">
      <c r="A38" s="10" t="s">
        <v>171</v>
      </c>
      <c r="B38" s="10" t="s">
        <v>173</v>
      </c>
      <c r="C38" s="10" t="s">
        <v>323</v>
      </c>
      <c r="D38" s="10" t="s">
        <v>172</v>
      </c>
      <c r="E38" s="21" t="str">
        <f>IF(VLOOKUP(D38,main!C:O,11,FALSE)=0,"",VLOOKUP(D38,main!C:O,11,FALSE))</f>
        <v/>
      </c>
      <c r="F38" s="21" t="str">
        <f>IF(VLOOKUP(D38,main!C:O,12,FALSE)=0,"",VLOOKUP(D38,main!C:O,12,FALSE))</f>
        <v/>
      </c>
      <c r="G38" s="21">
        <f>IF(VLOOKUP(D38,main!C:O,13,FALSE)=0,"",VLOOKUP(D38,main!C:O,13,FALSE))</f>
        <v>0.2</v>
      </c>
    </row>
    <row r="39" spans="1:7">
      <c r="A39" s="10" t="s">
        <v>171</v>
      </c>
      <c r="B39" s="10" t="s">
        <v>177</v>
      </c>
      <c r="C39" s="10" t="s">
        <v>324</v>
      </c>
      <c r="D39" s="10" t="s">
        <v>176</v>
      </c>
      <c r="E39" s="21">
        <f>IF(VLOOKUP(D39,main!C:O,11,FALSE)=0,"",VLOOKUP(D39,main!C:O,11,FALSE))</f>
        <v>0.2</v>
      </c>
      <c r="F39" s="21">
        <f>IF(VLOOKUP(D39,main!C:O,12,FALSE)=0,"",VLOOKUP(D39,main!C:O,12,FALSE))</f>
        <v>0.2</v>
      </c>
      <c r="G39" s="21">
        <f>IF(VLOOKUP(D39,main!C:O,13,FALSE)=0,"",VLOOKUP(D39,main!C:O,13,FALSE))</f>
        <v>0.4</v>
      </c>
    </row>
    <row r="40" spans="1:7">
      <c r="A40" s="10" t="s">
        <v>180</v>
      </c>
      <c r="B40" s="10" t="s">
        <v>182</v>
      </c>
      <c r="C40" s="10" t="s">
        <v>325</v>
      </c>
      <c r="D40" s="10" t="s">
        <v>181</v>
      </c>
      <c r="E40" s="21">
        <f>IF(VLOOKUP(D40,main!C:O,11,FALSE)=0,"",VLOOKUP(D40,main!C:O,11,FALSE))</f>
        <v>0.3</v>
      </c>
      <c r="F40" s="21">
        <f>IF(VLOOKUP(D40,main!C:O,12,FALSE)=0,"",VLOOKUP(D40,main!C:O,12,FALSE))</f>
        <v>0.3</v>
      </c>
      <c r="G40" s="21">
        <f>IF(VLOOKUP(D40,main!C:O,13,FALSE)=0,"",VLOOKUP(D40,main!C:O,13,FALSE))</f>
        <v>0.6</v>
      </c>
    </row>
    <row r="41" spans="1:7">
      <c r="A41" s="10" t="s">
        <v>186</v>
      </c>
      <c r="B41" s="10" t="s">
        <v>188</v>
      </c>
      <c r="C41" s="10" t="s">
        <v>326</v>
      </c>
      <c r="D41" s="10" t="s">
        <v>187</v>
      </c>
      <c r="E41" s="21">
        <f>IF(VLOOKUP(D41,main!C:O,11,FALSE)=0,"",VLOOKUP(D41,main!C:O,11,FALSE))</f>
        <v>0.5</v>
      </c>
      <c r="F41" s="21">
        <f>IF(VLOOKUP(D41,main!C:O,12,FALSE)=0,"",VLOOKUP(D41,main!C:O,12,FALSE))</f>
        <v>0.5</v>
      </c>
      <c r="G41" s="21">
        <f>IF(VLOOKUP(D41,main!C:O,13,FALSE)=0,"",VLOOKUP(D41,main!C:O,13,FALSE))</f>
        <v>0.7</v>
      </c>
    </row>
    <row r="42" spans="1:7">
      <c r="A42" s="10" t="s">
        <v>186</v>
      </c>
      <c r="B42" s="10" t="s">
        <v>193</v>
      </c>
      <c r="C42" s="10" t="s">
        <v>327</v>
      </c>
      <c r="D42" s="10" t="s">
        <v>192</v>
      </c>
      <c r="E42" s="21">
        <f>IF(VLOOKUP(D42,main!C:O,11,FALSE)=0,"",VLOOKUP(D42,main!C:O,11,FALSE))</f>
        <v>0.5</v>
      </c>
      <c r="F42" s="21">
        <f>IF(VLOOKUP(D42,main!C:O,12,FALSE)=0,"",VLOOKUP(D42,main!C:O,12,FALSE))</f>
        <v>0.5</v>
      </c>
      <c r="G42" s="21">
        <f>IF(VLOOKUP(D42,main!C:O,13,FALSE)=0,"",VLOOKUP(D42,main!C:O,13,FALSE))</f>
        <v>0.7</v>
      </c>
    </row>
    <row r="43" spans="1:7">
      <c r="A43" s="10" t="s">
        <v>186</v>
      </c>
      <c r="B43" s="10" t="s">
        <v>197</v>
      </c>
      <c r="C43" s="10" t="s">
        <v>328</v>
      </c>
      <c r="D43" s="10" t="s">
        <v>196</v>
      </c>
      <c r="E43" s="21">
        <f>IF(VLOOKUP(D43,main!C:O,11,FALSE)=0,"",VLOOKUP(D43,main!C:O,11,FALSE))</f>
        <v>0.3</v>
      </c>
      <c r="F43" s="21">
        <f>IF(VLOOKUP(D43,main!C:O,12,FALSE)=0,"",VLOOKUP(D43,main!C:O,12,FALSE))</f>
        <v>0.3</v>
      </c>
      <c r="G43" s="21">
        <f>IF(VLOOKUP(D43,main!C:O,13,FALSE)=0,"",VLOOKUP(D43,main!C:O,13,FALSE))</f>
        <v>0.7</v>
      </c>
    </row>
    <row r="44" spans="1:7">
      <c r="A44" s="10" t="s">
        <v>186</v>
      </c>
      <c r="B44" s="10" t="s">
        <v>201</v>
      </c>
      <c r="C44" s="10" t="s">
        <v>329</v>
      </c>
      <c r="D44" s="10" t="s">
        <v>200</v>
      </c>
      <c r="E44" s="21">
        <f>IF(VLOOKUP(D44,main!C:O,11,FALSE)=0,"",VLOOKUP(D44,main!C:O,11,FALSE))</f>
        <v>0.3</v>
      </c>
      <c r="F44" s="21">
        <f>IF(VLOOKUP(D44,main!C:O,12,FALSE)=0,"",VLOOKUP(D44,main!C:O,12,FALSE))</f>
        <v>0.3</v>
      </c>
      <c r="G44" s="21">
        <f>IF(VLOOKUP(D44,main!C:O,13,FALSE)=0,"",VLOOKUP(D44,main!C:O,13,FALSE))</f>
        <v>0.7</v>
      </c>
    </row>
    <row r="45" spans="1:7">
      <c r="A45" s="10" t="s">
        <v>186</v>
      </c>
      <c r="B45" s="10" t="s">
        <v>206</v>
      </c>
      <c r="C45" s="10" t="s">
        <v>330</v>
      </c>
      <c r="D45" s="10" t="s">
        <v>205</v>
      </c>
      <c r="E45" s="21">
        <f>IF(VLOOKUP(D45,main!C:O,11,FALSE)=0,"",VLOOKUP(D45,main!C:O,11,FALSE))</f>
        <v>0.3</v>
      </c>
      <c r="F45" s="21">
        <f>IF(VLOOKUP(D45,main!C:O,12,FALSE)=0,"",VLOOKUP(D45,main!C:O,12,FALSE))</f>
        <v>0.3</v>
      </c>
      <c r="G45" s="21">
        <f>IF(VLOOKUP(D45,main!C:O,13,FALSE)=0,"",VLOOKUP(D45,main!C:O,13,FALSE))</f>
        <v>0.7</v>
      </c>
    </row>
    <row r="46" spans="1:7">
      <c r="A46" s="10" t="s">
        <v>186</v>
      </c>
      <c r="B46" s="10" t="s">
        <v>211</v>
      </c>
      <c r="C46" s="10" t="s">
        <v>331</v>
      </c>
      <c r="D46" s="10" t="s">
        <v>210</v>
      </c>
      <c r="E46" s="21">
        <f>IF(VLOOKUP(D46,main!C:O,11,FALSE)=0,"",VLOOKUP(D46,main!C:O,11,FALSE))</f>
        <v>0.5</v>
      </c>
      <c r="F46" s="21">
        <f>IF(VLOOKUP(D46,main!C:O,12,FALSE)=0,"",VLOOKUP(D46,main!C:O,12,FALSE))</f>
        <v>0.5</v>
      </c>
      <c r="G46" s="21">
        <f>IF(VLOOKUP(D46,main!C:O,13,FALSE)=0,"",VLOOKUP(D46,main!C:O,13,FALSE))</f>
        <v>0.7</v>
      </c>
    </row>
    <row r="47" spans="1:7">
      <c r="A47" s="10" t="s">
        <v>186</v>
      </c>
      <c r="B47" s="10" t="s">
        <v>215</v>
      </c>
      <c r="C47" s="10" t="s">
        <v>332</v>
      </c>
      <c r="D47" s="10" t="s">
        <v>214</v>
      </c>
      <c r="E47" s="21">
        <f>IF(VLOOKUP(D47,main!C:O,11,FALSE)=0,"",VLOOKUP(D47,main!C:O,11,FALSE))</f>
        <v>0.6</v>
      </c>
      <c r="F47" s="21">
        <f>IF(VLOOKUP(D47,main!C:O,12,FALSE)=0,"",VLOOKUP(D47,main!C:O,12,FALSE))</f>
        <v>0.6</v>
      </c>
      <c r="G47" s="21">
        <f>IF(VLOOKUP(D47,main!C:O,13,FALSE)=0,"",VLOOKUP(D47,main!C:O,13,FALSE))</f>
        <v>0.9</v>
      </c>
    </row>
    <row r="48" spans="1:7">
      <c r="A48" s="10" t="s">
        <v>186</v>
      </c>
      <c r="B48" s="10" t="s">
        <v>220</v>
      </c>
      <c r="C48" s="10" t="s">
        <v>333</v>
      </c>
      <c r="D48" s="10" t="s">
        <v>219</v>
      </c>
      <c r="E48" s="21">
        <f>IF(VLOOKUP(D48,main!C:O,11,FALSE)=0,"",VLOOKUP(D48,main!C:O,11,FALSE))</f>
        <v>0.3</v>
      </c>
      <c r="F48" s="21">
        <f>IF(VLOOKUP(D48,main!C:O,12,FALSE)=0,"",VLOOKUP(D48,main!C:O,12,FALSE))</f>
        <v>0.3</v>
      </c>
      <c r="G48" s="21">
        <f>IF(VLOOKUP(D48,main!C:O,13,FALSE)=0,"",VLOOKUP(D48,main!C:O,13,FALSE))</f>
        <v>0.7</v>
      </c>
    </row>
    <row r="49" spans="1:7">
      <c r="A49" s="10" t="s">
        <v>186</v>
      </c>
      <c r="B49" s="10" t="s">
        <v>225</v>
      </c>
      <c r="C49" s="10" t="s">
        <v>334</v>
      </c>
      <c r="D49" s="10" t="s">
        <v>224</v>
      </c>
      <c r="E49" s="21">
        <f>IF(VLOOKUP(D49,main!C:O,11,FALSE)=0,"",VLOOKUP(D49,main!C:O,11,FALSE))</f>
        <v>0.3</v>
      </c>
      <c r="F49" s="21">
        <f>IF(VLOOKUP(D49,main!C:O,12,FALSE)=0,"",VLOOKUP(D49,main!C:O,12,FALSE))</f>
        <v>0.3</v>
      </c>
      <c r="G49" s="21">
        <f>IF(VLOOKUP(D49,main!C:O,13,FALSE)=0,"",VLOOKUP(D49,main!C:O,13,FALSE))</f>
        <v>0.7</v>
      </c>
    </row>
    <row r="50" spans="1:7">
      <c r="A50" s="10" t="s">
        <v>186</v>
      </c>
      <c r="B50" s="10" t="s">
        <v>229</v>
      </c>
      <c r="C50" s="10" t="s">
        <v>335</v>
      </c>
      <c r="D50" s="10" t="s">
        <v>228</v>
      </c>
      <c r="E50" s="21">
        <f>IF(VLOOKUP(D50,main!C:O,11,FALSE)=0,"",VLOOKUP(D50,main!C:O,11,FALSE))</f>
        <v>0.3</v>
      </c>
      <c r="F50" s="21">
        <f>IF(VLOOKUP(D50,main!C:O,12,FALSE)=0,"",VLOOKUP(D50,main!C:O,12,FALSE))</f>
        <v>0.3</v>
      </c>
      <c r="G50" s="21">
        <f>IF(VLOOKUP(D50,main!C:O,13,FALSE)=0,"",VLOOKUP(D50,main!C:O,13,FALSE))</f>
        <v>0.7</v>
      </c>
    </row>
    <row r="51" spans="1:7">
      <c r="A51" s="10" t="s">
        <v>232</v>
      </c>
      <c r="B51" s="10" t="s">
        <v>234</v>
      </c>
      <c r="C51" s="10" t="s">
        <v>336</v>
      </c>
      <c r="D51" s="10" t="s">
        <v>233</v>
      </c>
      <c r="E51" s="21" t="str">
        <f>IF(VLOOKUP(D51,main!C:O,11,FALSE)=0,"",VLOOKUP(D51,main!C:O,11,FALSE))</f>
        <v/>
      </c>
      <c r="F51" s="21" t="str">
        <f>IF(VLOOKUP(D51,main!C:O,12,FALSE)=0,"",VLOOKUP(D51,main!C:O,12,FALSE))</f>
        <v/>
      </c>
      <c r="G51" s="21">
        <f>IF(VLOOKUP(D51,main!C:O,13,FALSE)=0,"",VLOOKUP(D51,main!C:O,13,FALSE))</f>
        <v>0.85</v>
      </c>
    </row>
    <row r="52" spans="1:7">
      <c r="A52" s="10" t="s">
        <v>232</v>
      </c>
      <c r="B52" s="10" t="s">
        <v>238</v>
      </c>
      <c r="C52" s="10" t="s">
        <v>337</v>
      </c>
      <c r="D52" s="10" t="s">
        <v>237</v>
      </c>
      <c r="E52" s="21" t="str">
        <f>IF(VLOOKUP(D52,main!C:O,11,FALSE)=0,"",VLOOKUP(D52,main!C:O,11,FALSE))</f>
        <v/>
      </c>
      <c r="F52" s="21" t="str">
        <f>IF(VLOOKUP(D52,main!C:O,12,FALSE)=0,"",VLOOKUP(D52,main!C:O,12,FALSE))</f>
        <v/>
      </c>
      <c r="G52" s="21">
        <f>IF(VLOOKUP(D52,main!C:O,13,FALSE)=0,"",VLOOKUP(D52,main!C:O,13,FALSE))</f>
        <v>0.9</v>
      </c>
    </row>
    <row r="53" spans="1:7">
      <c r="A53" s="10" t="s">
        <v>242</v>
      </c>
      <c r="B53" s="10" t="s">
        <v>244</v>
      </c>
      <c r="C53" s="10" t="s">
        <v>338</v>
      </c>
      <c r="D53" s="10" t="s">
        <v>243</v>
      </c>
      <c r="E53" s="21" t="str">
        <f>IF(VLOOKUP(D53,main!C:O,11,FALSE)=0,"",VLOOKUP(D53,main!C:O,11,FALSE))</f>
        <v/>
      </c>
      <c r="F53" s="21" t="str">
        <f>IF(VLOOKUP(D53,main!C:O,12,FALSE)=0,"",VLOOKUP(D53,main!C:O,12,FALSE))</f>
        <v/>
      </c>
      <c r="G53" s="21">
        <f>IF(VLOOKUP(D53,main!C:O,13,FALSE)=0,"",VLOOKUP(D53,main!C:O,13,FALSE))</f>
        <v>1</v>
      </c>
    </row>
    <row r="54" spans="1:7">
      <c r="A54" s="10" t="s">
        <v>242</v>
      </c>
      <c r="B54" s="10" t="s">
        <v>248</v>
      </c>
      <c r="C54" s="10" t="s">
        <v>339</v>
      </c>
      <c r="D54" s="10" t="s">
        <v>247</v>
      </c>
      <c r="E54" s="21" t="str">
        <f>IF(VLOOKUP(D54,main!C:O,11,FALSE)=0,"",VLOOKUP(D54,main!C:O,11,FALSE))</f>
        <v/>
      </c>
      <c r="F54" s="21" t="str">
        <f>IF(VLOOKUP(D54,main!C:O,12,FALSE)=0,"",VLOOKUP(D54,main!C:O,12,FALSE))</f>
        <v/>
      </c>
      <c r="G54" s="21">
        <f>IF(VLOOKUP(D54,main!C:O,13,FALSE)=0,"",VLOOKUP(D54,main!C:O,13,FALSE))</f>
        <v>1</v>
      </c>
    </row>
    <row r="55" spans="1:7">
      <c r="A55" s="10" t="s">
        <v>242</v>
      </c>
      <c r="B55" s="10" t="s">
        <v>251</v>
      </c>
      <c r="C55" s="10" t="s">
        <v>340</v>
      </c>
      <c r="D55" s="10" t="s">
        <v>250</v>
      </c>
      <c r="E55" s="21" t="str">
        <f>IF(VLOOKUP(D55,main!C:O,11,FALSE)=0,"",VLOOKUP(D55,main!C:O,11,FALSE))</f>
        <v/>
      </c>
      <c r="F55" s="21" t="str">
        <f>IF(VLOOKUP(D55,main!C:O,12,FALSE)=0,"",VLOOKUP(D55,main!C:O,12,FALSE))</f>
        <v/>
      </c>
      <c r="G55" s="21">
        <f>IF(VLOOKUP(D55,main!C:O,13,FALSE)=0,"",VLOOKUP(D55,main!C:O,13,FALSE))</f>
        <v>0.6</v>
      </c>
    </row>
    <row r="56" spans="1:7">
      <c r="A56" s="10" t="s">
        <v>253</v>
      </c>
      <c r="B56" s="10" t="s">
        <v>255</v>
      </c>
      <c r="C56" s="10" t="s">
        <v>341</v>
      </c>
      <c r="D56" s="10" t="s">
        <v>254</v>
      </c>
      <c r="E56" s="21">
        <f>IF(VLOOKUP(D56,main!C:O,11,FALSE)=0,"",VLOOKUP(D56,main!C:O,11,FALSE))</f>
        <v>0.3</v>
      </c>
      <c r="F56" s="21">
        <f>IF(VLOOKUP(D56,main!C:O,12,FALSE)=0,"",VLOOKUP(D56,main!C:O,12,FALSE))</f>
        <v>0.3</v>
      </c>
      <c r="G56" s="21">
        <f>IF(VLOOKUP(D56,main!C:O,13,FALSE)=0,"",VLOOKUP(D56,main!C:O,13,FALSE))</f>
        <v>0.5</v>
      </c>
    </row>
    <row r="57" spans="1:7">
      <c r="A57" s="10" t="s">
        <v>253</v>
      </c>
      <c r="B57" s="10" t="s">
        <v>259</v>
      </c>
      <c r="C57" s="10" t="s">
        <v>342</v>
      </c>
      <c r="D57" s="10" t="s">
        <v>258</v>
      </c>
      <c r="E57" s="21">
        <f>IF(VLOOKUP(D57,main!C:O,11,FALSE)=0,"",VLOOKUP(D57,main!C:O,11,FALSE))</f>
        <v>0.3</v>
      </c>
      <c r="F57" s="21">
        <f>IF(VLOOKUP(D57,main!C:O,12,FALSE)=0,"",VLOOKUP(D57,main!C:O,12,FALSE))</f>
        <v>0.5</v>
      </c>
      <c r="G57" s="21">
        <f>IF(VLOOKUP(D57,main!C:O,13,FALSE)=0,"",VLOOKUP(D57,main!C:O,13,FALSE))</f>
        <v>1</v>
      </c>
    </row>
    <row r="58" spans="1:7">
      <c r="A58" s="10" t="s">
        <v>253</v>
      </c>
      <c r="B58" s="10" t="s">
        <v>234</v>
      </c>
      <c r="C58" s="10" t="s">
        <v>343</v>
      </c>
      <c r="D58" s="10" t="s">
        <v>262</v>
      </c>
      <c r="E58" s="21">
        <f>IF(VLOOKUP(D58,main!C:O,11,FALSE)=0,"",VLOOKUP(D58,main!C:O,11,FALSE))</f>
        <v>0.3</v>
      </c>
      <c r="F58" s="21">
        <f>IF(VLOOKUP(D58,main!C:O,12,FALSE)=0,"",VLOOKUP(D58,main!C:O,12,FALSE))</f>
        <v>0.5</v>
      </c>
      <c r="G58" s="21">
        <f>IF(VLOOKUP(D58,main!C:O,13,FALSE)=0,"",VLOOKUP(D58,main!C:O,13,FALSE))</f>
        <v>0.85</v>
      </c>
    </row>
    <row r="59" spans="1:7">
      <c r="A59" s="10" t="s">
        <v>253</v>
      </c>
      <c r="B59" s="10" t="s">
        <v>268</v>
      </c>
      <c r="C59" s="10" t="s">
        <v>344</v>
      </c>
      <c r="D59" s="10" t="s">
        <v>267</v>
      </c>
      <c r="E59" s="21">
        <f>IF(VLOOKUP(D59,main!C:O,11,FALSE)=0,"",VLOOKUP(D59,main!C:O,11,FALSE))</f>
        <v>0.3</v>
      </c>
      <c r="F59" s="21">
        <f>IF(VLOOKUP(D59,main!C:O,12,FALSE)=0,"",VLOOKUP(D59,main!C:O,12,FALSE))</f>
        <v>0.5</v>
      </c>
      <c r="G59" s="21">
        <f>IF(VLOOKUP(D59,main!C:O,13,FALSE)=0,"",VLOOKUP(D59,main!C:O,13,FALSE))</f>
        <v>0.85</v>
      </c>
    </row>
    <row r="60" spans="1:7">
      <c r="A60" s="10" t="s">
        <v>253</v>
      </c>
      <c r="B60" s="10" t="s">
        <v>273</v>
      </c>
      <c r="C60" s="10" t="s">
        <v>345</v>
      </c>
      <c r="D60" s="10" t="s">
        <v>272</v>
      </c>
      <c r="E60" s="21" t="str">
        <f>IF(VLOOKUP(D60,main!C:O,11,FALSE)=0,"",VLOOKUP(D60,main!C:O,11,FALSE))</f>
        <v/>
      </c>
      <c r="F60" s="21" t="str">
        <f>IF(VLOOKUP(D60,main!C:O,12,FALSE)=0,"",VLOOKUP(D60,main!C:O,12,FALSE))</f>
        <v/>
      </c>
      <c r="G60" s="21">
        <f>IF(VLOOKUP(D60,main!C:O,13,FALSE)=0,"",VLOOKUP(D60,main!C:O,13,FALSE))</f>
        <v>0.85</v>
      </c>
    </row>
    <row r="61" spans="1:7">
      <c r="A61" s="10" t="s">
        <v>253</v>
      </c>
      <c r="B61" s="10" t="s">
        <v>277</v>
      </c>
      <c r="C61" s="10" t="s">
        <v>346</v>
      </c>
      <c r="D61" s="10" t="s">
        <v>276</v>
      </c>
      <c r="E61" s="21">
        <f>IF(VLOOKUP(D61,main!C:O,11,FALSE)=0,"",VLOOKUP(D61,main!C:O,11,FALSE))</f>
        <v>0.3</v>
      </c>
      <c r="F61" s="21">
        <f>IF(VLOOKUP(D61,main!C:O,12,FALSE)=0,"",VLOOKUP(D61,main!C:O,12,FALSE))</f>
        <v>0.5</v>
      </c>
      <c r="G61" s="21">
        <f>IF(VLOOKUP(D61,main!C:O,13,FALSE)=0,"",VLOOKUP(D61,main!C:O,13,FALSE))</f>
        <v>1</v>
      </c>
    </row>
    <row r="62" spans="1:7">
      <c r="A62" s="10" t="s">
        <v>253</v>
      </c>
      <c r="B62" s="10" t="s">
        <v>282</v>
      </c>
      <c r="C62" s="10" t="s">
        <v>347</v>
      </c>
      <c r="D62" s="10" t="s">
        <v>281</v>
      </c>
      <c r="E62" s="21" t="str">
        <f>IF(VLOOKUP(D62,main!C:O,11,FALSE)=0,"",VLOOKUP(D62,main!C:O,11,FALSE))</f>
        <v/>
      </c>
      <c r="F62" s="21">
        <f>IF(VLOOKUP(D62,main!C:O,12,FALSE)=0,"",VLOOKUP(D62,main!C:O,12,FALSE))</f>
        <v>0.4</v>
      </c>
      <c r="G62" s="21">
        <f>IF(VLOOKUP(D62,main!C:O,13,FALSE)=0,"",VLOOKUP(D62,main!C:O,13,FALSE))</f>
        <v>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3E50-4ADE-4854-A9BA-3FA505A6D37D}">
  <dimension ref="A1:F108"/>
  <sheetViews>
    <sheetView topLeftCell="A95" workbookViewId="0">
      <selection activeCell="D2" sqref="D2"/>
    </sheetView>
  </sheetViews>
  <sheetFormatPr defaultColWidth="8.85546875" defaultRowHeight="15"/>
  <cols>
    <col min="1" max="2" width="19.7109375" bestFit="1" customWidth="1"/>
    <col min="3" max="3" width="75" style="14" bestFit="1" customWidth="1"/>
    <col min="4" max="4" width="20.28515625" bestFit="1" customWidth="1"/>
    <col min="5" max="5" width="236.42578125" bestFit="1" customWidth="1"/>
  </cols>
  <sheetData>
    <row r="1" spans="1:6">
      <c r="A1" s="39" t="s">
        <v>440</v>
      </c>
      <c r="B1" s="39" t="s">
        <v>442</v>
      </c>
      <c r="C1" s="41" t="s">
        <v>530</v>
      </c>
      <c r="D1" s="39" t="s">
        <v>529</v>
      </c>
      <c r="E1" s="39" t="s">
        <v>441</v>
      </c>
      <c r="F1" s="55"/>
    </row>
    <row r="2" spans="1:6">
      <c r="A2" s="10" t="s">
        <v>443</v>
      </c>
      <c r="B2" s="10" t="s">
        <v>443</v>
      </c>
      <c r="C2" s="13" t="s">
        <v>531</v>
      </c>
      <c r="D2" s="10">
        <f>IF(IFERROR(VLOOKUP(A2,main!G:H,1,FALSE), 0)=0,0,1)</f>
        <v>0</v>
      </c>
      <c r="E2" s="10"/>
    </row>
    <row r="3" spans="1:6">
      <c r="A3" s="10" t="s">
        <v>444</v>
      </c>
      <c r="B3" s="10" t="s">
        <v>444</v>
      </c>
      <c r="C3" s="13" t="s">
        <v>532</v>
      </c>
      <c r="D3" s="10">
        <f>IF(IFERROR(VLOOKUP(A3,main!G:H,1,FALSE), 0)=0,0,1)</f>
        <v>0</v>
      </c>
      <c r="E3" s="10"/>
    </row>
    <row r="4" spans="1:6">
      <c r="A4" s="10" t="s">
        <v>445</v>
      </c>
      <c r="B4" s="10" t="s">
        <v>445</v>
      </c>
      <c r="C4" s="13" t="s">
        <v>533</v>
      </c>
      <c r="D4" s="10">
        <f>IF(IFERROR(VLOOKUP(A4,main!G:H,1,FALSE), 0)=0,0,1)</f>
        <v>0</v>
      </c>
      <c r="E4" s="10"/>
    </row>
    <row r="5" spans="1:6">
      <c r="A5" s="10" t="s">
        <v>446</v>
      </c>
      <c r="B5" s="10" t="s">
        <v>446</v>
      </c>
      <c r="C5" s="13" t="s">
        <v>534</v>
      </c>
      <c r="D5" s="10">
        <f>IF(IFERROR(VLOOKUP(A5,main!G:H,1,FALSE), 0)=0,0,1)</f>
        <v>0</v>
      </c>
      <c r="E5" s="10" t="s">
        <v>633</v>
      </c>
    </row>
    <row r="6" spans="1:6" ht="30">
      <c r="A6" s="10" t="s">
        <v>394</v>
      </c>
      <c r="B6" s="10" t="s">
        <v>394</v>
      </c>
      <c r="C6" s="13" t="s">
        <v>535</v>
      </c>
      <c r="D6" s="10">
        <f>IF(IFERROR(VLOOKUP(A6,main!G:H,1,FALSE), 0)=0,0,1)</f>
        <v>1</v>
      </c>
      <c r="E6" s="10"/>
    </row>
    <row r="7" spans="1:6">
      <c r="A7" s="10" t="s">
        <v>447</v>
      </c>
      <c r="B7" s="10" t="s">
        <v>447</v>
      </c>
      <c r="C7" s="13" t="s">
        <v>536</v>
      </c>
      <c r="D7" s="10">
        <f>IF(IFERROR(VLOOKUP(A7,main!G:H,1,FALSE), 0)=0,0,1)</f>
        <v>0</v>
      </c>
      <c r="E7" s="10"/>
    </row>
    <row r="8" spans="1:6">
      <c r="A8" s="10" t="s">
        <v>448</v>
      </c>
      <c r="B8" s="10" t="s">
        <v>448</v>
      </c>
      <c r="C8" s="13" t="s">
        <v>537</v>
      </c>
      <c r="D8" s="10">
        <f>IF(IFERROR(VLOOKUP(A8,main!G:H,1,FALSE), 0)=0,0,1)</f>
        <v>0</v>
      </c>
      <c r="E8" s="10"/>
    </row>
    <row r="9" spans="1:6">
      <c r="A9" s="10" t="s">
        <v>449</v>
      </c>
      <c r="B9" s="10" t="s">
        <v>449</v>
      </c>
      <c r="C9" s="13" t="s">
        <v>538</v>
      </c>
      <c r="D9" s="10">
        <f>IF(IFERROR(VLOOKUP(A9,main!G:H,1,FALSE), 0)=0,0,1)</f>
        <v>0</v>
      </c>
      <c r="E9" s="10"/>
    </row>
    <row r="10" spans="1:6">
      <c r="A10" s="10" t="s">
        <v>450</v>
      </c>
      <c r="B10" s="10" t="s">
        <v>450</v>
      </c>
      <c r="C10" s="13" t="s">
        <v>539</v>
      </c>
      <c r="D10" s="10">
        <f>IF(IFERROR(VLOOKUP(A10,main!G:H,1,FALSE), 0)=0,0,1)</f>
        <v>0</v>
      </c>
      <c r="E10" s="10"/>
    </row>
    <row r="11" spans="1:6" ht="30">
      <c r="A11" s="10" t="s">
        <v>385</v>
      </c>
      <c r="B11" s="10" t="s">
        <v>385</v>
      </c>
      <c r="C11" s="13" t="s">
        <v>540</v>
      </c>
      <c r="D11" s="10">
        <f>IF(IFERROR(VLOOKUP(A11,main!G:H,1,FALSE), 0)=0,0,1)</f>
        <v>1</v>
      </c>
      <c r="E11" s="10"/>
    </row>
    <row r="12" spans="1:6">
      <c r="A12" s="10" t="s">
        <v>451</v>
      </c>
      <c r="B12" s="10" t="s">
        <v>451</v>
      </c>
      <c r="C12" s="13" t="s">
        <v>541</v>
      </c>
      <c r="D12" s="10">
        <f>IF(IFERROR(VLOOKUP(A12,main!G:H,1,FALSE), 0)=0,0,1)</f>
        <v>0</v>
      </c>
      <c r="E12" s="10"/>
    </row>
    <row r="13" spans="1:6" ht="30">
      <c r="A13" s="10" t="s">
        <v>452</v>
      </c>
      <c r="B13" s="10" t="s">
        <v>452</v>
      </c>
      <c r="C13" s="13" t="s">
        <v>542</v>
      </c>
      <c r="D13" s="10">
        <f>IF(IFERROR(VLOOKUP(A13,main!G:H,1,FALSE), 0)=0,0,1)</f>
        <v>0</v>
      </c>
      <c r="E13" s="10"/>
    </row>
    <row r="14" spans="1:6">
      <c r="A14" s="10" t="s">
        <v>453</v>
      </c>
      <c r="B14" s="10" t="s">
        <v>453</v>
      </c>
      <c r="C14" s="13" t="s">
        <v>543</v>
      </c>
      <c r="D14" s="10">
        <f>IF(IFERROR(VLOOKUP(A14,main!G:H,1,FALSE), 0)=0,0,1)</f>
        <v>0</v>
      </c>
      <c r="E14" s="10"/>
    </row>
    <row r="15" spans="1:6">
      <c r="A15" s="10" t="s">
        <v>454</v>
      </c>
      <c r="B15" s="10" t="s">
        <v>454</v>
      </c>
      <c r="C15" s="13" t="s">
        <v>544</v>
      </c>
      <c r="D15" s="10">
        <f>IF(IFERROR(VLOOKUP(A15,main!G:H,1,FALSE), 0)=0,0,1)</f>
        <v>0</v>
      </c>
      <c r="E15" s="10"/>
    </row>
    <row r="16" spans="1:6">
      <c r="A16" s="10" t="s">
        <v>455</v>
      </c>
      <c r="B16" s="10"/>
      <c r="C16" s="13" t="s">
        <v>545</v>
      </c>
      <c r="D16" s="10">
        <f>IF(IFERROR(VLOOKUP(A16,main!G:H,1,FALSE), 0)=0,0,1)</f>
        <v>0</v>
      </c>
      <c r="E16" s="10"/>
    </row>
    <row r="17" spans="1:6">
      <c r="A17" s="10" t="s">
        <v>456</v>
      </c>
      <c r="B17" s="10"/>
      <c r="C17" s="13" t="s">
        <v>546</v>
      </c>
      <c r="D17" s="10">
        <f>IF(IFERROR(VLOOKUP(A17,main!G:H,1,FALSE), 0)=0,0,1)</f>
        <v>0</v>
      </c>
      <c r="E17" s="10"/>
    </row>
    <row r="18" spans="1:6" ht="30">
      <c r="A18" s="10" t="s">
        <v>79</v>
      </c>
      <c r="B18" s="10" t="s">
        <v>79</v>
      </c>
      <c r="C18" s="13" t="s">
        <v>547</v>
      </c>
      <c r="D18" s="10">
        <f>IF(IFERROR(VLOOKUP(A18,main!G:H,1,FALSE), 0)=0,0,1)</f>
        <v>1</v>
      </c>
      <c r="E18" s="10"/>
    </row>
    <row r="19" spans="1:6">
      <c r="A19" s="10"/>
      <c r="B19" s="10" t="s">
        <v>519</v>
      </c>
      <c r="C19" s="13"/>
      <c r="D19" s="10">
        <f>IF(IFERROR(VLOOKUP(A19,main!G:H,1,FALSE), 0)=0,0,1)</f>
        <v>0</v>
      </c>
      <c r="E19" s="10"/>
    </row>
    <row r="20" spans="1:6">
      <c r="A20" s="10"/>
      <c r="B20" s="10" t="s">
        <v>520</v>
      </c>
      <c r="C20" s="13"/>
      <c r="D20" s="10">
        <f>IF(IFERROR(VLOOKUP(A20,main!G:H,1,FALSE), 0)=0,0,1)</f>
        <v>0</v>
      </c>
      <c r="E20" s="10"/>
    </row>
    <row r="21" spans="1:6">
      <c r="A21" s="10"/>
      <c r="B21" s="10" t="s">
        <v>521</v>
      </c>
      <c r="C21" s="13"/>
      <c r="D21" s="10">
        <f>IF(IFERROR(VLOOKUP(A21,main!G:H,1,FALSE), 0)=0,0,1)</f>
        <v>0</v>
      </c>
      <c r="E21" s="10"/>
    </row>
    <row r="22" spans="1:6">
      <c r="A22" s="10" t="s">
        <v>457</v>
      </c>
      <c r="B22" s="10" t="s">
        <v>457</v>
      </c>
      <c r="C22" s="13" t="s">
        <v>548</v>
      </c>
      <c r="D22" s="10">
        <f>IF(IFERROR(VLOOKUP(A22,main!G:H,1,FALSE), 0)=0,0,1)</f>
        <v>0</v>
      </c>
      <c r="E22" s="10"/>
    </row>
    <row r="23" spans="1:6">
      <c r="A23" s="10" t="s">
        <v>285</v>
      </c>
      <c r="B23" s="10" t="s">
        <v>285</v>
      </c>
      <c r="C23" s="13" t="s">
        <v>397</v>
      </c>
      <c r="D23" s="10">
        <f>IF(IFERROR(VLOOKUP(A23,main!G:H,1,FALSE), 0)=0,0,1)</f>
        <v>1</v>
      </c>
      <c r="E23" s="10"/>
    </row>
    <row r="24" spans="1:6" s="46" customFormat="1" ht="24" customHeight="1">
      <c r="A24" s="47" t="s">
        <v>458</v>
      </c>
      <c r="B24" s="47" t="s">
        <v>458</v>
      </c>
      <c r="C24" s="52" t="s">
        <v>549</v>
      </c>
      <c r="D24" s="47">
        <v>1</v>
      </c>
      <c r="E24" s="47"/>
      <c r="F24" s="53" t="s">
        <v>664</v>
      </c>
    </row>
    <row r="25" spans="1:6" s="46" customFormat="1">
      <c r="A25" s="47" t="s">
        <v>459</v>
      </c>
      <c r="B25" s="47" t="s">
        <v>459</v>
      </c>
      <c r="C25" s="52" t="s">
        <v>550</v>
      </c>
      <c r="D25" s="47">
        <v>1</v>
      </c>
      <c r="E25" s="47"/>
      <c r="F25" s="53" t="s">
        <v>665</v>
      </c>
    </row>
    <row r="26" spans="1:6">
      <c r="A26" s="10" t="s">
        <v>22</v>
      </c>
      <c r="B26" s="10" t="s">
        <v>22</v>
      </c>
      <c r="C26" s="13" t="s">
        <v>551</v>
      </c>
      <c r="D26" s="10">
        <f>IF(IFERROR(VLOOKUP(A26,main!G:H,1,FALSE), 0)=0,0,1)</f>
        <v>1</v>
      </c>
      <c r="E26" s="10"/>
    </row>
    <row r="27" spans="1:6" ht="30">
      <c r="A27" s="10" t="s">
        <v>460</v>
      </c>
      <c r="B27" s="10" t="s">
        <v>460</v>
      </c>
      <c r="C27" s="13" t="s">
        <v>552</v>
      </c>
      <c r="D27" s="10">
        <f>IF(IFERROR(VLOOKUP(A27,main!G:H,1,FALSE), 0)=0,0,1)</f>
        <v>0</v>
      </c>
      <c r="E27" s="10"/>
    </row>
    <row r="28" spans="1:6">
      <c r="A28" s="40" t="s">
        <v>391</v>
      </c>
      <c r="B28" s="10" t="s">
        <v>522</v>
      </c>
      <c r="C28" s="13" t="s">
        <v>553</v>
      </c>
      <c r="D28" s="10">
        <f>IF(IFERROR(VLOOKUP(A28,main!G:H,1,FALSE), 0)=0,0,1)</f>
        <v>1</v>
      </c>
      <c r="E28" s="10"/>
    </row>
    <row r="29" spans="1:6">
      <c r="A29" s="40" t="s">
        <v>390</v>
      </c>
      <c r="B29" s="10" t="s">
        <v>523</v>
      </c>
      <c r="C29" s="13" t="s">
        <v>554</v>
      </c>
      <c r="D29" s="10">
        <f>IF(IFERROR(VLOOKUP(A29,main!G:H,1,FALSE), 0)=0,0,1)</f>
        <v>1</v>
      </c>
      <c r="E29" s="10"/>
    </row>
    <row r="30" spans="1:6">
      <c r="A30" s="40" t="s">
        <v>388</v>
      </c>
      <c r="B30" s="10" t="s">
        <v>388</v>
      </c>
      <c r="C30" s="13" t="s">
        <v>555</v>
      </c>
      <c r="D30" s="10">
        <f>IF(IFERROR(VLOOKUP(A30,main!G:H,1,FALSE), 0)=0,0,1)</f>
        <v>1</v>
      </c>
      <c r="E30" s="10"/>
    </row>
    <row r="31" spans="1:6">
      <c r="A31" s="40" t="s">
        <v>380</v>
      </c>
      <c r="B31" s="10" t="s">
        <v>524</v>
      </c>
      <c r="C31" s="13" t="s">
        <v>556</v>
      </c>
      <c r="D31" s="10">
        <f>IF(IFERROR(VLOOKUP(A31,main!G:H,1,FALSE), 0)=0,0,1)</f>
        <v>1</v>
      </c>
      <c r="E31" s="10"/>
    </row>
    <row r="32" spans="1:6">
      <c r="A32" s="40" t="s">
        <v>461</v>
      </c>
      <c r="B32" s="10" t="s">
        <v>525</v>
      </c>
      <c r="C32" s="13" t="s">
        <v>557</v>
      </c>
      <c r="D32" s="10">
        <f>IF(IFERROR(VLOOKUP(A32,main!G:H,1,FALSE), 0)=0,0,1)</f>
        <v>0</v>
      </c>
      <c r="E32" s="10"/>
    </row>
    <row r="33" spans="1:6">
      <c r="A33" s="40" t="s">
        <v>400</v>
      </c>
      <c r="B33" s="10" t="s">
        <v>526</v>
      </c>
      <c r="C33" s="13" t="s">
        <v>558</v>
      </c>
      <c r="D33" s="10">
        <f>IF(IFERROR(VLOOKUP(A33,main!G:H,1,FALSE), 0)=0,0,1)</f>
        <v>1</v>
      </c>
      <c r="E33" s="10"/>
    </row>
    <row r="34" spans="1:6">
      <c r="A34" s="40" t="s">
        <v>389</v>
      </c>
      <c r="B34" s="10" t="s">
        <v>389</v>
      </c>
      <c r="C34" s="13" t="s">
        <v>559</v>
      </c>
      <c r="D34" s="10">
        <f>IF(IFERROR(VLOOKUP(A34,main!G:H,1,FALSE), 0)=0,0,1)</f>
        <v>1</v>
      </c>
      <c r="E34" s="10"/>
    </row>
    <row r="35" spans="1:6">
      <c r="A35" s="40" t="s">
        <v>511</v>
      </c>
      <c r="B35" s="10" t="s">
        <v>511</v>
      </c>
      <c r="C35" s="13" t="s">
        <v>560</v>
      </c>
      <c r="D35" s="10">
        <f>IF(IFERROR(VLOOKUP(A35,main!G:H,1,FALSE), 0)=0,0,1)</f>
        <v>0</v>
      </c>
      <c r="E35" s="10"/>
    </row>
    <row r="36" spans="1:6">
      <c r="A36" s="40" t="s">
        <v>381</v>
      </c>
      <c r="B36" s="10" t="s">
        <v>527</v>
      </c>
      <c r="C36" s="13" t="s">
        <v>561</v>
      </c>
      <c r="D36" s="10">
        <f>IF(IFERROR(VLOOKUP(A36,main!G:H,1,FALSE), 0)=0,0,1)</f>
        <v>1</v>
      </c>
      <c r="E36" s="10"/>
    </row>
    <row r="37" spans="1:6">
      <c r="A37" s="40"/>
      <c r="B37" s="10" t="s">
        <v>528</v>
      </c>
      <c r="C37" s="13"/>
      <c r="D37" s="10">
        <f>IF(IFERROR(VLOOKUP(A37,main!G:H,1,FALSE), 0)=0,0,1)</f>
        <v>0</v>
      </c>
      <c r="E37" s="10"/>
    </row>
    <row r="38" spans="1:6" ht="30">
      <c r="A38" s="40" t="s">
        <v>462</v>
      </c>
      <c r="B38" s="10" t="s">
        <v>462</v>
      </c>
      <c r="C38" s="13" t="s">
        <v>562</v>
      </c>
      <c r="D38" s="10">
        <f>IF(IFERROR(VLOOKUP(A38,main!G:H,1,FALSE), 0)=0,0,1)</f>
        <v>0</v>
      </c>
      <c r="E38" s="10"/>
    </row>
    <row r="39" spans="1:6">
      <c r="A39" s="40" t="s">
        <v>463</v>
      </c>
      <c r="B39" s="10" t="s">
        <v>463</v>
      </c>
      <c r="C39" s="13" t="s">
        <v>563</v>
      </c>
      <c r="D39" s="47">
        <f>IF(IFERROR(VLOOKUP(A39,main!G:H,1,FALSE), 0)=0,0,1)</f>
        <v>0</v>
      </c>
      <c r="E39" s="49" t="s">
        <v>658</v>
      </c>
      <c r="F39" t="s">
        <v>666</v>
      </c>
    </row>
    <row r="40" spans="1:6" s="46" customFormat="1">
      <c r="A40" s="54" t="s">
        <v>464</v>
      </c>
      <c r="B40" s="47" t="s">
        <v>464</v>
      </c>
      <c r="C40" s="52" t="s">
        <v>564</v>
      </c>
      <c r="D40" s="47">
        <v>1</v>
      </c>
      <c r="E40" s="47"/>
      <c r="F40" s="46" t="s">
        <v>667</v>
      </c>
    </row>
    <row r="41" spans="1:6">
      <c r="A41" s="40" t="s">
        <v>465</v>
      </c>
      <c r="B41" s="10" t="s">
        <v>465</v>
      </c>
      <c r="C41" s="13" t="s">
        <v>565</v>
      </c>
      <c r="D41" s="10">
        <f>IF(IFERROR(VLOOKUP(A41,main!G:H,1,FALSE), 0)=0,0,1)</f>
        <v>0</v>
      </c>
      <c r="E41" s="10"/>
    </row>
    <row r="42" spans="1:6">
      <c r="A42" s="40" t="s">
        <v>466</v>
      </c>
      <c r="B42" s="10" t="s">
        <v>466</v>
      </c>
      <c r="C42" s="13" t="s">
        <v>566</v>
      </c>
      <c r="D42" s="47">
        <v>1</v>
      </c>
      <c r="E42" s="10"/>
      <c r="F42" s="46" t="s">
        <v>668</v>
      </c>
    </row>
    <row r="43" spans="1:6">
      <c r="A43" s="40" t="s">
        <v>116</v>
      </c>
      <c r="B43" s="10" t="s">
        <v>116</v>
      </c>
      <c r="C43" s="13" t="s">
        <v>567</v>
      </c>
      <c r="D43" s="10">
        <f>IF(IFERROR(VLOOKUP(A43,main!G:H,1,FALSE), 0)=0,0,1)</f>
        <v>1</v>
      </c>
      <c r="E43" s="10"/>
    </row>
    <row r="44" spans="1:6">
      <c r="A44" s="40" t="s">
        <v>467</v>
      </c>
      <c r="B44" s="10" t="s">
        <v>467</v>
      </c>
      <c r="C44" s="13" t="s">
        <v>568</v>
      </c>
      <c r="D44" s="10">
        <f>IF(IFERROR(VLOOKUP(A44,main!G:H,1,FALSE), 0)=0,0,1)</f>
        <v>0</v>
      </c>
      <c r="E44" s="10"/>
    </row>
    <row r="45" spans="1:6">
      <c r="A45" s="40" t="s">
        <v>468</v>
      </c>
      <c r="B45" s="10"/>
      <c r="C45" s="13" t="s">
        <v>569</v>
      </c>
      <c r="D45" s="10">
        <f>IF(IFERROR(VLOOKUP(A45,main!G:H,1,FALSE), 0)=0,0,1)</f>
        <v>0</v>
      </c>
      <c r="E45" s="10"/>
    </row>
    <row r="46" spans="1:6">
      <c r="A46" s="40" t="s">
        <v>469</v>
      </c>
      <c r="B46" s="40" t="s">
        <v>469</v>
      </c>
      <c r="C46" s="13" t="s">
        <v>570</v>
      </c>
      <c r="D46" s="47">
        <f>IF(IFERROR(VLOOKUP(A46,main!G:H,1,FALSE), 0)=0,0,1)</f>
        <v>0</v>
      </c>
      <c r="E46" s="10"/>
    </row>
    <row r="47" spans="1:6">
      <c r="A47" s="40" t="s">
        <v>387</v>
      </c>
      <c r="B47" s="40" t="s">
        <v>387</v>
      </c>
      <c r="C47" s="13" t="s">
        <v>571</v>
      </c>
      <c r="D47" s="48">
        <f>IF(IFERROR(VLOOKUP(A47,main!G:H,1,FALSE), 0)=0,0,1)</f>
        <v>1</v>
      </c>
      <c r="E47" s="49" t="s">
        <v>657</v>
      </c>
    </row>
    <row r="48" spans="1:6">
      <c r="A48" s="40" t="s">
        <v>512</v>
      </c>
      <c r="B48" s="40" t="s">
        <v>512</v>
      </c>
      <c r="C48" s="13" t="s">
        <v>572</v>
      </c>
      <c r="D48" s="10">
        <f>IF(IFERROR(VLOOKUP(A48,main!G:H,1,FALSE), 0)=0,0,1)</f>
        <v>0</v>
      </c>
      <c r="E48" s="10"/>
    </row>
    <row r="49" spans="1:5">
      <c r="A49" s="40" t="s">
        <v>513</v>
      </c>
      <c r="B49" s="40" t="s">
        <v>513</v>
      </c>
      <c r="C49" s="13" t="s">
        <v>573</v>
      </c>
      <c r="D49" s="10">
        <f>IF(IFERROR(VLOOKUP(A49,main!G:H,1,FALSE), 0)=0,0,1)</f>
        <v>0</v>
      </c>
      <c r="E49" s="10"/>
    </row>
    <row r="50" spans="1:5">
      <c r="A50" s="40" t="s">
        <v>514</v>
      </c>
      <c r="B50" s="40" t="s">
        <v>514</v>
      </c>
      <c r="C50" s="13" t="s">
        <v>574</v>
      </c>
      <c r="D50" s="10">
        <f>IF(IFERROR(VLOOKUP(A50,main!G:H,1,FALSE), 0)=0,0,1)</f>
        <v>0</v>
      </c>
      <c r="E50" s="10"/>
    </row>
    <row r="51" spans="1:5">
      <c r="A51" s="40" t="s">
        <v>515</v>
      </c>
      <c r="B51" s="40" t="s">
        <v>515</v>
      </c>
      <c r="C51" s="13" t="s">
        <v>575</v>
      </c>
      <c r="D51" s="10">
        <f>IF(IFERROR(VLOOKUP(A51,main!G:H,1,FALSE), 0)=0,0,1)</f>
        <v>1</v>
      </c>
      <c r="E51" s="10"/>
    </row>
    <row r="52" spans="1:5">
      <c r="A52" s="40" t="s">
        <v>396</v>
      </c>
      <c r="B52" s="40" t="s">
        <v>396</v>
      </c>
      <c r="C52" s="13" t="s">
        <v>576</v>
      </c>
      <c r="D52" s="10">
        <f>IF(IFERROR(VLOOKUP(A52,main!G:H,1,FALSE), 0)=0,0,1)</f>
        <v>1</v>
      </c>
      <c r="E52" s="10"/>
    </row>
    <row r="53" spans="1:5">
      <c r="A53" s="40" t="s">
        <v>516</v>
      </c>
      <c r="B53" s="40" t="s">
        <v>516</v>
      </c>
      <c r="C53" s="13" t="s">
        <v>577</v>
      </c>
      <c r="D53" s="10">
        <f>IF(IFERROR(VLOOKUP(A53,main!G:H,1,FALSE), 0)=0,0,1)</f>
        <v>0</v>
      </c>
      <c r="E53" s="10"/>
    </row>
    <row r="54" spans="1:5">
      <c r="A54" s="40" t="s">
        <v>517</v>
      </c>
      <c r="B54" s="40" t="s">
        <v>517</v>
      </c>
      <c r="C54" s="13" t="s">
        <v>578</v>
      </c>
      <c r="D54" s="10">
        <f>IF(IFERROR(VLOOKUP(A54,main!G:H,1,FALSE), 0)=0,0,1)</f>
        <v>0</v>
      </c>
      <c r="E54" s="10"/>
    </row>
    <row r="55" spans="1:5">
      <c r="A55" s="40" t="s">
        <v>518</v>
      </c>
      <c r="B55" s="10"/>
      <c r="C55" s="13" t="s">
        <v>579</v>
      </c>
      <c r="D55" s="10">
        <f>IF(IFERROR(VLOOKUP(A55,main!G:H,1,FALSE), 0)=0,0,1)</f>
        <v>0</v>
      </c>
      <c r="E55" s="10"/>
    </row>
    <row r="56" spans="1:5">
      <c r="A56" s="40" t="s">
        <v>191</v>
      </c>
      <c r="B56" s="40" t="s">
        <v>191</v>
      </c>
      <c r="C56" s="13" t="s">
        <v>580</v>
      </c>
      <c r="D56" s="10">
        <f>IF(IFERROR(VLOOKUP(A56,main!G:H,1,FALSE), 0)=0,0,1)</f>
        <v>1</v>
      </c>
      <c r="E56" s="10"/>
    </row>
    <row r="57" spans="1:5" ht="30">
      <c r="A57" s="40" t="s">
        <v>204</v>
      </c>
      <c r="B57" s="40" t="s">
        <v>204</v>
      </c>
      <c r="C57" s="13" t="s">
        <v>581</v>
      </c>
      <c r="D57" s="10">
        <f>IF(IFERROR(VLOOKUP(A57,main!G:H,1,FALSE), 0)=0,0,1)</f>
        <v>1</v>
      </c>
      <c r="E57" s="10"/>
    </row>
    <row r="58" spans="1:5" ht="30">
      <c r="A58" s="40" t="s">
        <v>185</v>
      </c>
      <c r="B58" s="40" t="s">
        <v>185</v>
      </c>
      <c r="C58" s="13" t="s">
        <v>582</v>
      </c>
      <c r="D58" s="10">
        <f>IF(IFERROR(VLOOKUP(A58,main!G:H,1,FALSE), 0)=0,0,1)</f>
        <v>1</v>
      </c>
      <c r="E58" s="10"/>
    </row>
    <row r="59" spans="1:5">
      <c r="A59" s="40" t="s">
        <v>209</v>
      </c>
      <c r="B59" s="40" t="s">
        <v>209</v>
      </c>
      <c r="C59" s="13" t="s">
        <v>583</v>
      </c>
      <c r="D59" s="10">
        <f>IF(IFERROR(VLOOKUP(A59,main!G:H,1,FALSE), 0)=0,0,1)</f>
        <v>1</v>
      </c>
      <c r="E59" s="10"/>
    </row>
    <row r="60" spans="1:5">
      <c r="A60" s="40" t="s">
        <v>218</v>
      </c>
      <c r="B60" s="40" t="s">
        <v>218</v>
      </c>
      <c r="C60" s="13" t="s">
        <v>584</v>
      </c>
      <c r="D60" s="10">
        <f>IF(IFERROR(VLOOKUP(A60,main!G:H,1,FALSE), 0)=0,0,1)</f>
        <v>1</v>
      </c>
      <c r="E60" s="10"/>
    </row>
    <row r="61" spans="1:5">
      <c r="A61" s="40" t="s">
        <v>470</v>
      </c>
      <c r="B61" s="40" t="s">
        <v>470</v>
      </c>
      <c r="C61" s="13" t="s">
        <v>585</v>
      </c>
      <c r="D61" s="10">
        <f>IF(IFERROR(VLOOKUP(A61,main!G:H,1,FALSE), 0)=0,0,1)</f>
        <v>0</v>
      </c>
      <c r="E61" s="10"/>
    </row>
    <row r="62" spans="1:5">
      <c r="A62" s="40" t="s">
        <v>471</v>
      </c>
      <c r="B62" s="40" t="s">
        <v>471</v>
      </c>
      <c r="C62" s="13" t="s">
        <v>586</v>
      </c>
      <c r="D62" s="10">
        <f>IF(IFERROR(VLOOKUP(A62,main!G:H,1,FALSE), 0)=0,0,1)</f>
        <v>0</v>
      </c>
      <c r="E62" s="10"/>
    </row>
    <row r="63" spans="1:5">
      <c r="A63" s="40" t="s">
        <v>472</v>
      </c>
      <c r="B63" s="40" t="s">
        <v>472</v>
      </c>
      <c r="C63" s="13" t="s">
        <v>587</v>
      </c>
      <c r="D63" s="10">
        <f>IF(IFERROR(VLOOKUP(A63,main!G:H,1,FALSE), 0)=0,0,1)</f>
        <v>0</v>
      </c>
      <c r="E63" s="10"/>
    </row>
    <row r="64" spans="1:5" ht="30">
      <c r="A64" s="40" t="s">
        <v>395</v>
      </c>
      <c r="B64" s="40" t="s">
        <v>395</v>
      </c>
      <c r="C64" s="13" t="s">
        <v>588</v>
      </c>
      <c r="D64" s="10">
        <f>IF(IFERROR(VLOOKUP(A64,main!G:H,1,FALSE), 0)=0,0,1)</f>
        <v>1</v>
      </c>
      <c r="E64" s="10"/>
    </row>
    <row r="65" spans="1:5">
      <c r="A65" s="40" t="s">
        <v>160</v>
      </c>
      <c r="B65" s="40" t="s">
        <v>160</v>
      </c>
      <c r="C65" s="13" t="s">
        <v>589</v>
      </c>
      <c r="D65" s="10">
        <f>IF(IFERROR(VLOOKUP(A65,main!G:H,1,FALSE), 0)=0,0,1)</f>
        <v>1</v>
      </c>
      <c r="E65" s="10"/>
    </row>
    <row r="66" spans="1:5">
      <c r="A66" s="40" t="s">
        <v>161</v>
      </c>
      <c r="B66" s="40" t="s">
        <v>161</v>
      </c>
      <c r="C66" s="13" t="s">
        <v>590</v>
      </c>
      <c r="D66" s="10">
        <f>IF(IFERROR(VLOOKUP(A66,main!G:H,1,FALSE), 0)=0,0,1)</f>
        <v>1</v>
      </c>
      <c r="E66" s="10"/>
    </row>
    <row r="67" spans="1:5">
      <c r="A67" s="40" t="s">
        <v>473</v>
      </c>
      <c r="B67" s="40" t="s">
        <v>473</v>
      </c>
      <c r="C67" s="13" t="s">
        <v>591</v>
      </c>
      <c r="D67" s="10">
        <f>IF(IFERROR(VLOOKUP(A67,main!G:H,1,FALSE), 0)=0,0,1)</f>
        <v>0</v>
      </c>
      <c r="E67" s="10"/>
    </row>
    <row r="68" spans="1:5">
      <c r="A68" s="40" t="s">
        <v>474</v>
      </c>
      <c r="B68" s="40" t="s">
        <v>474</v>
      </c>
      <c r="C68" s="13" t="s">
        <v>592</v>
      </c>
      <c r="D68" s="10">
        <f>IF(IFERROR(VLOOKUP(A68,main!G:H,1,FALSE), 0)=0,0,1)</f>
        <v>0</v>
      </c>
      <c r="E68" s="10"/>
    </row>
    <row r="69" spans="1:5">
      <c r="A69" s="40" t="s">
        <v>475</v>
      </c>
      <c r="B69" s="40" t="s">
        <v>475</v>
      </c>
      <c r="C69" s="13" t="s">
        <v>593</v>
      </c>
      <c r="D69" s="10">
        <f>IF(IFERROR(VLOOKUP(A69,main!G:H,1,FALSE), 0)=0,0,1)</f>
        <v>0</v>
      </c>
      <c r="E69" s="10"/>
    </row>
    <row r="70" spans="1:5">
      <c r="A70" s="40" t="s">
        <v>476</v>
      </c>
      <c r="B70" s="40" t="s">
        <v>476</v>
      </c>
      <c r="C70" s="13" t="s">
        <v>594</v>
      </c>
      <c r="D70" s="10">
        <f>IF(IFERROR(VLOOKUP(A70,main!G:H,1,FALSE), 0)=0,0,1)</f>
        <v>0</v>
      </c>
      <c r="E70" s="10"/>
    </row>
    <row r="71" spans="1:5">
      <c r="A71" s="40" t="s">
        <v>477</v>
      </c>
      <c r="B71" s="40" t="s">
        <v>477</v>
      </c>
      <c r="C71" s="13" t="s">
        <v>595</v>
      </c>
      <c r="D71" s="10">
        <f>IF(IFERROR(VLOOKUP(A71,main!G:H,1,FALSE), 0)=0,0,1)</f>
        <v>0</v>
      </c>
      <c r="E71" s="10"/>
    </row>
    <row r="72" spans="1:5" ht="30">
      <c r="A72" s="40" t="s">
        <v>478</v>
      </c>
      <c r="B72" s="40" t="s">
        <v>478</v>
      </c>
      <c r="C72" s="13" t="s">
        <v>596</v>
      </c>
      <c r="D72" s="10">
        <f>IF(IFERROR(VLOOKUP(A72,main!G:H,1,FALSE), 0)=0,0,1)</f>
        <v>0</v>
      </c>
      <c r="E72" s="10"/>
    </row>
    <row r="73" spans="1:5">
      <c r="A73" s="40" t="s">
        <v>479</v>
      </c>
      <c r="B73" s="40" t="s">
        <v>479</v>
      </c>
      <c r="C73" s="13" t="s">
        <v>597</v>
      </c>
      <c r="D73" s="10">
        <f>IF(IFERROR(VLOOKUP(A73,main!G:H,1,FALSE), 0)=0,0,1)</f>
        <v>0</v>
      </c>
      <c r="E73" s="10"/>
    </row>
    <row r="74" spans="1:5" ht="30">
      <c r="A74" s="40" t="s">
        <v>480</v>
      </c>
      <c r="B74" s="40" t="s">
        <v>480</v>
      </c>
      <c r="C74" s="13" t="s">
        <v>598</v>
      </c>
      <c r="D74" s="10">
        <f>IF(IFERROR(VLOOKUP(A74,main!G:H,1,FALSE), 0)=0,0,1)</f>
        <v>0</v>
      </c>
      <c r="E74" s="10"/>
    </row>
    <row r="75" spans="1:5">
      <c r="A75" s="40" t="s">
        <v>43</v>
      </c>
      <c r="B75" s="40" t="s">
        <v>43</v>
      </c>
      <c r="C75" s="13" t="s">
        <v>599</v>
      </c>
      <c r="D75" s="10">
        <f>IF(IFERROR(VLOOKUP(A75,main!G:H,1,FALSE), 0)=0,0,1)</f>
        <v>1</v>
      </c>
      <c r="E75" s="10"/>
    </row>
    <row r="76" spans="1:5" ht="30">
      <c r="A76" s="40" t="s">
        <v>384</v>
      </c>
      <c r="B76" s="40" t="s">
        <v>384</v>
      </c>
      <c r="C76" s="13" t="s">
        <v>600</v>
      </c>
      <c r="D76" s="10">
        <f>IF(IFERROR(VLOOKUP(A76,main!G:H,1,FALSE), 0)=0,0,1)</f>
        <v>1</v>
      </c>
      <c r="E76" s="10"/>
    </row>
    <row r="77" spans="1:5">
      <c r="A77" s="40" t="s">
        <v>481</v>
      </c>
      <c r="B77" s="40" t="s">
        <v>481</v>
      </c>
      <c r="C77" s="13" t="s">
        <v>601</v>
      </c>
      <c r="D77" s="10">
        <f>IF(IFERROR(VLOOKUP(A77,main!G:H,1,FALSE), 0)=0,0,1)</f>
        <v>0</v>
      </c>
      <c r="E77" s="10"/>
    </row>
    <row r="78" spans="1:5">
      <c r="A78" s="40" t="s">
        <v>482</v>
      </c>
      <c r="B78" s="40" t="s">
        <v>482</v>
      </c>
      <c r="C78" s="13" t="s">
        <v>602</v>
      </c>
      <c r="D78" s="10">
        <f>IF(IFERROR(VLOOKUP(A78,main!G:H,1,FALSE), 0)=0,0,1)</f>
        <v>0</v>
      </c>
      <c r="E78" s="10"/>
    </row>
    <row r="79" spans="1:5">
      <c r="A79" s="40" t="s">
        <v>386</v>
      </c>
      <c r="B79" s="40" t="s">
        <v>386</v>
      </c>
      <c r="C79" s="13" t="s">
        <v>603</v>
      </c>
      <c r="D79" s="10">
        <f>IF(IFERROR(VLOOKUP(A79,main!G:H,1,FALSE), 0)=0,0,1)</f>
        <v>1</v>
      </c>
      <c r="E79" s="10"/>
    </row>
    <row r="80" spans="1:5" ht="30">
      <c r="A80" s="40" t="s">
        <v>483</v>
      </c>
      <c r="B80" s="40" t="s">
        <v>483</v>
      </c>
      <c r="C80" s="13" t="s">
        <v>604</v>
      </c>
      <c r="D80" s="10">
        <f>IF(IFERROR(VLOOKUP(A80,main!G:H,1,FALSE), 0)=0,0,1)</f>
        <v>0</v>
      </c>
      <c r="E80" s="10"/>
    </row>
    <row r="81" spans="1:5">
      <c r="A81" s="40" t="s">
        <v>484</v>
      </c>
      <c r="B81" s="40" t="s">
        <v>484</v>
      </c>
      <c r="C81" s="13" t="s">
        <v>605</v>
      </c>
      <c r="D81" s="10">
        <f>IF(IFERROR(VLOOKUP(A81,main!G:H,1,FALSE), 0)=0,0,1)</f>
        <v>0</v>
      </c>
      <c r="E81" s="10"/>
    </row>
    <row r="82" spans="1:5">
      <c r="A82" s="40" t="s">
        <v>485</v>
      </c>
      <c r="B82" s="40" t="s">
        <v>485</v>
      </c>
      <c r="C82" s="13" t="s">
        <v>606</v>
      </c>
      <c r="D82" s="10">
        <f>IF(IFERROR(VLOOKUP(A82,main!G:H,1,FALSE), 0)=0,0,1)</f>
        <v>0</v>
      </c>
      <c r="E82" s="10"/>
    </row>
    <row r="83" spans="1:5">
      <c r="A83" s="40" t="s">
        <v>486</v>
      </c>
      <c r="B83" s="40" t="s">
        <v>486</v>
      </c>
      <c r="C83" s="13" t="s">
        <v>607</v>
      </c>
      <c r="D83" s="10">
        <f>IF(IFERROR(VLOOKUP(A83,main!G:H,1,FALSE), 0)=0,0,1)</f>
        <v>0</v>
      </c>
      <c r="E83" s="10"/>
    </row>
    <row r="84" spans="1:5">
      <c r="A84" s="40" t="s">
        <v>487</v>
      </c>
      <c r="B84" s="40" t="s">
        <v>487</v>
      </c>
      <c r="C84" s="13" t="s">
        <v>608</v>
      </c>
      <c r="D84" s="10">
        <f>IF(IFERROR(VLOOKUP(A84,main!G:H,1,FALSE), 0)=0,0,1)</f>
        <v>0</v>
      </c>
      <c r="E84" s="10"/>
    </row>
    <row r="85" spans="1:5">
      <c r="A85" s="40" t="s">
        <v>488</v>
      </c>
      <c r="B85" s="40" t="s">
        <v>488</v>
      </c>
      <c r="C85" s="13" t="s">
        <v>609</v>
      </c>
      <c r="D85" s="10">
        <f>IF(IFERROR(VLOOKUP(A85,main!G:H,1,FALSE), 0)=0,0,1)</f>
        <v>0</v>
      </c>
      <c r="E85" s="10"/>
    </row>
    <row r="86" spans="1:5">
      <c r="A86" s="40" t="s">
        <v>489</v>
      </c>
      <c r="B86" s="40" t="s">
        <v>489</v>
      </c>
      <c r="C86" s="13" t="s">
        <v>610</v>
      </c>
      <c r="D86" s="10">
        <f>IF(IFERROR(VLOOKUP(A86,main!G:H,1,FALSE), 0)=0,0,1)</f>
        <v>0</v>
      </c>
      <c r="E86" s="10"/>
    </row>
    <row r="87" spans="1:5">
      <c r="A87" s="40" t="s">
        <v>490</v>
      </c>
      <c r="B87" s="40" t="s">
        <v>490</v>
      </c>
      <c r="C87" s="13" t="s">
        <v>611</v>
      </c>
      <c r="D87" s="10">
        <f>IF(IFERROR(VLOOKUP(A87,main!G:H,1,FALSE), 0)=0,0,1)</f>
        <v>0</v>
      </c>
      <c r="E87" s="10"/>
    </row>
    <row r="88" spans="1:5" ht="30">
      <c r="A88" s="40" t="s">
        <v>491</v>
      </c>
      <c r="B88" s="40" t="s">
        <v>491</v>
      </c>
      <c r="C88" s="13" t="s">
        <v>612</v>
      </c>
      <c r="D88" s="10">
        <f>IF(IFERROR(VLOOKUP(A88,main!G:H,1,FALSE), 0)=0,0,1)</f>
        <v>0</v>
      </c>
      <c r="E88" s="10"/>
    </row>
    <row r="89" spans="1:5">
      <c r="A89" s="40" t="s">
        <v>170</v>
      </c>
      <c r="B89" s="40" t="s">
        <v>170</v>
      </c>
      <c r="C89" s="13" t="s">
        <v>613</v>
      </c>
      <c r="D89" s="10">
        <f>IF(IFERROR(VLOOKUP(A89,main!G:H,1,FALSE), 0)=0,0,1)</f>
        <v>1</v>
      </c>
      <c r="E89" s="10"/>
    </row>
    <row r="90" spans="1:5">
      <c r="A90" s="40" t="s">
        <v>492</v>
      </c>
      <c r="B90" s="40" t="s">
        <v>492</v>
      </c>
      <c r="C90" s="13" t="s">
        <v>614</v>
      </c>
      <c r="D90" s="10">
        <f>IF(IFERROR(VLOOKUP(A90,main!G:H,1,FALSE), 0)=0,0,1)</f>
        <v>0</v>
      </c>
      <c r="E90" s="10"/>
    </row>
    <row r="91" spans="1:5">
      <c r="A91" s="40" t="s">
        <v>493</v>
      </c>
      <c r="B91" s="10"/>
      <c r="C91" s="13" t="s">
        <v>615</v>
      </c>
      <c r="D91" s="10">
        <f>IF(IFERROR(VLOOKUP(A91,main!G:H,1,FALSE), 0)=0,0,1)</f>
        <v>0</v>
      </c>
      <c r="E91" s="10"/>
    </row>
    <row r="92" spans="1:5">
      <c r="A92" s="40" t="s">
        <v>494</v>
      </c>
      <c r="B92" s="40" t="s">
        <v>494</v>
      </c>
      <c r="C92" s="13" t="s">
        <v>616</v>
      </c>
      <c r="D92" s="10">
        <f>IF(IFERROR(VLOOKUP(A92,main!G:H,1,FALSE), 0)=0,0,1)</f>
        <v>0</v>
      </c>
      <c r="E92" s="10"/>
    </row>
    <row r="93" spans="1:5">
      <c r="A93" s="40" t="s">
        <v>495</v>
      </c>
      <c r="B93" s="40" t="s">
        <v>495</v>
      </c>
      <c r="C93" s="13" t="s">
        <v>617</v>
      </c>
      <c r="D93" s="10">
        <f>IF(IFERROR(VLOOKUP(A93,main!G:H,1,FALSE), 0)=0,0,1)</f>
        <v>0</v>
      </c>
      <c r="E93" s="10"/>
    </row>
    <row r="94" spans="1:5" ht="30">
      <c r="A94" s="40" t="s">
        <v>496</v>
      </c>
      <c r="B94" s="40" t="s">
        <v>496</v>
      </c>
      <c r="C94" s="13" t="s">
        <v>618</v>
      </c>
      <c r="D94" s="10">
        <f>IF(IFERROR(VLOOKUP(A94,main!G:H,1,FALSE), 0)=0,0,1)</f>
        <v>0</v>
      </c>
      <c r="E94" s="10"/>
    </row>
    <row r="95" spans="1:5" ht="30">
      <c r="A95" s="40" t="s">
        <v>497</v>
      </c>
      <c r="B95" s="40" t="s">
        <v>497</v>
      </c>
      <c r="C95" s="13" t="s">
        <v>619</v>
      </c>
      <c r="D95" s="10">
        <f>IF(IFERROR(VLOOKUP(A95,main!G:H,1,FALSE), 0)=0,0,1)</f>
        <v>0</v>
      </c>
      <c r="E95" s="10"/>
    </row>
    <row r="96" spans="1:5">
      <c r="A96" s="40" t="s">
        <v>498</v>
      </c>
      <c r="B96" s="40" t="s">
        <v>498</v>
      </c>
      <c r="C96" s="13" t="s">
        <v>620</v>
      </c>
      <c r="D96" s="10">
        <f>IF(IFERROR(VLOOKUP(A96,main!G:H,1,FALSE), 0)=0,0,1)</f>
        <v>0</v>
      </c>
      <c r="E96" s="10"/>
    </row>
    <row r="97" spans="1:5">
      <c r="A97" s="40" t="s">
        <v>499</v>
      </c>
      <c r="B97" s="40" t="s">
        <v>499</v>
      </c>
      <c r="C97" s="13" t="s">
        <v>621</v>
      </c>
      <c r="D97" s="10">
        <f>IF(IFERROR(VLOOKUP(A97,main!G:H,1,FALSE), 0)=0,0,1)</f>
        <v>0</v>
      </c>
      <c r="E97" s="10"/>
    </row>
    <row r="98" spans="1:5" ht="30">
      <c r="A98" s="40" t="s">
        <v>500</v>
      </c>
      <c r="B98" s="40" t="s">
        <v>500</v>
      </c>
      <c r="C98" s="13" t="s">
        <v>622</v>
      </c>
      <c r="D98" s="10">
        <f>IF(IFERROR(VLOOKUP(A98,main!G:H,1,FALSE), 0)=0,0,1)</f>
        <v>0</v>
      </c>
      <c r="E98" s="10"/>
    </row>
    <row r="99" spans="1:5" ht="30">
      <c r="A99" s="40" t="s">
        <v>501</v>
      </c>
      <c r="B99" s="40" t="s">
        <v>501</v>
      </c>
      <c r="C99" s="13" t="s">
        <v>623</v>
      </c>
      <c r="D99" s="10">
        <f>IF(IFERROR(VLOOKUP(A99,main!G:H,1,FALSE), 0)=0,0,1)</f>
        <v>0</v>
      </c>
      <c r="E99" s="10"/>
    </row>
    <row r="100" spans="1:5" ht="30">
      <c r="A100" s="40" t="s">
        <v>502</v>
      </c>
      <c r="B100" s="40" t="s">
        <v>502</v>
      </c>
      <c r="C100" s="13" t="s">
        <v>624</v>
      </c>
      <c r="D100" s="10">
        <f>IF(IFERROR(VLOOKUP(A100,main!G:H,1,FALSE), 0)=0,0,1)</f>
        <v>0</v>
      </c>
      <c r="E100" s="10"/>
    </row>
    <row r="101" spans="1:5" ht="45">
      <c r="A101" s="40" t="s">
        <v>503</v>
      </c>
      <c r="B101" s="10"/>
      <c r="C101" s="13" t="s">
        <v>625</v>
      </c>
      <c r="D101" s="10">
        <f>IF(IFERROR(VLOOKUP(A101,main!G:H,1,FALSE), 0)=0,0,1)</f>
        <v>0</v>
      </c>
      <c r="E101" s="10"/>
    </row>
    <row r="102" spans="1:5" ht="30">
      <c r="A102" s="40" t="s">
        <v>504</v>
      </c>
      <c r="B102" s="40" t="s">
        <v>504</v>
      </c>
      <c r="C102" s="13" t="s">
        <v>626</v>
      </c>
      <c r="D102" s="10">
        <f>IF(IFERROR(VLOOKUP(A102,main!G:H,1,FALSE), 0)=0,0,1)</f>
        <v>0</v>
      </c>
      <c r="E102" s="10"/>
    </row>
    <row r="103" spans="1:5">
      <c r="A103" s="40" t="s">
        <v>505</v>
      </c>
      <c r="B103" s="40" t="s">
        <v>505</v>
      </c>
      <c r="C103" s="13" t="s">
        <v>627</v>
      </c>
      <c r="D103" s="10">
        <f>IF(IFERROR(VLOOKUP(A103,main!G:H,1,FALSE), 0)=0,0,1)</f>
        <v>0</v>
      </c>
      <c r="E103" s="10"/>
    </row>
    <row r="104" spans="1:5">
      <c r="A104" s="40" t="s">
        <v>506</v>
      </c>
      <c r="B104" s="40" t="s">
        <v>506</v>
      </c>
      <c r="C104" s="13" t="s">
        <v>628</v>
      </c>
      <c r="D104" s="10">
        <f>IF(IFERROR(VLOOKUP(A104,main!G:H,1,FALSE), 0)=0,0,1)</f>
        <v>0</v>
      </c>
      <c r="E104" s="10"/>
    </row>
    <row r="105" spans="1:5" ht="30">
      <c r="A105" s="40" t="s">
        <v>507</v>
      </c>
      <c r="B105" s="40" t="s">
        <v>507</v>
      </c>
      <c r="C105" s="13" t="s">
        <v>629</v>
      </c>
      <c r="D105" s="10">
        <f>IF(IFERROR(VLOOKUP(A105,main!G:H,1,FALSE), 0)=0,0,1)</f>
        <v>0</v>
      </c>
      <c r="E105" s="10"/>
    </row>
    <row r="106" spans="1:5" ht="30">
      <c r="A106" s="40" t="s">
        <v>508</v>
      </c>
      <c r="B106" s="40" t="s">
        <v>508</v>
      </c>
      <c r="C106" s="13" t="s">
        <v>630</v>
      </c>
      <c r="D106" s="10">
        <f>IF(IFERROR(VLOOKUP(A106,main!G:H,1,FALSE), 0)=0,0,1)</f>
        <v>0</v>
      </c>
      <c r="E106" s="10"/>
    </row>
    <row r="107" spans="1:5" ht="30">
      <c r="A107" s="40" t="s">
        <v>509</v>
      </c>
      <c r="B107" s="40" t="s">
        <v>509</v>
      </c>
      <c r="C107" s="13" t="s">
        <v>631</v>
      </c>
      <c r="D107" s="10">
        <f>IF(IFERROR(VLOOKUP(A107,main!G:H,1,FALSE), 0)=0,0,1)</f>
        <v>0</v>
      </c>
      <c r="E107" s="10"/>
    </row>
    <row r="108" spans="1:5">
      <c r="A108" s="40" t="s">
        <v>510</v>
      </c>
      <c r="B108" s="10"/>
      <c r="C108" s="13" t="s">
        <v>632</v>
      </c>
      <c r="D108" s="10">
        <f>IF(IFERROR(VLOOKUP(A108,main!G:H,1,FALSE), 0)=0,0,1)</f>
        <v>0</v>
      </c>
      <c r="E108" s="10"/>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wam_wem_reductions_general</vt:lpstr>
      <vt:lpstr>yaml</vt:lpstr>
      <vt:lpstr>NECP_measures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2025-01-17T19:39:30Z</dcterms:modified>
  <cp:category/>
  <cp:contentStatus/>
</cp:coreProperties>
</file>