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uan\Documents\02_ETSII\1MII\2\DASE\Regulator\doc\"/>
    </mc:Choice>
  </mc:AlternateContent>
  <xr:revisionPtr revIDLastSave="0" documentId="13_ncr:1_{C7DCC1BD-5B7A-446D-A5AE-9635E2153048}" xr6:coauthVersionLast="47" xr6:coauthVersionMax="47" xr10:uidLastSave="{00000000-0000-0000-0000-000000000000}"/>
  <bookViews>
    <workbookView xWindow="-108" yWindow="-108" windowWidth="23256" windowHeight="12456" activeTab="1" xr2:uid="{6D133A79-9F30-48DA-A208-1AC2C38546E4}"/>
  </bookViews>
  <sheets>
    <sheet name="BOM LTSpice" sheetId="1" r:id="rId1"/>
    <sheet name="Pedido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D15" i="2" s="1"/>
  <c r="A20" i="2"/>
  <c r="A19" i="2"/>
  <c r="A18" i="2"/>
  <c r="A17" i="2"/>
  <c r="A16" i="2"/>
  <c r="B19" i="2"/>
  <c r="B18" i="2"/>
  <c r="B17" i="2"/>
  <c r="B16" i="2"/>
  <c r="B14" i="2"/>
  <c r="B20" i="2"/>
  <c r="D20" i="2" l="1"/>
  <c r="F20" i="2" s="1"/>
  <c r="D14" i="2"/>
  <c r="D16" i="2"/>
  <c r="F16" i="2" s="1"/>
  <c r="D17" i="2"/>
  <c r="F17" i="2" s="1"/>
  <c r="D19" i="2"/>
  <c r="F19" i="2" s="1"/>
  <c r="D18" i="2"/>
  <c r="F18" i="2" s="1"/>
  <c r="B21" i="2" l="1"/>
  <c r="B23" i="2" s="1"/>
</calcChain>
</file>

<file path=xl/sharedStrings.xml><?xml version="1.0" encoding="utf-8"?>
<sst xmlns="http://schemas.openxmlformats.org/spreadsheetml/2006/main" count="156" uniqueCount="71">
  <si>
    <t>--- Bill of Materials ---</t>
  </si>
  <si>
    <t>Ref.</t>
  </si>
  <si>
    <t>Mfg.</t>
  </si>
  <si>
    <t>Part No.</t>
  </si>
  <si>
    <t>Description</t>
  </si>
  <si>
    <t>BD135</t>
  </si>
  <si>
    <t>NXP</t>
  </si>
  <si>
    <t>bipolar transistor</t>
  </si>
  <si>
    <t>C1</t>
  </si>
  <si>
    <t>--</t>
  </si>
  <si>
    <t>capacitor, 1µF</t>
  </si>
  <si>
    <t>C2</t>
  </si>
  <si>
    <t>Q2</t>
  </si>
  <si>
    <t>BC547B</t>
  </si>
  <si>
    <t>R1</t>
  </si>
  <si>
    <t>resistor, 4K</t>
  </si>
  <si>
    <t>R2</t>
  </si>
  <si>
    <t>resistor, 14K</t>
  </si>
  <si>
    <t>R3</t>
  </si>
  <si>
    <t>resistor, 10K</t>
  </si>
  <si>
    <t>R4</t>
  </si>
  <si>
    <t>resistor, 6.2</t>
  </si>
  <si>
    <t>R5</t>
  </si>
  <si>
    <t>resistor, 0</t>
  </si>
  <si>
    <t>R6</t>
  </si>
  <si>
    <t>resistor, 3K</t>
  </si>
  <si>
    <t>R7</t>
  </si>
  <si>
    <t>resistor, 5K</t>
  </si>
  <si>
    <t>R8</t>
  </si>
  <si>
    <t>R9</t>
  </si>
  <si>
    <t>R10</t>
  </si>
  <si>
    <t>R11</t>
  </si>
  <si>
    <t>R12</t>
  </si>
  <si>
    <t>R13</t>
  </si>
  <si>
    <t>resistor, 1K</t>
  </si>
  <si>
    <t>R14</t>
  </si>
  <si>
    <t>Uopamp_linearRegulator</t>
  </si>
  <si>
    <t>(unknown)</t>
  </si>
  <si>
    <t>LM741</t>
  </si>
  <si>
    <t>(unknown 3rd party model)</t>
  </si>
  <si>
    <t>Uopamp_linearRegulator1</t>
  </si>
  <si>
    <t>Uopamp_linearRegulator2</t>
  </si>
  <si>
    <t>Uopamp_linearRegulator3</t>
  </si>
  <si>
    <t>Uopamp_linearRegulator4</t>
  </si>
  <si>
    <t>Uopamp_linearRegulator5</t>
  </si>
  <si>
    <t>Uopamp_linearRegulator6</t>
  </si>
  <si>
    <t>Row Labels</t>
  </si>
  <si>
    <t>Grand Total</t>
  </si>
  <si>
    <t>Column Labels</t>
  </si>
  <si>
    <t>Count of Ref.</t>
  </si>
  <si>
    <t>Componente</t>
  </si>
  <si>
    <t>Cantidad</t>
  </si>
  <si>
    <t>Reserva</t>
  </si>
  <si>
    <t>Precio Unitario</t>
  </si>
  <si>
    <t>Cantidad + Reserva</t>
  </si>
  <si>
    <t>Precio Total</t>
  </si>
  <si>
    <t>TO126 Heatsink</t>
  </si>
  <si>
    <t>Condensador</t>
  </si>
  <si>
    <t>Resistencia</t>
  </si>
  <si>
    <t>Notas</t>
  </si>
  <si>
    <t>Disipador transistor laboratorio</t>
  </si>
  <si>
    <t>Q1</t>
  </si>
  <si>
    <t>Compramos varios</t>
  </si>
  <si>
    <t>OpAmps</t>
  </si>
  <si>
    <t>Disipador transistor de potencia</t>
  </si>
  <si>
    <t>Transistor de potencia*</t>
  </si>
  <si>
    <t>TOTAL</t>
  </si>
  <si>
    <t>ENVÍO</t>
  </si>
  <si>
    <t>TOTAL+ENVÍO</t>
  </si>
  <si>
    <t>TO222 Heatsink*</t>
  </si>
  <si>
    <t>Obtenido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</si>
</sst>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" refreshedDate="45741.790161342593" createdVersion="8" refreshedVersion="8" minRefreshableVersion="3" recordCount="27" xr:uid="{9B36F65D-66D0-49BB-8C7E-02867CD6D7AC}">
  <cacheSource type="worksheet">
    <worksheetSource ref="A3:D30" sheet="BOM LTSpice"/>
  </cacheSource>
  <cacheFields count="4">
    <cacheField name="Ref." numFmtId="0">
      <sharedItems/>
    </cacheField>
    <cacheField name="Mfg." numFmtId="0">
      <sharedItems/>
    </cacheField>
    <cacheField name="Part No." numFmtId="0">
      <sharedItems count="8">
        <s v="--"/>
        <s v="BD135"/>
        <s v="BC547B"/>
        <s v="LM741"/>
        <s v="TO126 Heatsink"/>
        <s v="TO222 Heatsink*"/>
        <s v="TO 92 3 Heatsink*" u="1"/>
        <s v="TO 92 3 Heatsink" u="1"/>
      </sharedItems>
    </cacheField>
    <cacheField name="Description" numFmtId="0">
      <sharedItems count="15">
        <s v="capacitor, 1µF"/>
        <s v="bipolar transistor"/>
        <s v="resistor, 4K"/>
        <s v="resistor, 14K"/>
        <s v="resistor, 10K"/>
        <s v="resistor, 6.2"/>
        <s v="resistor, 0"/>
        <s v="resistor, 3K"/>
        <s v="resistor, 5K"/>
        <s v="resistor, 1K"/>
        <s v="(unknown 3rd party model)"/>
        <s v="TO126 Heatsink"/>
        <s v="TO222 Heatsink*"/>
        <s v="TO 92 3 Heatsink*" u="1"/>
        <s v="TO 92 3 Heatsin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C1"/>
    <s v="--"/>
    <x v="0"/>
    <x v="0"/>
  </r>
  <r>
    <s v="C2"/>
    <s v="--"/>
    <x v="0"/>
    <x v="0"/>
  </r>
  <r>
    <s v="Q1"/>
    <s v="--"/>
    <x v="1"/>
    <x v="1"/>
  </r>
  <r>
    <s v="Q2"/>
    <s v="NXP"/>
    <x v="2"/>
    <x v="1"/>
  </r>
  <r>
    <s v="R1"/>
    <s v="--"/>
    <x v="0"/>
    <x v="2"/>
  </r>
  <r>
    <s v="R2"/>
    <s v="--"/>
    <x v="0"/>
    <x v="3"/>
  </r>
  <r>
    <s v="R3"/>
    <s v="--"/>
    <x v="0"/>
    <x v="4"/>
  </r>
  <r>
    <s v="R4"/>
    <s v="--"/>
    <x v="0"/>
    <x v="5"/>
  </r>
  <r>
    <s v="R5"/>
    <s v="--"/>
    <x v="0"/>
    <x v="6"/>
  </r>
  <r>
    <s v="R6"/>
    <s v="--"/>
    <x v="0"/>
    <x v="7"/>
  </r>
  <r>
    <s v="R7"/>
    <s v="--"/>
    <x v="0"/>
    <x v="8"/>
  </r>
  <r>
    <s v="R8"/>
    <s v="--"/>
    <x v="0"/>
    <x v="8"/>
  </r>
  <r>
    <s v="R9"/>
    <s v="--"/>
    <x v="0"/>
    <x v="8"/>
  </r>
  <r>
    <s v="R10"/>
    <s v="--"/>
    <x v="0"/>
    <x v="8"/>
  </r>
  <r>
    <s v="R11"/>
    <s v="--"/>
    <x v="0"/>
    <x v="8"/>
  </r>
  <r>
    <s v="R12"/>
    <s v="--"/>
    <x v="0"/>
    <x v="8"/>
  </r>
  <r>
    <s v="R13"/>
    <s v="--"/>
    <x v="0"/>
    <x v="9"/>
  </r>
  <r>
    <s v="R14"/>
    <s v="--"/>
    <x v="0"/>
    <x v="9"/>
  </r>
  <r>
    <s v="Uopamp_linearRegulator"/>
    <s v="(unknown)"/>
    <x v="3"/>
    <x v="10"/>
  </r>
  <r>
    <s v="Uopamp_linearRegulator1"/>
    <s v="(unknown)"/>
    <x v="3"/>
    <x v="10"/>
  </r>
  <r>
    <s v="Uopamp_linearRegulator2"/>
    <s v="(unknown)"/>
    <x v="3"/>
    <x v="10"/>
  </r>
  <r>
    <s v="Uopamp_linearRegulator3"/>
    <s v="(unknown)"/>
    <x v="3"/>
    <x v="10"/>
  </r>
  <r>
    <s v="Uopamp_linearRegulator4"/>
    <s v="(unknown)"/>
    <x v="3"/>
    <x v="10"/>
  </r>
  <r>
    <s v="Uopamp_linearRegulator5"/>
    <s v="(unknown)"/>
    <x v="3"/>
    <x v="10"/>
  </r>
  <r>
    <s v="Uopamp_linearRegulator6"/>
    <s v="(unknown)"/>
    <x v="3"/>
    <x v="10"/>
  </r>
  <r>
    <s v="TO126 Heatsink"/>
    <s v="--"/>
    <x v="4"/>
    <x v="11"/>
  </r>
  <r>
    <s v="TO222 Heatsink*"/>
    <s v="--"/>
    <x v="5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94093-D7AC-4CE4-AC9B-10203550868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O9" firstHeaderRow="1" firstDataRow="2" firstDataCol="1"/>
  <pivotFields count="4">
    <pivotField dataField="1" showAll="0"/>
    <pivotField showAll="0"/>
    <pivotField axis="axisRow" showAll="0">
      <items count="9">
        <item x="0"/>
        <item x="2"/>
        <item x="3"/>
        <item x="4"/>
        <item x="1"/>
        <item m="1" x="7"/>
        <item m="1" x="6"/>
        <item x="5"/>
        <item t="default"/>
      </items>
    </pivotField>
    <pivotField axis="axisCol" showAll="0">
      <items count="16">
        <item x="10"/>
        <item x="1"/>
        <item x="0"/>
        <item x="6"/>
        <item x="4"/>
        <item x="3"/>
        <item x="9"/>
        <item x="7"/>
        <item x="2"/>
        <item x="8"/>
        <item x="5"/>
        <item x="11"/>
        <item m="1" x="14"/>
        <item m="1" x="13"/>
        <item x="1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7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colItems>
  <dataFields count="1">
    <dataField name="Count of Ref.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0D3E5-B357-49E5-AE74-27E45A9856DC}">
  <dimension ref="A1:D30"/>
  <sheetViews>
    <sheetView topLeftCell="A14" workbookViewId="0">
      <selection activeCell="D30" sqref="D30"/>
    </sheetView>
  </sheetViews>
  <sheetFormatPr defaultRowHeight="14.4" x14ac:dyDescent="0.3"/>
  <cols>
    <col min="1" max="1" width="22.109375" bestFit="1" customWidth="1"/>
    <col min="2" max="2" width="9.33203125" bestFit="1" customWidth="1"/>
    <col min="3" max="3" width="7.5546875" bestFit="1" customWidth="1"/>
    <col min="4" max="4" width="22.33203125" bestFit="1" customWidth="1"/>
    <col min="8" max="8" width="12.44140625" bestFit="1" customWidth="1"/>
    <col min="9" max="9" width="23.44140625" bestFit="1" customWidth="1"/>
    <col min="10" max="10" width="15.44140625" bestFit="1" customWidth="1"/>
    <col min="11" max="11" width="13.109375" bestFit="1" customWidth="1"/>
    <col min="12" max="12" width="9.21875" bestFit="1" customWidth="1"/>
    <col min="13" max="14" width="11.33203125" bestFit="1" customWidth="1"/>
    <col min="15" max="18" width="10.33203125" bestFit="1" customWidth="1"/>
    <col min="19" max="19" width="10.77734375" bestFit="1" customWidth="1"/>
    <col min="20" max="20" width="10.5546875" bestFit="1" customWidth="1"/>
    <col min="21" max="21" width="4.77734375" bestFit="1" customWidth="1"/>
    <col min="22" max="22" width="6.77734375" bestFit="1" customWidth="1"/>
    <col min="23" max="23" width="7.5546875" bestFit="1" customWidth="1"/>
    <col min="24" max="24" width="5.77734375" bestFit="1" customWidth="1"/>
    <col min="25" max="25" width="6.77734375" bestFit="1" customWidth="1"/>
    <col min="26" max="26" width="8.5546875" bestFit="1" customWidth="1"/>
    <col min="27" max="27" width="5.77734375" bestFit="1" customWidth="1"/>
    <col min="28" max="28" width="6.77734375" bestFit="1" customWidth="1"/>
    <col min="29" max="29" width="8.5546875" bestFit="1" customWidth="1"/>
    <col min="30" max="30" width="5.77734375" bestFit="1" customWidth="1"/>
    <col min="31" max="31" width="6.77734375" bestFit="1" customWidth="1"/>
    <col min="32" max="32" width="8.5546875" bestFit="1" customWidth="1"/>
    <col min="33" max="33" width="5.77734375" bestFit="1" customWidth="1"/>
    <col min="34" max="34" width="6.77734375" bestFit="1" customWidth="1"/>
    <col min="35" max="35" width="8.5546875" bestFit="1" customWidth="1"/>
    <col min="36" max="36" width="5.77734375" bestFit="1" customWidth="1"/>
    <col min="37" max="37" width="6.77734375" bestFit="1" customWidth="1"/>
    <col min="38" max="38" width="8.5546875" bestFit="1" customWidth="1"/>
    <col min="39" max="39" width="4.77734375" bestFit="1" customWidth="1"/>
    <col min="40" max="40" width="6.77734375" bestFit="1" customWidth="1"/>
    <col min="41" max="41" width="7.5546875" bestFit="1" customWidth="1"/>
    <col min="42" max="42" width="4.77734375" bestFit="1" customWidth="1"/>
    <col min="43" max="43" width="6.77734375" bestFit="1" customWidth="1"/>
    <col min="44" max="44" width="7.5546875" bestFit="1" customWidth="1"/>
    <col min="45" max="45" width="4.77734375" bestFit="1" customWidth="1"/>
    <col min="46" max="46" width="6.77734375" bestFit="1" customWidth="1"/>
    <col min="47" max="47" width="7.5546875" bestFit="1" customWidth="1"/>
    <col min="48" max="48" width="4.77734375" bestFit="1" customWidth="1"/>
    <col min="49" max="49" width="6.77734375" bestFit="1" customWidth="1"/>
    <col min="50" max="50" width="7.5546875" bestFit="1" customWidth="1"/>
    <col min="51" max="51" width="4.77734375" bestFit="1" customWidth="1"/>
    <col min="52" max="52" width="6.77734375" bestFit="1" customWidth="1"/>
    <col min="53" max="53" width="7.5546875" bestFit="1" customWidth="1"/>
    <col min="54" max="54" width="4.77734375" bestFit="1" customWidth="1"/>
    <col min="55" max="55" width="6.77734375" bestFit="1" customWidth="1"/>
    <col min="56" max="56" width="7.5546875" bestFit="1" customWidth="1"/>
    <col min="57" max="57" width="4.77734375" bestFit="1" customWidth="1"/>
    <col min="58" max="58" width="6.77734375" bestFit="1" customWidth="1"/>
    <col min="59" max="59" width="7.5546875" bestFit="1" customWidth="1"/>
    <col min="60" max="60" width="4.77734375" bestFit="1" customWidth="1"/>
    <col min="61" max="61" width="6.77734375" bestFit="1" customWidth="1"/>
    <col min="62" max="62" width="7.5546875" bestFit="1" customWidth="1"/>
    <col min="63" max="63" width="23.5546875" bestFit="1" customWidth="1"/>
    <col min="64" max="64" width="14.21875" bestFit="1" customWidth="1"/>
    <col min="65" max="65" width="26.44140625" bestFit="1" customWidth="1"/>
    <col min="66" max="66" width="24.5546875" bestFit="1" customWidth="1"/>
    <col min="67" max="67" width="14.21875" bestFit="1" customWidth="1"/>
    <col min="68" max="68" width="27.44140625" bestFit="1" customWidth="1"/>
    <col min="69" max="69" width="24.5546875" bestFit="1" customWidth="1"/>
    <col min="70" max="70" width="14.21875" bestFit="1" customWidth="1"/>
    <col min="71" max="71" width="27.44140625" bestFit="1" customWidth="1"/>
    <col min="72" max="72" width="24.5546875" bestFit="1" customWidth="1"/>
    <col min="73" max="73" width="14.21875" bestFit="1" customWidth="1"/>
    <col min="74" max="74" width="27.44140625" bestFit="1" customWidth="1"/>
    <col min="75" max="75" width="24.5546875" bestFit="1" customWidth="1"/>
    <col min="76" max="76" width="14.21875" bestFit="1" customWidth="1"/>
    <col min="77" max="77" width="27.44140625" bestFit="1" customWidth="1"/>
    <col min="78" max="78" width="24.5546875" bestFit="1" customWidth="1"/>
    <col min="79" max="79" width="14.21875" bestFit="1" customWidth="1"/>
    <col min="80" max="80" width="27.44140625" bestFit="1" customWidth="1"/>
    <col min="81" max="81" width="24.5546875" bestFit="1" customWidth="1"/>
    <col min="82" max="82" width="14.21875" bestFit="1" customWidth="1"/>
    <col min="83" max="83" width="27.44140625" bestFit="1" customWidth="1"/>
    <col min="84" max="84" width="10.5546875" bestFit="1" customWidth="1"/>
  </cols>
  <sheetData>
    <row r="1" spans="1:4" x14ac:dyDescent="0.3">
      <c r="A1" t="s">
        <v>0</v>
      </c>
    </row>
    <row r="3" spans="1:4" x14ac:dyDescent="0.3">
      <c r="A3" t="s">
        <v>1</v>
      </c>
      <c r="B3" t="s">
        <v>2</v>
      </c>
      <c r="C3" t="s">
        <v>3</v>
      </c>
      <c r="D3" t="s">
        <v>4</v>
      </c>
    </row>
    <row r="4" spans="1:4" x14ac:dyDescent="0.3">
      <c r="A4" t="s">
        <v>8</v>
      </c>
      <c r="B4" t="s">
        <v>9</v>
      </c>
      <c r="C4" t="s">
        <v>9</v>
      </c>
      <c r="D4" t="s">
        <v>10</v>
      </c>
    </row>
    <row r="5" spans="1:4" x14ac:dyDescent="0.3">
      <c r="A5" t="s">
        <v>11</v>
      </c>
      <c r="B5" t="s">
        <v>9</v>
      </c>
      <c r="C5" t="s">
        <v>9</v>
      </c>
      <c r="D5" t="s">
        <v>10</v>
      </c>
    </row>
    <row r="6" spans="1:4" x14ac:dyDescent="0.3">
      <c r="A6" t="s">
        <v>61</v>
      </c>
      <c r="B6" t="s">
        <v>9</v>
      </c>
      <c r="C6" t="s">
        <v>5</v>
      </c>
      <c r="D6" t="s">
        <v>7</v>
      </c>
    </row>
    <row r="7" spans="1:4" x14ac:dyDescent="0.3">
      <c r="A7" t="s">
        <v>12</v>
      </c>
      <c r="B7" t="s">
        <v>6</v>
      </c>
      <c r="C7" t="s">
        <v>13</v>
      </c>
      <c r="D7" t="s">
        <v>7</v>
      </c>
    </row>
    <row r="8" spans="1:4" x14ac:dyDescent="0.3">
      <c r="A8" t="s">
        <v>14</v>
      </c>
      <c r="B8" t="s">
        <v>9</v>
      </c>
      <c r="C8" t="s">
        <v>9</v>
      </c>
      <c r="D8" t="s">
        <v>15</v>
      </c>
    </row>
    <row r="9" spans="1:4" x14ac:dyDescent="0.3">
      <c r="A9" t="s">
        <v>16</v>
      </c>
      <c r="B9" t="s">
        <v>9</v>
      </c>
      <c r="C9" t="s">
        <v>9</v>
      </c>
      <c r="D9" t="s">
        <v>17</v>
      </c>
    </row>
    <row r="10" spans="1:4" x14ac:dyDescent="0.3">
      <c r="A10" t="s">
        <v>18</v>
      </c>
      <c r="B10" t="s">
        <v>9</v>
      </c>
      <c r="C10" t="s">
        <v>9</v>
      </c>
      <c r="D10" t="s">
        <v>19</v>
      </c>
    </row>
    <row r="11" spans="1:4" x14ac:dyDescent="0.3">
      <c r="A11" t="s">
        <v>20</v>
      </c>
      <c r="B11" t="s">
        <v>9</v>
      </c>
      <c r="C11" t="s">
        <v>9</v>
      </c>
      <c r="D11" t="s">
        <v>21</v>
      </c>
    </row>
    <row r="12" spans="1:4" x14ac:dyDescent="0.3">
      <c r="A12" t="s">
        <v>22</v>
      </c>
      <c r="B12" t="s">
        <v>9</v>
      </c>
      <c r="C12" t="s">
        <v>9</v>
      </c>
      <c r="D12" t="s">
        <v>23</v>
      </c>
    </row>
    <row r="13" spans="1:4" x14ac:dyDescent="0.3">
      <c r="A13" t="s">
        <v>24</v>
      </c>
      <c r="B13" t="s">
        <v>9</v>
      </c>
      <c r="C13" t="s">
        <v>9</v>
      </c>
      <c r="D13" t="s">
        <v>25</v>
      </c>
    </row>
    <row r="14" spans="1:4" x14ac:dyDescent="0.3">
      <c r="A14" t="s">
        <v>26</v>
      </c>
      <c r="B14" t="s">
        <v>9</v>
      </c>
      <c r="C14" t="s">
        <v>9</v>
      </c>
      <c r="D14" t="s">
        <v>27</v>
      </c>
    </row>
    <row r="15" spans="1:4" x14ac:dyDescent="0.3">
      <c r="A15" t="s">
        <v>28</v>
      </c>
      <c r="B15" t="s">
        <v>9</v>
      </c>
      <c r="C15" t="s">
        <v>9</v>
      </c>
      <c r="D15" t="s">
        <v>27</v>
      </c>
    </row>
    <row r="16" spans="1:4" x14ac:dyDescent="0.3">
      <c r="A16" t="s">
        <v>29</v>
      </c>
      <c r="B16" t="s">
        <v>9</v>
      </c>
      <c r="C16" t="s">
        <v>9</v>
      </c>
      <c r="D16" t="s">
        <v>27</v>
      </c>
    </row>
    <row r="17" spans="1:4" x14ac:dyDescent="0.3">
      <c r="A17" t="s">
        <v>30</v>
      </c>
      <c r="B17" t="s">
        <v>9</v>
      </c>
      <c r="C17" t="s">
        <v>9</v>
      </c>
      <c r="D17" t="s">
        <v>27</v>
      </c>
    </row>
    <row r="18" spans="1:4" x14ac:dyDescent="0.3">
      <c r="A18" t="s">
        <v>31</v>
      </c>
      <c r="B18" t="s">
        <v>9</v>
      </c>
      <c r="C18" t="s">
        <v>9</v>
      </c>
      <c r="D18" t="s">
        <v>27</v>
      </c>
    </row>
    <row r="19" spans="1:4" x14ac:dyDescent="0.3">
      <c r="A19" t="s">
        <v>32</v>
      </c>
      <c r="B19" t="s">
        <v>9</v>
      </c>
      <c r="C19" t="s">
        <v>9</v>
      </c>
      <c r="D19" t="s">
        <v>27</v>
      </c>
    </row>
    <row r="20" spans="1:4" x14ac:dyDescent="0.3">
      <c r="A20" t="s">
        <v>33</v>
      </c>
      <c r="B20" t="s">
        <v>9</v>
      </c>
      <c r="C20" t="s">
        <v>9</v>
      </c>
      <c r="D20" t="s">
        <v>34</v>
      </c>
    </row>
    <row r="21" spans="1:4" x14ac:dyDescent="0.3">
      <c r="A21" t="s">
        <v>35</v>
      </c>
      <c r="B21" t="s">
        <v>9</v>
      </c>
      <c r="C21" t="s">
        <v>9</v>
      </c>
      <c r="D21" t="s">
        <v>34</v>
      </c>
    </row>
    <row r="22" spans="1:4" x14ac:dyDescent="0.3">
      <c r="A22" t="s">
        <v>36</v>
      </c>
      <c r="B22" t="s">
        <v>37</v>
      </c>
      <c r="C22" t="s">
        <v>38</v>
      </c>
      <c r="D22" t="s">
        <v>39</v>
      </c>
    </row>
    <row r="23" spans="1:4" x14ac:dyDescent="0.3">
      <c r="A23" t="s">
        <v>40</v>
      </c>
      <c r="B23" t="s">
        <v>37</v>
      </c>
      <c r="C23" t="s">
        <v>38</v>
      </c>
      <c r="D23" t="s">
        <v>39</v>
      </c>
    </row>
    <row r="24" spans="1:4" x14ac:dyDescent="0.3">
      <c r="A24" t="s">
        <v>41</v>
      </c>
      <c r="B24" t="s">
        <v>37</v>
      </c>
      <c r="C24" t="s">
        <v>38</v>
      </c>
      <c r="D24" t="s">
        <v>39</v>
      </c>
    </row>
    <row r="25" spans="1:4" x14ac:dyDescent="0.3">
      <c r="A25" t="s">
        <v>42</v>
      </c>
      <c r="B25" t="s">
        <v>37</v>
      </c>
      <c r="C25" t="s">
        <v>38</v>
      </c>
      <c r="D25" t="s">
        <v>39</v>
      </c>
    </row>
    <row r="26" spans="1:4" x14ac:dyDescent="0.3">
      <c r="A26" t="s">
        <v>43</v>
      </c>
      <c r="B26" t="s">
        <v>37</v>
      </c>
      <c r="C26" t="s">
        <v>38</v>
      </c>
      <c r="D26" t="s">
        <v>39</v>
      </c>
    </row>
    <row r="27" spans="1:4" x14ac:dyDescent="0.3">
      <c r="A27" t="s">
        <v>44</v>
      </c>
      <c r="B27" t="s">
        <v>37</v>
      </c>
      <c r="C27" t="s">
        <v>38</v>
      </c>
      <c r="D27" t="s">
        <v>39</v>
      </c>
    </row>
    <row r="28" spans="1:4" x14ac:dyDescent="0.3">
      <c r="A28" t="s">
        <v>45</v>
      </c>
      <c r="B28" t="s">
        <v>37</v>
      </c>
      <c r="C28" t="s">
        <v>38</v>
      </c>
      <c r="D28" t="s">
        <v>39</v>
      </c>
    </row>
    <row r="29" spans="1:4" x14ac:dyDescent="0.3">
      <c r="A29" t="s">
        <v>56</v>
      </c>
      <c r="B29" t="s">
        <v>9</v>
      </c>
      <c r="C29" t="s">
        <v>56</v>
      </c>
      <c r="D29" t="s">
        <v>56</v>
      </c>
    </row>
    <row r="30" spans="1:4" x14ac:dyDescent="0.3">
      <c r="A30" t="s">
        <v>69</v>
      </c>
      <c r="B30" t="s">
        <v>9</v>
      </c>
      <c r="C30" t="s">
        <v>69</v>
      </c>
      <c r="D3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35B7-2EF6-4432-A083-8227FB15C0DF}">
  <dimension ref="A1:O23"/>
  <sheetViews>
    <sheetView tabSelected="1" topLeftCell="A6" zoomScale="123" workbookViewId="0">
      <selection activeCell="G25" sqref="G25"/>
    </sheetView>
  </sheetViews>
  <sheetFormatPr defaultRowHeight="14.4" x14ac:dyDescent="0.3"/>
  <cols>
    <col min="1" max="1" width="15.109375" bestFit="1" customWidth="1"/>
    <col min="2" max="2" width="24" bestFit="1" customWidth="1"/>
    <col min="3" max="3" width="15.77734375" bestFit="1" customWidth="1"/>
    <col min="4" max="4" width="13.109375" bestFit="1" customWidth="1"/>
    <col min="5" max="5" width="9.5546875" bestFit="1" customWidth="1"/>
    <col min="6" max="7" width="11.88671875" bestFit="1" customWidth="1"/>
    <col min="8" max="11" width="10.77734375" bestFit="1" customWidth="1"/>
    <col min="12" max="12" width="11.21875" bestFit="1" customWidth="1"/>
    <col min="13" max="13" width="14.44140625" bestFit="1" customWidth="1"/>
    <col min="14" max="14" width="15.44140625" bestFit="1" customWidth="1"/>
    <col min="15" max="15" width="10.5546875" bestFit="1" customWidth="1"/>
  </cols>
  <sheetData>
    <row r="1" spans="1:15" x14ac:dyDescent="0.3">
      <c r="A1" s="1" t="s">
        <v>49</v>
      </c>
      <c r="B1" s="1" t="s">
        <v>48</v>
      </c>
    </row>
    <row r="2" spans="1:15" x14ac:dyDescent="0.3">
      <c r="A2" s="1" t="s">
        <v>46</v>
      </c>
      <c r="B2" t="s">
        <v>39</v>
      </c>
      <c r="C2" t="s">
        <v>7</v>
      </c>
      <c r="D2" t="s">
        <v>10</v>
      </c>
      <c r="E2" t="s">
        <v>23</v>
      </c>
      <c r="F2" t="s">
        <v>19</v>
      </c>
      <c r="G2" t="s">
        <v>17</v>
      </c>
      <c r="H2" t="s">
        <v>34</v>
      </c>
      <c r="I2" t="s">
        <v>25</v>
      </c>
      <c r="J2" t="s">
        <v>15</v>
      </c>
      <c r="K2" t="s">
        <v>27</v>
      </c>
      <c r="L2" t="s">
        <v>21</v>
      </c>
      <c r="M2" t="s">
        <v>56</v>
      </c>
      <c r="N2" t="s">
        <v>69</v>
      </c>
      <c r="O2" t="s">
        <v>47</v>
      </c>
    </row>
    <row r="3" spans="1:15" x14ac:dyDescent="0.3">
      <c r="A3" s="2" t="s">
        <v>9</v>
      </c>
      <c r="D3">
        <v>2</v>
      </c>
      <c r="E3">
        <v>1</v>
      </c>
      <c r="F3">
        <v>1</v>
      </c>
      <c r="G3">
        <v>1</v>
      </c>
      <c r="H3">
        <v>2</v>
      </c>
      <c r="I3">
        <v>1</v>
      </c>
      <c r="J3">
        <v>1</v>
      </c>
      <c r="K3">
        <v>6</v>
      </c>
      <c r="L3">
        <v>1</v>
      </c>
      <c r="O3">
        <v>16</v>
      </c>
    </row>
    <row r="4" spans="1:15" x14ac:dyDescent="0.3">
      <c r="A4" s="2" t="s">
        <v>13</v>
      </c>
      <c r="C4">
        <v>1</v>
      </c>
      <c r="O4">
        <v>1</v>
      </c>
    </row>
    <row r="5" spans="1:15" x14ac:dyDescent="0.3">
      <c r="A5" s="2" t="s">
        <v>38</v>
      </c>
      <c r="B5">
        <v>7</v>
      </c>
      <c r="O5">
        <v>7</v>
      </c>
    </row>
    <row r="6" spans="1:15" x14ac:dyDescent="0.3">
      <c r="A6" s="2" t="s">
        <v>56</v>
      </c>
      <c r="M6">
        <v>1</v>
      </c>
      <c r="O6">
        <v>1</v>
      </c>
    </row>
    <row r="7" spans="1:15" x14ac:dyDescent="0.3">
      <c r="A7" s="2" t="s">
        <v>5</v>
      </c>
      <c r="C7">
        <v>1</v>
      </c>
      <c r="O7">
        <v>1</v>
      </c>
    </row>
    <row r="8" spans="1:15" x14ac:dyDescent="0.3">
      <c r="A8" s="2" t="s">
        <v>69</v>
      </c>
      <c r="N8">
        <v>1</v>
      </c>
      <c r="O8">
        <v>1</v>
      </c>
    </row>
    <row r="9" spans="1:15" x14ac:dyDescent="0.3">
      <c r="A9" s="2" t="s">
        <v>47</v>
      </c>
      <c r="B9">
        <v>7</v>
      </c>
      <c r="C9">
        <v>2</v>
      </c>
      <c r="D9">
        <v>2</v>
      </c>
      <c r="E9">
        <v>1</v>
      </c>
      <c r="F9">
        <v>1</v>
      </c>
      <c r="G9">
        <v>1</v>
      </c>
      <c r="H9">
        <v>2</v>
      </c>
      <c r="I9">
        <v>1</v>
      </c>
      <c r="J9">
        <v>1</v>
      </c>
      <c r="K9">
        <v>6</v>
      </c>
      <c r="L9">
        <v>1</v>
      </c>
      <c r="M9">
        <v>1</v>
      </c>
      <c r="N9">
        <v>1</v>
      </c>
      <c r="O9">
        <v>27</v>
      </c>
    </row>
    <row r="13" spans="1:15" x14ac:dyDescent="0.3">
      <c r="A13" s="3" t="s">
        <v>50</v>
      </c>
      <c r="B13" s="4" t="s">
        <v>51</v>
      </c>
      <c r="C13" s="4" t="s">
        <v>52</v>
      </c>
      <c r="D13" s="4" t="s">
        <v>54</v>
      </c>
      <c r="E13" s="4" t="s">
        <v>53</v>
      </c>
      <c r="F13" s="4" t="s">
        <v>55</v>
      </c>
      <c r="G13" s="12" t="s">
        <v>70</v>
      </c>
      <c r="H13" s="7" t="s">
        <v>59</v>
      </c>
      <c r="I13" s="7"/>
      <c r="J13" s="7"/>
    </row>
    <row r="14" spans="1:15" x14ac:dyDescent="0.3">
      <c r="A14" s="4" t="s">
        <v>57</v>
      </c>
      <c r="B14" s="4">
        <f>GETPIVOTDATA("Ref.",$A$1,"Description","capacitor, 1µF")</f>
        <v>2</v>
      </c>
      <c r="C14" s="5">
        <v>98</v>
      </c>
      <c r="D14" s="4">
        <f>B14+C14</f>
        <v>100</v>
      </c>
      <c r="F14" s="4"/>
      <c r="G14" s="4">
        <v>5</v>
      </c>
      <c r="H14" s="7" t="s">
        <v>62</v>
      </c>
      <c r="I14" s="7"/>
      <c r="J14" s="7"/>
    </row>
    <row r="15" spans="1:15" x14ac:dyDescent="0.3">
      <c r="A15" s="4" t="s">
        <v>58</v>
      </c>
      <c r="B15" s="4">
        <f>SUM(F3:L3)</f>
        <v>13</v>
      </c>
      <c r="C15" s="5">
        <v>87</v>
      </c>
      <c r="D15" s="4">
        <f t="shared" ref="D15:D20" si="0">B15+C15</f>
        <v>100</v>
      </c>
      <c r="E15" s="4"/>
      <c r="F15" s="4"/>
      <c r="G15" s="4">
        <v>0</v>
      </c>
      <c r="H15" s="7" t="s">
        <v>62</v>
      </c>
      <c r="I15" s="7"/>
      <c r="J15" s="7"/>
    </row>
    <row r="16" spans="1:15" x14ac:dyDescent="0.3">
      <c r="A16" s="4" t="str">
        <f>A4</f>
        <v>BC547B</v>
      </c>
      <c r="B16" s="4">
        <f>GETPIVOTDATA("Ref.",$A$1,"Part No.","BC547B")</f>
        <v>1</v>
      </c>
      <c r="C16" s="4">
        <v>1</v>
      </c>
      <c r="D16" s="4">
        <f t="shared" si="0"/>
        <v>2</v>
      </c>
      <c r="E16" s="4">
        <v>0.36099999999999999</v>
      </c>
      <c r="F16" s="4">
        <f>D16*E16</f>
        <v>0.72199999999999998</v>
      </c>
      <c r="G16" s="4">
        <v>2</v>
      </c>
      <c r="H16" s="7"/>
      <c r="I16" s="7"/>
      <c r="J16" s="7"/>
    </row>
    <row r="17" spans="1:10" x14ac:dyDescent="0.3">
      <c r="A17" s="4" t="str">
        <f>A5</f>
        <v>LM741</v>
      </c>
      <c r="B17" s="4">
        <f>GETPIVOTDATA("Ref.",$A$1,"Part No.","LM741")</f>
        <v>7</v>
      </c>
      <c r="C17" s="4">
        <v>3</v>
      </c>
      <c r="D17" s="4">
        <f t="shared" si="0"/>
        <v>10</v>
      </c>
      <c r="E17" s="4">
        <v>0.54200000000000004</v>
      </c>
      <c r="F17" s="4">
        <f>D17*E17</f>
        <v>5.42</v>
      </c>
      <c r="G17" s="12">
        <v>10</v>
      </c>
      <c r="H17" s="7" t="s">
        <v>63</v>
      </c>
      <c r="I17" s="7"/>
      <c r="J17" s="7"/>
    </row>
    <row r="18" spans="1:10" x14ac:dyDescent="0.3">
      <c r="A18" s="4" t="str">
        <f>A6</f>
        <v>TO126 Heatsink</v>
      </c>
      <c r="B18" s="4">
        <f>GETPIVOTDATA("Ref.",$A$1,"Part No.","TO126 Heatsink")</f>
        <v>1</v>
      </c>
      <c r="C18" s="4">
        <v>0</v>
      </c>
      <c r="D18" s="4">
        <f t="shared" si="0"/>
        <v>1</v>
      </c>
      <c r="E18" s="4">
        <v>5.64</v>
      </c>
      <c r="F18" s="4">
        <f>D18*E18</f>
        <v>5.64</v>
      </c>
      <c r="G18" s="12">
        <v>1</v>
      </c>
      <c r="H18" s="7" t="s">
        <v>60</v>
      </c>
      <c r="I18" s="7"/>
      <c r="J18" s="7"/>
    </row>
    <row r="19" spans="1:10" x14ac:dyDescent="0.3">
      <c r="A19" s="4" t="str">
        <f>A7</f>
        <v>BD135</v>
      </c>
      <c r="B19" s="4">
        <f>GETPIVOTDATA("Ref.",$A$1,"Part No.","BD135")</f>
        <v>1</v>
      </c>
      <c r="C19" s="4">
        <v>1</v>
      </c>
      <c r="D19" s="4">
        <f t="shared" si="0"/>
        <v>2</v>
      </c>
      <c r="E19" s="4">
        <v>1.05</v>
      </c>
      <c r="F19" s="4">
        <f>D19*E19</f>
        <v>2.1</v>
      </c>
      <c r="G19" s="12">
        <v>2</v>
      </c>
      <c r="H19" s="7" t="s">
        <v>65</v>
      </c>
      <c r="I19" s="7"/>
      <c r="J19" s="7"/>
    </row>
    <row r="20" spans="1:10" x14ac:dyDescent="0.3">
      <c r="A20" s="4" t="str">
        <f>A8</f>
        <v>TO222 Heatsink*</v>
      </c>
      <c r="B20" s="4">
        <f>GETPIVOTDATA("Ref.",$A$1,"Part No.","TO222 Heatsink*")</f>
        <v>1</v>
      </c>
      <c r="C20" s="4">
        <v>0</v>
      </c>
      <c r="D20" s="4">
        <f t="shared" si="0"/>
        <v>1</v>
      </c>
      <c r="E20" s="4">
        <v>0.9</v>
      </c>
      <c r="F20" s="4">
        <f>D20*E20</f>
        <v>0.9</v>
      </c>
      <c r="G20" s="12">
        <v>1</v>
      </c>
      <c r="H20" s="8" t="s">
        <v>64</v>
      </c>
      <c r="I20" s="9"/>
      <c r="J20" s="10"/>
    </row>
    <row r="21" spans="1:10" x14ac:dyDescent="0.3">
      <c r="A21" s="4" t="s">
        <v>66</v>
      </c>
      <c r="B21" s="11">
        <f>SUM(F14:F20)</f>
        <v>14.782</v>
      </c>
      <c r="C21" s="11"/>
      <c r="D21" s="11"/>
      <c r="E21" s="11"/>
      <c r="F21" s="11"/>
      <c r="G21" s="6"/>
      <c r="H21" s="6"/>
      <c r="I21" s="6"/>
    </row>
    <row r="22" spans="1:10" x14ac:dyDescent="0.3">
      <c r="A22" s="4" t="s">
        <v>67</v>
      </c>
      <c r="B22" s="11">
        <v>20</v>
      </c>
      <c r="C22" s="11"/>
      <c r="D22" s="11"/>
      <c r="E22" s="11"/>
      <c r="F22" s="11"/>
    </row>
    <row r="23" spans="1:10" x14ac:dyDescent="0.3">
      <c r="A23" s="4" t="s">
        <v>68</v>
      </c>
      <c r="B23" s="11">
        <f>B22+B21</f>
        <v>34.781999999999996</v>
      </c>
      <c r="C23" s="11"/>
      <c r="D23" s="11"/>
      <c r="E23" s="11"/>
      <c r="F23" s="11"/>
    </row>
  </sheetData>
  <mergeCells count="11">
    <mergeCell ref="H18:J18"/>
    <mergeCell ref="H13:J13"/>
    <mergeCell ref="H14:J14"/>
    <mergeCell ref="H15:J15"/>
    <mergeCell ref="H16:J16"/>
    <mergeCell ref="H17:J17"/>
    <mergeCell ref="H19:J19"/>
    <mergeCell ref="H20:J20"/>
    <mergeCell ref="B21:F21"/>
    <mergeCell ref="B22:F22"/>
    <mergeCell ref="B23:F23"/>
  </mergeCells>
  <conditionalFormatting sqref="G14:G20">
    <cfRule type="expression" dxfId="0" priority="1">
      <formula>G14&gt;=D14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LTSpice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Segura</dc:creator>
  <cp:lastModifiedBy>Juan Segura</cp:lastModifiedBy>
  <dcterms:created xsi:type="dcterms:W3CDTF">2025-03-25T16:11:56Z</dcterms:created>
  <dcterms:modified xsi:type="dcterms:W3CDTF">2025-03-27T17:48:11Z</dcterms:modified>
</cp:coreProperties>
</file>