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ECB27841-4150-4387-86F0-5D0E29B271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6" i="1"/>
  <c r="D16" i="1"/>
  <c r="E16" i="1"/>
  <c r="F16" i="1"/>
  <c r="G16" i="1"/>
  <c r="H16" i="1"/>
  <c r="I16" i="1"/>
  <c r="J16" i="1"/>
  <c r="K16" i="1"/>
  <c r="L16" i="1"/>
  <c r="M16" i="1"/>
  <c r="B16" i="1"/>
  <c r="B15" i="1"/>
  <c r="B14" i="1"/>
  <c r="C2" i="1"/>
  <c r="C3" i="1"/>
  <c r="C4" i="1"/>
  <c r="C5" i="1"/>
  <c r="C6" i="1"/>
  <c r="C7" i="1"/>
  <c r="C8" i="1"/>
  <c r="C9" i="1"/>
  <c r="C10" i="1"/>
  <c r="C11" i="1"/>
  <c r="C14" i="1" l="1"/>
  <c r="D11" i="1"/>
  <c r="D10" i="1"/>
  <c r="D9" i="1"/>
  <c r="D8" i="1"/>
  <c r="D7" i="1"/>
  <c r="D6" i="1"/>
  <c r="D5" i="1"/>
  <c r="D4" i="1"/>
  <c r="D3" i="1"/>
  <c r="D2" i="1"/>
  <c r="D14" i="1" s="1"/>
  <c r="E2" i="1" l="1"/>
  <c r="F2" i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G2" i="1" l="1"/>
  <c r="G14" i="1" s="1"/>
  <c r="F14" i="1"/>
  <c r="E14" i="1"/>
  <c r="H11" i="1"/>
  <c r="H10" i="1"/>
  <c r="H9" i="1"/>
  <c r="H8" i="1"/>
  <c r="H7" i="1"/>
  <c r="H6" i="1"/>
  <c r="H5" i="1"/>
  <c r="H4" i="1"/>
  <c r="H3" i="1"/>
  <c r="H2" i="1"/>
  <c r="H14" i="1" s="1"/>
  <c r="I2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J2" i="1" l="1"/>
  <c r="J14" i="1" s="1"/>
  <c r="I14" i="1"/>
  <c r="K11" i="1"/>
  <c r="K10" i="1"/>
  <c r="K9" i="1"/>
  <c r="K8" i="1"/>
  <c r="K7" i="1"/>
  <c r="K6" i="1"/>
  <c r="K5" i="1"/>
  <c r="K4" i="1"/>
  <c r="K3" i="1"/>
  <c r="K2" i="1"/>
  <c r="K14" i="1" s="1"/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14" i="1" l="1"/>
  <c r="L14" i="1"/>
</calcChain>
</file>

<file path=xl/sharedStrings.xml><?xml version="1.0" encoding="utf-8"?>
<sst xmlns="http://schemas.openxmlformats.org/spreadsheetml/2006/main" count="40" uniqueCount="40">
  <si>
    <t xml:space="preserve">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</si>
  <si>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</si>
  <si>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</si>
  <si>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</si>
  <si>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</si>
  <si>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</si>
  <si>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</si>
  <si>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</si>
  <si>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</si>
  <si>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</si>
  <si>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</si>
  <si>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</si>
  <si>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</si>
  <si>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</si>
  <si>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</si>
  <si>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</si>
  <si>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</si>
  <si>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</si>
  <si>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</si>
  <si>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</si>
  <si>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</si>
  <si>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</si>
  <si>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</si>
  <si>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</si>
  <si>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</si>
  <si>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</si>
  <si>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</si>
  <si>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</si>
  <si>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</si>
  <si>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</si>
  <si>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</si>
  <si>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</si>
  <si>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</si>
  <si>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</si>
  <si>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</si>
  <si>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</si>
  <si>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PROMEDIO X MES</t>
  </si>
  <si>
    <t>PROMEDIO TOTAL</t>
  </si>
  <si>
    <t>PRODUCCION X MES</t>
  </si>
  <si>
    <t>PRODUCCION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</si>
</sst>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242424"/>
      <name val="Consolas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2210A5-6611-4060-804B-B0A8001AB95B}" name="Tabla6" displayName="Tabla6" ref="A1:M11" totalsRowShown="0">
  <autoFilter ref="A1:M11" xr:uid="{F22210A5-6611-4060-804B-B0A8001AB95B}"/>
  <tableColumns count="13">
    <tableColumn id="1" xr3:uid="{85769F02-EF8A-43DE-9D8C-713110DFA4BC}" name=" " dataDxfId="16"/>
    <tableColumn id="2" xr3:uid="{1434785C-77E4-4DCE-BC32-A2135A0A5357}" name="ENERO" dataDxfId="15"/>
    <tableColumn id="3" xr3:uid="{AA8A0C0B-A0CB-4158-BAB5-5C53E70D8967}" name="FEBRERO" dataDxfId="14">
      <calculatedColumnFormula>(B2*2)</calculatedColumnFormula>
    </tableColumn>
    <tableColumn id="4" xr3:uid="{354684E7-181F-4E8E-8EB8-D073FEB693F5}" name="MARZO" dataDxfId="13">
      <calculatedColumnFormula>SUM(B2+C2)</calculatedColumnFormula>
    </tableColumn>
    <tableColumn id="5" xr3:uid="{85FF93DD-4DBD-46FE-B924-1D27AE8FD611}" name="ABRIL" dataDxfId="12">
      <calculatedColumnFormula>(D2*0.56)</calculatedColumnFormula>
    </tableColumn>
    <tableColumn id="6" xr3:uid="{EBA1DC0E-1EE7-4552-8348-DAC839E65998}" name="MAYO" dataDxfId="11">
      <calculatedColumnFormula>(C2+D2)*3</calculatedColumnFormula>
    </tableColumn>
    <tableColumn id="7" xr3:uid="{7BCE379A-84F9-483E-A993-8F195C5526D7}" name="JUNIO" dataDxfId="10">
      <calculatedColumnFormula>AVERAGE(B2:F2)</calculatedColumnFormula>
    </tableColumn>
    <tableColumn id="8" xr3:uid="{FD1B4927-F5F5-4764-BCA4-6243228A8049}" name="JULIO" dataDxfId="9">
      <calculatedColumnFormula>(E2*0.92)</calculatedColumnFormula>
    </tableColumn>
    <tableColumn id="9" xr3:uid="{BF3D9C8D-B91D-440D-8137-BEDEDFB12CCA}" name="AGOSTO" dataDxfId="8">
      <calculatedColumnFormula>(H2+(H2*0.43))</calculatedColumnFormula>
    </tableColumn>
    <tableColumn id="10" xr3:uid="{803808FC-1E35-4415-B871-53EAC3C1A090}" name="SEPTIEMBRE" dataDxfId="7">
      <calculatedColumnFormula>(H2*0.81)+(I2+(I2*0.37))</calculatedColumnFormula>
    </tableColumn>
    <tableColumn id="11" xr3:uid="{4F956D7A-AEBC-4840-8F2B-5DA852E7992D}" name="OCTUBRE" dataDxfId="6">
      <calculatedColumnFormula>(E2+(E2*0.26))-(J2+(J2*0.05))</calculatedColumnFormula>
    </tableColumn>
    <tableColumn id="12" xr3:uid="{D40425D1-43A6-4AA2-A419-0ACBB162FAA4}" name="NOVIEMBRE" dataDxfId="5">
      <calculatedColumnFormula>(K2*4)</calculatedColumnFormula>
    </tableColumn>
    <tableColumn id="13" xr3:uid="{0C4DA055-2C30-4113-9575-84799CB98CC3}" name="DICIEMBRE" dataDxfId="4">
      <calculatedColumnFormula>AVERAGE(J2:L2)*2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1E2905-1D49-4217-93B0-838096C702C6}" name="Tabla10" displayName="Tabla10" ref="A13:M17" totalsRowShown="0">
  <autoFilter ref="A13:M17" xr:uid="{441E2905-1D49-4217-93B0-838096C702C6}"/>
  <tableColumns count="13">
    <tableColumn id="1" xr3:uid="{C61D614D-84CD-43CE-B3D4-7FBA18E612A9}" name="Columna1" dataDxfId="3"/>
    <tableColumn id="2" xr3:uid="{C37DD21D-B497-415F-81F5-3729895DE3ED}" name="Columna2" dataDxfId="2">
      <calculatedColumnFormula>AVERAGE(B2:B11)</calculatedColumnFormula>
    </tableColumn>
    <tableColumn id="3" xr3:uid="{756C52F9-3149-4A06-81A8-19382EEA876C}" name="Columna3"/>
    <tableColumn id="4" xr3:uid="{9BCD8ABB-38A0-4C94-BA79-D7576DA89336}" name="Columna4"/>
    <tableColumn id="5" xr3:uid="{5CB81101-5990-47C0-85C2-C99AF19F6272}" name="Columna5" dataDxfId="1">
      <calculatedColumnFormula>AVERAGE(E2:E11)</calculatedColumnFormula>
    </tableColumn>
    <tableColumn id="6" xr3:uid="{FC58F9A1-FEEB-49E1-9613-A4F51E0533D6}" name="Columna6"/>
    <tableColumn id="7" xr3:uid="{6836B197-AF54-47F5-8C80-F5A581E80DA0}" name="Columna7" dataDxfId="0">
      <calculatedColumnFormula>AVERAGE(G2:G11)</calculatedColumnFormula>
    </tableColumn>
    <tableColumn id="8" xr3:uid="{FA3AB6C6-44C2-4DEF-8563-51215540EA63}" name="Columna8"/>
    <tableColumn id="9" xr3:uid="{72C1A778-E9CE-464B-8FFD-56F630222C95}" name="Columna9"/>
    <tableColumn id="10" xr3:uid="{4CC21A40-709B-43B0-9787-93475E9D2690}" name="Columna10"/>
    <tableColumn id="11" xr3:uid="{A6D585BD-565F-48D9-AF0C-4180BA649472}" name="Columna11"/>
    <tableColumn id="12" xr3:uid="{D5C4FA69-F85D-4C87-9288-FF72F830B782}" name="Columna12"/>
    <tableColumn id="13" xr3:uid="{3EAEED80-699D-47A3-84C1-C858009A5778}" name="Columna1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B18" sqref="B18"/>
    </sheetView>
  </sheetViews>
  <sheetFormatPr defaultRowHeight="15"/>
  <cols>
    <col min="1" max="1" width="20.7109375" customWidth="1"/>
    <col min="2" max="9" width="12.5703125" bestFit="1" customWidth="1"/>
    <col min="10" max="10" width="13.7109375" bestFit="1" customWidth="1"/>
    <col min="11" max="13" width="13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>
      <c r="A2" s="4" t="s">
        <v>13</v>
      </c>
      <c r="B2" s="1">
        <v>25871</v>
      </c>
      <c r="C2" s="1">
        <f>(B2*2)</f>
        <v>51742</v>
      </c>
      <c r="D2" s="1">
        <f t="shared" ref="D2:D11" si="0">SUM(B2+C2)</f>
        <v>77613</v>
      </c>
      <c r="E2" s="1">
        <f t="shared" ref="E2:E11" si="1">(D2*0.56)</f>
        <v>43463.280000000006</v>
      </c>
      <c r="F2" s="1">
        <f t="shared" ref="F2:F11" si="2">(C2+D2)*3</f>
        <v>388065</v>
      </c>
      <c r="G2" s="1">
        <f t="shared" ref="G2:G11" si="3">AVERAGE(B2:F2)</f>
        <v>117350.856</v>
      </c>
      <c r="H2" s="1">
        <f>(E2*0.92)</f>
        <v>39986.217600000011</v>
      </c>
      <c r="I2" s="1">
        <f>(H2+(H2*0.43))</f>
        <v>57180.291168000011</v>
      </c>
      <c r="J2" s="1">
        <f>(H2*0.81)+(I2+(I2*0.37))</f>
        <v>110725.83515616003</v>
      </c>
      <c r="K2" s="1">
        <f t="shared" ref="K2:K11" si="4">(E2+(E2*0.26))-(J2+(J2*0.05))</f>
        <v>-61498.394113968025</v>
      </c>
      <c r="L2" s="1">
        <f>(K2*4)</f>
        <v>-245993.5764558721</v>
      </c>
      <c r="M2" s="1">
        <f t="shared" ref="M2:M11" si="5">AVERAGE(J2:L2)*2</f>
        <v>-131177.42360912007</v>
      </c>
    </row>
    <row r="3" spans="1:16">
      <c r="A3" s="4" t="s">
        <v>14</v>
      </c>
      <c r="B3" s="1">
        <v>4589236</v>
      </c>
      <c r="C3" s="1">
        <f t="shared" ref="C2:C11" si="6">(B3*2)</f>
        <v>9178472</v>
      </c>
      <c r="D3" s="1">
        <f t="shared" si="0"/>
        <v>13767708</v>
      </c>
      <c r="E3" s="1">
        <f t="shared" si="1"/>
        <v>7709916.4800000004</v>
      </c>
      <c r="F3" s="1">
        <f t="shared" si="2"/>
        <v>68838540</v>
      </c>
      <c r="G3" s="1">
        <f t="shared" si="3"/>
        <v>20816774.495999999</v>
      </c>
      <c r="H3" s="1">
        <f t="shared" ref="H2:H11" si="7">(E3*0.92)</f>
        <v>7093123.1616000012</v>
      </c>
      <c r="I3" s="1">
        <f>(H3+(H3*0.43))</f>
        <v>10143166.121088002</v>
      </c>
      <c r="J3" s="1">
        <f t="shared" ref="J3:J11" si="8">(H3*0.81)+(I3+(I3*0.37))</f>
        <v>19641567.346786566</v>
      </c>
      <c r="K3" s="1">
        <f t="shared" si="4"/>
        <v>-10909150.949325893</v>
      </c>
      <c r="L3" s="1">
        <f t="shared" ref="L3:L11" si="9">(K3*4)</f>
        <v>-43636603.797303572</v>
      </c>
      <c r="M3" s="1">
        <f t="shared" si="5"/>
        <v>-23269458.266561937</v>
      </c>
    </row>
    <row r="4" spans="1:16">
      <c r="A4" s="4" t="s">
        <v>15</v>
      </c>
      <c r="B4" s="1">
        <v>1458</v>
      </c>
      <c r="C4" s="1">
        <f t="shared" si="6"/>
        <v>2916</v>
      </c>
      <c r="D4" s="1">
        <f t="shared" si="0"/>
        <v>4374</v>
      </c>
      <c r="E4" s="1">
        <f t="shared" si="1"/>
        <v>2449.44</v>
      </c>
      <c r="F4" s="1">
        <f t="shared" si="2"/>
        <v>21870</v>
      </c>
      <c r="G4" s="1">
        <f t="shared" si="3"/>
        <v>6613.4880000000003</v>
      </c>
      <c r="H4" s="1">
        <f t="shared" si="7"/>
        <v>2253.4848000000002</v>
      </c>
      <c r="I4" s="1">
        <f t="shared" ref="I2:I11" si="10">(H4+(H4*0.43))</f>
        <v>3222.4832640000004</v>
      </c>
      <c r="J4" s="1">
        <f t="shared" si="8"/>
        <v>6240.1247596800004</v>
      </c>
      <c r="K4" s="1">
        <f t="shared" si="4"/>
        <v>-3465.8365976640002</v>
      </c>
      <c r="L4" s="1">
        <f t="shared" si="9"/>
        <v>-13863.346390656001</v>
      </c>
      <c r="M4" s="1">
        <f t="shared" si="5"/>
        <v>-7392.7054857600006</v>
      </c>
    </row>
    <row r="5" spans="1:16">
      <c r="A5" s="4" t="s">
        <v>16</v>
      </c>
      <c r="B5" s="1">
        <v>45879</v>
      </c>
      <c r="C5" s="1">
        <f t="shared" si="6"/>
        <v>91758</v>
      </c>
      <c r="D5" s="1">
        <f t="shared" si="0"/>
        <v>137637</v>
      </c>
      <c r="E5" s="1">
        <f t="shared" si="1"/>
        <v>77076.72</v>
      </c>
      <c r="F5" s="1">
        <f t="shared" si="2"/>
        <v>688185</v>
      </c>
      <c r="G5" s="1">
        <f t="shared" si="3"/>
        <v>208107.144</v>
      </c>
      <c r="H5" s="1">
        <f t="shared" si="7"/>
        <v>70910.582399999999</v>
      </c>
      <c r="I5" s="1">
        <f t="shared" si="10"/>
        <v>101402.132832</v>
      </c>
      <c r="J5" s="1">
        <f t="shared" si="8"/>
        <v>196358.49372383999</v>
      </c>
      <c r="K5" s="1">
        <f t="shared" si="4"/>
        <v>-109059.751210032</v>
      </c>
      <c r="L5" s="1">
        <f t="shared" si="9"/>
        <v>-436239.00484012801</v>
      </c>
      <c r="M5" s="1">
        <f t="shared" si="5"/>
        <v>-232626.84155088002</v>
      </c>
    </row>
    <row r="6" spans="1:16">
      <c r="A6" s="4" t="s">
        <v>17</v>
      </c>
      <c r="B6" s="1">
        <v>689521</v>
      </c>
      <c r="C6" s="1">
        <f t="shared" si="6"/>
        <v>1379042</v>
      </c>
      <c r="D6" s="1">
        <f t="shared" si="0"/>
        <v>2068563</v>
      </c>
      <c r="E6" s="1">
        <f t="shared" si="1"/>
        <v>1158395.28</v>
      </c>
      <c r="F6" s="1">
        <f t="shared" si="2"/>
        <v>10342815</v>
      </c>
      <c r="G6" s="1">
        <f t="shared" si="3"/>
        <v>3127667.2560000001</v>
      </c>
      <c r="H6" s="1">
        <f t="shared" si="7"/>
        <v>1065723.6576</v>
      </c>
      <c r="I6" s="1">
        <f t="shared" si="10"/>
        <v>1523984.8303680001</v>
      </c>
      <c r="J6" s="1">
        <f t="shared" si="8"/>
        <v>2951095.3802601602</v>
      </c>
      <c r="K6" s="1">
        <f t="shared" si="4"/>
        <v>-1639072.0964731681</v>
      </c>
      <c r="L6" s="1">
        <f t="shared" si="9"/>
        <v>-6556288.3858926725</v>
      </c>
      <c r="M6" s="1">
        <f t="shared" si="5"/>
        <v>-3496176.7347371206</v>
      </c>
      <c r="P6" s="2"/>
    </row>
    <row r="7" spans="1:16">
      <c r="A7" s="4" t="s">
        <v>18</v>
      </c>
      <c r="B7" s="1">
        <v>35684</v>
      </c>
      <c r="C7" s="1">
        <f t="shared" si="6"/>
        <v>71368</v>
      </c>
      <c r="D7" s="1">
        <f t="shared" si="0"/>
        <v>107052</v>
      </c>
      <c r="E7" s="1">
        <f t="shared" si="1"/>
        <v>59949.120000000003</v>
      </c>
      <c r="F7" s="1">
        <f t="shared" si="2"/>
        <v>535260</v>
      </c>
      <c r="G7" s="1">
        <f t="shared" si="3"/>
        <v>161862.62400000001</v>
      </c>
      <c r="H7" s="1">
        <f t="shared" si="7"/>
        <v>55153.190400000007</v>
      </c>
      <c r="I7" s="1">
        <f t="shared" si="10"/>
        <v>78869.06227200001</v>
      </c>
      <c r="J7" s="1">
        <f t="shared" si="8"/>
        <v>152724.69953664002</v>
      </c>
      <c r="K7" s="1">
        <f t="shared" si="4"/>
        <v>-84825.043313472022</v>
      </c>
      <c r="L7" s="1">
        <f t="shared" si="9"/>
        <v>-339300.17325388809</v>
      </c>
      <c r="M7" s="1">
        <f t="shared" si="5"/>
        <v>-180933.67802048006</v>
      </c>
    </row>
    <row r="8" spans="1:16">
      <c r="A8" s="4" t="s">
        <v>19</v>
      </c>
      <c r="B8" s="1">
        <v>59860</v>
      </c>
      <c r="C8" s="1">
        <f t="shared" si="6"/>
        <v>119720</v>
      </c>
      <c r="D8" s="1">
        <f t="shared" si="0"/>
        <v>179580</v>
      </c>
      <c r="E8" s="1">
        <f t="shared" si="1"/>
        <v>100564.8</v>
      </c>
      <c r="F8" s="1">
        <f t="shared" si="2"/>
        <v>897900</v>
      </c>
      <c r="G8" s="1">
        <f t="shared" si="3"/>
        <v>271524.96000000002</v>
      </c>
      <c r="H8" s="1">
        <f t="shared" si="7"/>
        <v>92519.616000000009</v>
      </c>
      <c r="I8" s="1">
        <f t="shared" si="10"/>
        <v>132303.05088</v>
      </c>
      <c r="J8" s="1">
        <f t="shared" si="8"/>
        <v>256196.0686656</v>
      </c>
      <c r="K8" s="1">
        <f t="shared" si="4"/>
        <v>-142294.22409888002</v>
      </c>
      <c r="L8" s="1">
        <f t="shared" si="9"/>
        <v>-569176.89639552007</v>
      </c>
      <c r="M8" s="1">
        <f t="shared" si="5"/>
        <v>-303516.7012192001</v>
      </c>
    </row>
    <row r="9" spans="1:16">
      <c r="A9" s="4" t="s">
        <v>20</v>
      </c>
      <c r="B9" s="1">
        <v>147859</v>
      </c>
      <c r="C9" s="1">
        <f t="shared" si="6"/>
        <v>295718</v>
      </c>
      <c r="D9" s="1">
        <f t="shared" si="0"/>
        <v>443577</v>
      </c>
      <c r="E9" s="1">
        <f t="shared" si="1"/>
        <v>248403.12000000002</v>
      </c>
      <c r="F9" s="1">
        <f t="shared" si="2"/>
        <v>2217885</v>
      </c>
      <c r="G9" s="1">
        <f t="shared" si="3"/>
        <v>670688.424</v>
      </c>
      <c r="H9" s="1">
        <f t="shared" si="7"/>
        <v>228530.87040000004</v>
      </c>
      <c r="I9" s="1">
        <f t="shared" si="10"/>
        <v>326799.14467200008</v>
      </c>
      <c r="J9" s="1">
        <f t="shared" si="8"/>
        <v>632824.83322464011</v>
      </c>
      <c r="K9" s="1">
        <f t="shared" si="4"/>
        <v>-351478.14368587203</v>
      </c>
      <c r="L9" s="1">
        <f t="shared" si="9"/>
        <v>-1405912.5747434881</v>
      </c>
      <c r="M9" s="1">
        <f t="shared" si="5"/>
        <v>-749710.59013648005</v>
      </c>
      <c r="P9" s="2"/>
    </row>
    <row r="10" spans="1:16">
      <c r="A10" s="4" t="s">
        <v>21</v>
      </c>
      <c r="B10" s="1">
        <v>4587</v>
      </c>
      <c r="C10" s="1">
        <f t="shared" si="6"/>
        <v>9174</v>
      </c>
      <c r="D10" s="1">
        <f t="shared" si="0"/>
        <v>13761</v>
      </c>
      <c r="E10" s="1">
        <f t="shared" si="1"/>
        <v>7706.1600000000008</v>
      </c>
      <c r="F10" s="1">
        <f t="shared" si="2"/>
        <v>68805</v>
      </c>
      <c r="G10" s="1">
        <f>AVERAGE(B10:F10)</f>
        <v>20806.632000000001</v>
      </c>
      <c r="H10" s="1">
        <f t="shared" si="7"/>
        <v>7089.6672000000008</v>
      </c>
      <c r="I10" s="1">
        <f t="shared" si="10"/>
        <v>10138.224096000002</v>
      </c>
      <c r="J10" s="1">
        <f t="shared" si="8"/>
        <v>19631.997443520002</v>
      </c>
      <c r="K10" s="1">
        <f t="shared" si="4"/>
        <v>-10903.835715696001</v>
      </c>
      <c r="L10" s="1">
        <f t="shared" si="9"/>
        <v>-43615.342862784004</v>
      </c>
      <c r="M10" s="1">
        <f t="shared" si="5"/>
        <v>-23258.120756640001</v>
      </c>
    </row>
    <row r="11" spans="1:16">
      <c r="A11" s="4" t="s">
        <v>22</v>
      </c>
      <c r="B11" s="1">
        <v>2587793</v>
      </c>
      <c r="C11" s="1">
        <f t="shared" si="6"/>
        <v>5175586</v>
      </c>
      <c r="D11" s="1">
        <f t="shared" si="0"/>
        <v>7763379</v>
      </c>
      <c r="E11" s="1">
        <f t="shared" si="1"/>
        <v>4347492.24</v>
      </c>
      <c r="F11" s="1">
        <f t="shared" si="2"/>
        <v>38816895</v>
      </c>
      <c r="G11" s="1">
        <f t="shared" si="3"/>
        <v>11738229.048</v>
      </c>
      <c r="H11" s="1">
        <f t="shared" si="7"/>
        <v>3999692.8608000004</v>
      </c>
      <c r="I11" s="1">
        <f t="shared" si="10"/>
        <v>5719560.7909440007</v>
      </c>
      <c r="J11" s="1">
        <f t="shared" si="8"/>
        <v>11075549.500841282</v>
      </c>
      <c r="K11" s="1">
        <f t="shared" si="4"/>
        <v>-6151486.7534833457</v>
      </c>
      <c r="L11" s="1">
        <f t="shared" si="9"/>
        <v>-24605947.013933383</v>
      </c>
      <c r="M11" s="1">
        <f t="shared" si="5"/>
        <v>-13121256.177716965</v>
      </c>
    </row>
    <row r="13" spans="1:16" hidden="1">
      <c r="A13" t="s">
        <v>23</v>
      </c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t="s">
        <v>34</v>
      </c>
      <c r="M13" t="s">
        <v>35</v>
      </c>
    </row>
    <row r="14" spans="1:16">
      <c r="A14" s="4" t="s">
        <v>36</v>
      </c>
      <c r="B14" s="1">
        <f t="shared" ref="B14:M14" si="11">AVERAGE(B2:B11)</f>
        <v>818774.8</v>
      </c>
      <c r="C14" s="1">
        <f t="shared" si="11"/>
        <v>1637549.6</v>
      </c>
      <c r="D14" s="1">
        <f t="shared" si="11"/>
        <v>2456324.4</v>
      </c>
      <c r="E14" s="1">
        <f t="shared" ref="E14" si="12">AVERAGE(E2:E11)</f>
        <v>1375541.6640000001</v>
      </c>
      <c r="F14" s="1">
        <f t="shared" si="11"/>
        <v>12281622</v>
      </c>
      <c r="G14" s="1">
        <f t="shared" ref="G14" si="13">AVERAGE(G2:G11)</f>
        <v>3713962.4928000001</v>
      </c>
      <c r="H14" s="1">
        <f t="shared" si="11"/>
        <v>1265498.3308799998</v>
      </c>
      <c r="I14" s="1">
        <f t="shared" si="11"/>
        <v>1809662.6131584004</v>
      </c>
      <c r="J14" s="1">
        <f t="shared" si="11"/>
        <v>3504291.4280398088</v>
      </c>
      <c r="K14" s="1">
        <f t="shared" si="11"/>
        <v>-1946323.502801799</v>
      </c>
      <c r="L14" s="1">
        <f t="shared" si="11"/>
        <v>-7785294.0112071959</v>
      </c>
      <c r="M14" s="1">
        <f t="shared" si="11"/>
        <v>-4151550.7239794582</v>
      </c>
    </row>
    <row r="15" spans="1:16">
      <c r="A15" s="4" t="s">
        <v>37</v>
      </c>
      <c r="B15" s="1">
        <f>AVERAGE(B14:M14)</f>
        <v>1248338.2575741466</v>
      </c>
      <c r="E15" s="1"/>
      <c r="G15" s="1"/>
    </row>
    <row r="16" spans="1:16">
      <c r="A16" s="4" t="s">
        <v>38</v>
      </c>
      <c r="B16" s="1">
        <f>SUM(B2:B11)</f>
        <v>8187748</v>
      </c>
      <c r="C16" s="1">
        <f t="shared" ref="C16:M16" si="14">SUM(C2:C11)</f>
        <v>16375496</v>
      </c>
      <c r="D16" s="1">
        <f t="shared" si="14"/>
        <v>24563244</v>
      </c>
      <c r="E16" s="1">
        <f t="shared" si="14"/>
        <v>13755416.640000001</v>
      </c>
      <c r="F16" s="1">
        <f t="shared" si="14"/>
        <v>122816220</v>
      </c>
      <c r="G16" s="1">
        <f t="shared" si="14"/>
        <v>37139624.928000003</v>
      </c>
      <c r="H16" s="1">
        <f t="shared" si="14"/>
        <v>12654983.308799999</v>
      </c>
      <c r="I16" s="1">
        <f t="shared" si="14"/>
        <v>18096626.131584004</v>
      </c>
      <c r="J16" s="1">
        <f t="shared" si="14"/>
        <v>35042914.280398086</v>
      </c>
      <c r="K16" s="1">
        <f t="shared" si="14"/>
        <v>-19463235.02801799</v>
      </c>
      <c r="L16" s="1">
        <f t="shared" si="14"/>
        <v>-77852940.112071961</v>
      </c>
      <c r="M16" s="1">
        <f t="shared" si="14"/>
        <v>-41515507.239794582</v>
      </c>
    </row>
    <row r="17" spans="1:13">
      <c r="A17" s="4" t="s">
        <v>39</v>
      </c>
      <c r="B17" s="5">
        <f>SUM(B16:M16)</f>
        <v>149800590.90889752</v>
      </c>
      <c r="C17" s="3"/>
      <c r="D17" s="3"/>
      <c r="E17" s="5"/>
      <c r="F17" s="3"/>
      <c r="G17" s="5"/>
      <c r="H17" s="3"/>
      <c r="I17" s="3"/>
      <c r="J17" s="3"/>
      <c r="K17" s="3"/>
      <c r="L17" s="3"/>
      <c r="M17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2025-06-13T02:04:52Z</dcterms:created>
  <dcterms:modified xsi:type="dcterms:W3CDTF">2025-06-13T04:38:45Z</dcterms:modified>
  <cp:category/>
  <cp:contentStatus/>
</cp:coreProperties>
</file>