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/>
  <mc:AlternateContent xmlns:mc="http://schemas.openxmlformats.org/markup-compatibility/2006">
    <mc:Choice Requires="x15">
      <x15ac:absPath xmlns:x15ac="http://schemas.microsoft.com/office/spreadsheetml/2010/11/ac" url="C:\Users\JuanEstebanGarciaGal\Desktop\integration\implementation\data\"/>
    </mc:Choice>
  </mc:AlternateContent>
  <xr:revisionPtr revIDLastSave="0" documentId="13_ncr:1_{329EC626-8AF5-4EA7-B733-BD6507841B89}" xr6:coauthVersionLast="47" xr6:coauthVersionMax="47" xr10:uidLastSave="{00000000-0000-0000-0000-000000000000}"/>
  <bookViews>
    <workbookView xWindow="-110" yWindow="-110" windowWidth="19420" windowHeight="11020" activeTab="3" xr2:uid="{00000000-000D-0000-FFFF-FFFF00000000}"/>
  </bookViews>
  <sheets>
    <sheet name="Sheet1" sheetId="1" r:id="rId1"/>
    <sheet name="Export-NO MODIFICAR" sheetId="2" r:id="rId2"/>
    <sheet name="Tabla Dinamica" sheetId="3" r:id="rId3"/>
    <sheet name="Seguimiento " sheetId="4" r:id="rId4"/>
    <sheet name="Historico " sheetId="5" r:id="rId5"/>
  </sheets>
  <definedNames>
    <definedName name="_xlnm._FilterDatabase" localSheetId="1">'Export-NO MODIFICAR'!$A$1:$F$71</definedName>
    <definedName name="_xlnm._FilterDatabase" localSheetId="3">'Seguimiento '!$A$1:$CP$1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1" i="4" l="1"/>
  <c r="H71" i="4"/>
  <c r="G71" i="4"/>
  <c r="F71" i="4"/>
  <c r="E71" i="4"/>
  <c r="I70" i="4"/>
  <c r="H70" i="4"/>
  <c r="G70" i="4"/>
  <c r="F70" i="4"/>
  <c r="E70" i="4"/>
  <c r="I69" i="4"/>
  <c r="H69" i="4"/>
  <c r="G69" i="4"/>
  <c r="F69" i="4"/>
  <c r="E69" i="4"/>
  <c r="I68" i="4"/>
  <c r="H68" i="4"/>
  <c r="G68" i="4"/>
  <c r="F68" i="4"/>
  <c r="E68" i="4"/>
  <c r="I67" i="4"/>
  <c r="H67" i="4"/>
  <c r="G67" i="4"/>
  <c r="F67" i="4"/>
  <c r="E67" i="4"/>
  <c r="I66" i="4"/>
  <c r="H66" i="4"/>
  <c r="G66" i="4"/>
  <c r="F66" i="4"/>
  <c r="E66" i="4"/>
  <c r="I65" i="4"/>
  <c r="H65" i="4"/>
  <c r="G65" i="4"/>
  <c r="F65" i="4"/>
  <c r="E65" i="4"/>
  <c r="I64" i="4"/>
  <c r="H64" i="4"/>
  <c r="G64" i="4"/>
  <c r="F64" i="4"/>
  <c r="E64" i="4"/>
  <c r="I63" i="4"/>
  <c r="H63" i="4"/>
  <c r="G63" i="4"/>
  <c r="F63" i="4"/>
  <c r="E63" i="4"/>
  <c r="I62" i="4"/>
  <c r="H62" i="4"/>
  <c r="G62" i="4"/>
  <c r="F62" i="4"/>
  <c r="E62" i="4"/>
  <c r="I61" i="4"/>
  <c r="H61" i="4"/>
  <c r="G61" i="4"/>
  <c r="F61" i="4"/>
  <c r="E61" i="4"/>
  <c r="I60" i="4"/>
  <c r="H60" i="4"/>
  <c r="G60" i="4"/>
  <c r="F60" i="4"/>
  <c r="E60" i="4"/>
  <c r="I59" i="4"/>
  <c r="H59" i="4"/>
  <c r="G59" i="4"/>
  <c r="F59" i="4"/>
  <c r="E59" i="4"/>
  <c r="I58" i="4"/>
  <c r="H58" i="4"/>
  <c r="G58" i="4"/>
  <c r="F58" i="4"/>
  <c r="E58" i="4"/>
  <c r="I57" i="4"/>
  <c r="H57" i="4"/>
  <c r="G57" i="4"/>
  <c r="F57" i="4"/>
  <c r="E57" i="4"/>
  <c r="I56" i="4"/>
  <c r="H56" i="4"/>
  <c r="G56" i="4"/>
  <c r="F56" i="4"/>
  <c r="E56" i="4"/>
  <c r="I55" i="4"/>
  <c r="H55" i="4"/>
  <c r="G55" i="4"/>
  <c r="F55" i="4"/>
  <c r="E55" i="4"/>
  <c r="I54" i="4"/>
  <c r="H54" i="4"/>
  <c r="G54" i="4"/>
  <c r="F54" i="4"/>
  <c r="E54" i="4"/>
  <c r="I53" i="4"/>
  <c r="H53" i="4"/>
  <c r="G53" i="4"/>
  <c r="F53" i="4"/>
  <c r="E53" i="4"/>
  <c r="I52" i="4"/>
  <c r="H52" i="4"/>
  <c r="G52" i="4"/>
  <c r="F52" i="4"/>
  <c r="E52" i="4"/>
  <c r="I51" i="4"/>
  <c r="H51" i="4"/>
  <c r="G51" i="4"/>
  <c r="F51" i="4"/>
  <c r="E51" i="4"/>
  <c r="I50" i="4"/>
  <c r="H50" i="4"/>
  <c r="G50" i="4"/>
  <c r="F50" i="4"/>
  <c r="E50" i="4"/>
  <c r="C50" i="4"/>
  <c r="I49" i="4"/>
  <c r="H49" i="4"/>
  <c r="G49" i="4"/>
  <c r="F49" i="4"/>
  <c r="E49" i="4"/>
  <c r="C49" i="4"/>
  <c r="I48" i="4"/>
  <c r="H48" i="4"/>
  <c r="G48" i="4"/>
  <c r="F48" i="4"/>
  <c r="E48" i="4"/>
  <c r="D48" i="4"/>
  <c r="C48" i="4"/>
  <c r="I47" i="4"/>
  <c r="H47" i="4"/>
  <c r="G47" i="4"/>
  <c r="F47" i="4"/>
  <c r="E47" i="4"/>
  <c r="D47" i="4"/>
  <c r="C47" i="4"/>
  <c r="I46" i="4"/>
  <c r="H46" i="4"/>
  <c r="G46" i="4"/>
  <c r="F46" i="4"/>
  <c r="E46" i="4"/>
  <c r="D46" i="4"/>
  <c r="C46" i="4"/>
  <c r="I45" i="4"/>
  <c r="H45" i="4"/>
  <c r="G45" i="4"/>
  <c r="F45" i="4"/>
  <c r="E45" i="4"/>
  <c r="D45" i="4"/>
  <c r="C45" i="4"/>
  <c r="I44" i="4"/>
  <c r="H44" i="4"/>
  <c r="G44" i="4"/>
  <c r="F44" i="4"/>
  <c r="E44" i="4"/>
  <c r="D44" i="4"/>
  <c r="C44" i="4"/>
  <c r="I43" i="4"/>
  <c r="H43" i="4"/>
  <c r="G43" i="4"/>
  <c r="F43" i="4"/>
  <c r="E43" i="4"/>
  <c r="D43" i="4"/>
  <c r="C43" i="4"/>
  <c r="I42" i="4"/>
  <c r="H42" i="4"/>
  <c r="G42" i="4"/>
  <c r="F42" i="4"/>
  <c r="E42" i="4"/>
  <c r="I41" i="4"/>
  <c r="H41" i="4"/>
  <c r="G41" i="4"/>
  <c r="F41" i="4"/>
  <c r="E41" i="4"/>
  <c r="H40" i="4"/>
  <c r="G40" i="4"/>
  <c r="F40" i="4"/>
  <c r="E40" i="4"/>
  <c r="H39" i="4"/>
  <c r="G39" i="4"/>
  <c r="F39" i="4"/>
  <c r="E39" i="4"/>
  <c r="I38" i="4"/>
  <c r="H38" i="4"/>
  <c r="G38" i="4"/>
  <c r="F38" i="4"/>
  <c r="E38" i="4"/>
  <c r="D38" i="4"/>
  <c r="C38" i="4"/>
  <c r="I37" i="4"/>
  <c r="H37" i="4"/>
  <c r="G37" i="4"/>
  <c r="F37" i="4"/>
  <c r="E37" i="4"/>
  <c r="D37" i="4"/>
  <c r="C37" i="4"/>
  <c r="I36" i="4"/>
  <c r="H36" i="4"/>
  <c r="G36" i="4"/>
  <c r="F36" i="4"/>
  <c r="E36" i="4"/>
  <c r="D36" i="4"/>
  <c r="C36" i="4"/>
  <c r="I35" i="4"/>
  <c r="H35" i="4"/>
  <c r="G35" i="4"/>
  <c r="F35" i="4"/>
  <c r="E35" i="4"/>
  <c r="C35" i="4"/>
  <c r="I34" i="4"/>
  <c r="H34" i="4"/>
  <c r="G34" i="4"/>
  <c r="F34" i="4"/>
  <c r="E34" i="4"/>
  <c r="D34" i="4"/>
  <c r="C34" i="4"/>
  <c r="I33" i="4"/>
  <c r="H33" i="4"/>
  <c r="G33" i="4"/>
  <c r="F33" i="4"/>
  <c r="E33" i="4"/>
  <c r="D33" i="4"/>
  <c r="I32" i="4"/>
  <c r="H32" i="4"/>
  <c r="G32" i="4"/>
  <c r="F32" i="4"/>
  <c r="E32" i="4"/>
  <c r="D32" i="4"/>
  <c r="I31" i="4"/>
  <c r="H31" i="4"/>
  <c r="G31" i="4"/>
  <c r="F31" i="4"/>
  <c r="E31" i="4"/>
  <c r="D31" i="4"/>
  <c r="I30" i="4"/>
  <c r="H30" i="4"/>
  <c r="G30" i="4"/>
  <c r="F30" i="4"/>
  <c r="E30" i="4"/>
  <c r="D30" i="4"/>
  <c r="I29" i="4"/>
  <c r="H29" i="4"/>
  <c r="G29" i="4"/>
  <c r="F29" i="4"/>
  <c r="E29" i="4"/>
  <c r="I28" i="4"/>
  <c r="H28" i="4"/>
  <c r="G28" i="4"/>
  <c r="F28" i="4"/>
  <c r="E28" i="4"/>
  <c r="D28" i="4"/>
  <c r="C28" i="4"/>
  <c r="I27" i="4"/>
  <c r="H27" i="4"/>
  <c r="G27" i="4"/>
  <c r="F27" i="4"/>
  <c r="E27" i="4"/>
  <c r="I26" i="4"/>
  <c r="H26" i="4"/>
  <c r="G26" i="4"/>
  <c r="F26" i="4"/>
  <c r="E26" i="4"/>
  <c r="I25" i="4"/>
  <c r="H25" i="4"/>
  <c r="G25" i="4"/>
  <c r="F25" i="4"/>
  <c r="E25" i="4"/>
  <c r="I24" i="4"/>
  <c r="H24" i="4"/>
  <c r="G24" i="4"/>
  <c r="F24" i="4"/>
  <c r="E24" i="4"/>
  <c r="I23" i="4"/>
  <c r="H23" i="4"/>
  <c r="G23" i="4"/>
  <c r="F23" i="4"/>
  <c r="E23" i="4"/>
  <c r="D23" i="4"/>
  <c r="I22" i="4"/>
  <c r="H22" i="4"/>
  <c r="G22" i="4"/>
  <c r="F22" i="4"/>
  <c r="E22" i="4"/>
  <c r="D22" i="4"/>
  <c r="I21" i="4"/>
  <c r="H21" i="4"/>
  <c r="G21" i="4"/>
  <c r="F21" i="4"/>
  <c r="E21" i="4"/>
  <c r="D21" i="4"/>
  <c r="C21" i="4"/>
  <c r="I20" i="4"/>
  <c r="H20" i="4"/>
  <c r="G20" i="4"/>
  <c r="F20" i="4"/>
  <c r="E20" i="4"/>
  <c r="D20" i="4"/>
  <c r="C20" i="4"/>
  <c r="I19" i="4"/>
  <c r="H19" i="4"/>
  <c r="G19" i="4"/>
  <c r="F19" i="4"/>
  <c r="E19" i="4"/>
  <c r="D19" i="4"/>
  <c r="C19" i="4"/>
  <c r="I18" i="4"/>
  <c r="H18" i="4"/>
  <c r="G18" i="4"/>
  <c r="F18" i="4"/>
  <c r="E18" i="4"/>
  <c r="C18" i="4"/>
  <c r="I17" i="4"/>
  <c r="H17" i="4"/>
  <c r="G17" i="4"/>
  <c r="F17" i="4"/>
  <c r="E17" i="4"/>
  <c r="D17" i="4"/>
  <c r="C17" i="4"/>
  <c r="I16" i="4"/>
  <c r="H16" i="4"/>
  <c r="G16" i="4"/>
  <c r="F16" i="4"/>
  <c r="E16" i="4"/>
  <c r="C16" i="4"/>
  <c r="I15" i="4"/>
  <c r="H15" i="4"/>
  <c r="G15" i="4"/>
  <c r="F15" i="4"/>
  <c r="E15" i="4"/>
  <c r="I14" i="4"/>
  <c r="H14" i="4"/>
  <c r="G14" i="4"/>
  <c r="F14" i="4"/>
  <c r="E14" i="4"/>
  <c r="I13" i="4"/>
  <c r="H13" i="4"/>
  <c r="G13" i="4"/>
  <c r="F13" i="4"/>
  <c r="E13" i="4"/>
  <c r="C13" i="4"/>
  <c r="I12" i="4"/>
  <c r="H12" i="4"/>
  <c r="G12" i="4"/>
  <c r="F12" i="4"/>
  <c r="E12" i="4"/>
  <c r="D12" i="4"/>
  <c r="I11" i="4"/>
  <c r="H11" i="4"/>
  <c r="G11" i="4"/>
  <c r="F11" i="4"/>
  <c r="E11" i="4"/>
  <c r="C11" i="4"/>
  <c r="I10" i="4"/>
  <c r="H10" i="4"/>
  <c r="G10" i="4"/>
  <c r="F10" i="4"/>
  <c r="E10" i="4"/>
  <c r="I9" i="4"/>
  <c r="H9" i="4"/>
  <c r="G9" i="4"/>
  <c r="F9" i="4"/>
  <c r="E9" i="4"/>
  <c r="D9" i="4"/>
  <c r="C9" i="4"/>
  <c r="I8" i="4"/>
  <c r="H8" i="4"/>
  <c r="G8" i="4"/>
  <c r="F8" i="4"/>
  <c r="E8" i="4"/>
  <c r="C8" i="4"/>
  <c r="I7" i="4"/>
  <c r="H7" i="4"/>
  <c r="G7" i="4"/>
  <c r="F7" i="4"/>
  <c r="E7" i="4"/>
  <c r="I6" i="4"/>
  <c r="H6" i="4"/>
  <c r="G6" i="4"/>
  <c r="F6" i="4"/>
  <c r="E6" i="4"/>
  <c r="I5" i="4"/>
  <c r="H5" i="4"/>
  <c r="G5" i="4"/>
  <c r="F5" i="4"/>
  <c r="E5" i="4"/>
  <c r="I4" i="4"/>
  <c r="H4" i="4"/>
  <c r="G4" i="4"/>
  <c r="F4" i="4"/>
  <c r="E4" i="4"/>
  <c r="I3" i="4"/>
  <c r="H3" i="4"/>
  <c r="G3" i="4"/>
  <c r="F3" i="4"/>
  <c r="E3" i="4"/>
  <c r="I2" i="4"/>
  <c r="H2" i="4"/>
  <c r="G2" i="4"/>
  <c r="F2" i="4"/>
  <c r="E2" i="4"/>
</calcChain>
</file>

<file path=xl/sharedStrings.xml><?xml version="1.0" encoding="utf-8"?>
<sst xmlns="http://schemas.openxmlformats.org/spreadsheetml/2006/main" count="884" uniqueCount="312">
  <si>
    <t xml:space="preserve">Fecha </t>
  </si>
  <si>
    <t xml:space="preserve">Nuevo </t>
  </si>
  <si>
    <t xml:space="preserve">Tratamiento </t>
  </si>
  <si>
    <t>Transferido</t>
  </si>
  <si>
    <t xml:space="preserve">Acción responsable </t>
  </si>
  <si>
    <t xml:space="preserve">Propuesta de solución </t>
  </si>
  <si>
    <t xml:space="preserve">Confirmados </t>
  </si>
  <si>
    <t>14/07/2025</t>
  </si>
  <si>
    <t>15/07/2025</t>
  </si>
  <si>
    <t>16/07/2025</t>
  </si>
  <si>
    <t>18/07/2025</t>
  </si>
  <si>
    <t>21/07/2025</t>
  </si>
  <si>
    <t>22/07/2025</t>
  </si>
  <si>
    <t>28/07/2025</t>
  </si>
  <si>
    <t>N°</t>
  </si>
  <si>
    <t>Defecto</t>
  </si>
  <si>
    <t xml:space="preserve">Modulo </t>
  </si>
  <si>
    <t>ID Hallazgo Matriz</t>
  </si>
  <si>
    <t>Responsable del defecto</t>
  </si>
  <si>
    <t>Autor del defecto</t>
  </si>
  <si>
    <t>Antigüedad del defecto (promedio en días)</t>
  </si>
  <si>
    <t>Categoría de defecto</t>
  </si>
  <si>
    <t>Estado de defecto</t>
  </si>
  <si>
    <t xml:space="preserve">Fecha Propuesta de solución </t>
  </si>
  <si>
    <t xml:space="preserve">Comentarios </t>
  </si>
  <si>
    <t xml:space="preserve">Frente </t>
  </si>
  <si>
    <t xml:space="preserve">Bloqueante escenarios </t>
  </si>
  <si>
    <t>H0-MM-Modif Pedido mensaje salida (8000001608)</t>
  </si>
  <si>
    <t>MM</t>
  </si>
  <si>
    <t>Nuevo</t>
  </si>
  <si>
    <t>NO FINANCIERO</t>
  </si>
  <si>
    <t>SI</t>
  </si>
  <si>
    <t>H0_AP_Error en documento soporte (8000001605)</t>
  </si>
  <si>
    <t>AP</t>
  </si>
  <si>
    <t>FINANCIERO</t>
  </si>
  <si>
    <t>H0_TR_ERROR MONEDA E IMPORTE ME (8000001603)</t>
  </si>
  <si>
    <t>TR</t>
  </si>
  <si>
    <t>H2_ RE_ EPM ERROR ANULACIÓN AJUSTE (8000001471)</t>
  </si>
  <si>
    <t>RE</t>
  </si>
  <si>
    <t xml:space="preserve">FINANCIERO </t>
  </si>
  <si>
    <t>H0_ RE_ CONTABILIDA FINANCIERA AGN (8000001462)</t>
  </si>
  <si>
    <t>22/07/2025: Equipo tecnico esta revisando con el funcional la parametrizacion  para dar fecha del ajuste 
28/07/2025: Equipo tecnico regresa para funcional para su revisiòn.</t>
  </si>
  <si>
    <t>ET</t>
  </si>
  <si>
    <t>H0_AA_Lentitud carga de datos en MC (8000001452)</t>
  </si>
  <si>
    <t>AA</t>
  </si>
  <si>
    <t>H0_MM_SC120  EROR VISTA WORZONE (8000001414)</t>
  </si>
  <si>
    <t xml:space="preserve">NO FINANCIERO </t>
  </si>
  <si>
    <t>H0_AP_1236_ERROR ANULAR FRA MIRO (8000001412)</t>
  </si>
  <si>
    <t>29-07-2025</t>
  </si>
  <si>
    <t>H0_EPM_TR_ErrorPagosDavivienda (8000001408)</t>
  </si>
  <si>
    <t>BCM</t>
  </si>
  <si>
    <t>Control de cambio</t>
  </si>
  <si>
    <t>H0_EWM_EWM_SC048_ERROR HU AUTOMATICA (8000001406)</t>
  </si>
  <si>
    <t>H2_GR_1167_Validar extracción saldos FI- (8000001394)</t>
  </si>
  <si>
    <t>GR</t>
  </si>
  <si>
    <t>Propuesta de solución</t>
  </si>
  <si>
    <t>28/07/2025: Pendiente revisión prioridad EF extraccion de saldos SC180 y Porcentaje de participación</t>
  </si>
  <si>
    <t>H0_PAPM_1294_Capturadecontroladores (8000001391)</t>
  </si>
  <si>
    <t xml:space="preserve">Abap:Danilo en tratamiento con Consultor Fiori, Entrega 28 de Julio para pruebas funcionales 
7/29/2025: Equipo tecnico entrega para pruebas dia Lunes 28 </t>
  </si>
  <si>
    <t>TECNICO</t>
  </si>
  <si>
    <t>H0_MM_1258_Carga registros info Proveed (8000001382)</t>
  </si>
  <si>
    <t>28/07/2025: Se escala Nota -  884403/2025
CEDR: Despues de hacer varios simulacro se crea nota ya que el proceso se realiza con la herramienta de migracion de datos cockpik estandar de SAP</t>
  </si>
  <si>
    <t>H0_TR_BCM_ErrorPatronesCarga (8000001378)</t>
  </si>
  <si>
    <t>H1_GL_1290_VALIDACION PPTAL NOMINA ERROR (8000001375)</t>
  </si>
  <si>
    <t>H1_GL_1263_Error_recepcion_parcial (8000001373)</t>
  </si>
  <si>
    <t xml:space="preserve">24/07/2025: Equipo tecnico ya entrego a pruebas funcionales </t>
  </si>
  <si>
    <t>H1_RE_ ERROR CONTABILIDA FINANCIERA PPTO (8000001368)</t>
  </si>
  <si>
    <t>18/07/2025: Se tansfierea Abap Raphael Gimenes, es una regla de IVA de FM que tiene problemas 
22/07/2025: Equipo tecnico(Danilo) esta revisando con el funcional la parametrizacion para dar fecha del ajuste 
28/07/2025: Equipo tecnico regresa para funcional para su revisiòn.</t>
  </si>
  <si>
    <t>H0_FM_1303_Error en cumplimiento tarea (8000001361)</t>
  </si>
  <si>
    <t>H0_FI_1308_Mensaje  error no corresponde (8000001356)</t>
  </si>
  <si>
    <t>H0_MM_1141_ROLES Y PERFILES (8000001349)</t>
  </si>
  <si>
    <t xml:space="preserve">28/07/2025: Se escala Nota 885370/2025
CEDR: Nos encontramos buscando alternativas ya que el objeto de autorizacion no esta siendo efectivo en el rol </t>
  </si>
  <si>
    <t>H5_GR_1192_Eliminación reciproc x segmen (8000001342)</t>
  </si>
  <si>
    <t>Acción responsable test</t>
  </si>
  <si>
    <t>Devolución</t>
  </si>
  <si>
    <t>H5_GR_1193_Eliminación reciproc ubic.geo (8000001340)</t>
  </si>
  <si>
    <t>H1_GR_interés minoritario (8000001331)</t>
  </si>
  <si>
    <t>H1_GR_interés no contr utilidades ejerci (8000001328)</t>
  </si>
  <si>
    <t>H1_GR_Eliminacion de dividendos (8000001326)</t>
  </si>
  <si>
    <t>H5_GR_325_acciones poseídas y % particip (8000001322)</t>
  </si>
  <si>
    <t>25/07/2025: Devolución 
16/07/2025: EPM esta validandado EF y darnos sus comentarios para iicar con las firmas
11/07/2025: Este es el del desarrollo, ABAP Documento de EF aprobado para desarrollo</t>
  </si>
  <si>
    <t>H1_AP_1198_Errores inf Portal Proveedore (8000001321)</t>
  </si>
  <si>
    <t>H4_GR_674_Generar EEFF separados (8000001319)</t>
  </si>
  <si>
    <t xml:space="preserve">Por Confirmar </t>
  </si>
  <si>
    <t xml:space="preserve">Se requiere para la salida en producción </t>
  </si>
  <si>
    <t>H2_GR_1090_GAAP Utilidades no realizadas (8000001317)</t>
  </si>
  <si>
    <t xml:space="preserve">no tiene solución en SAP. Ya Mile y Pedro saben esto pero estamos esperando que se resuelva el hallazgo del escenario de arrendamiento financiero que está de lado de Carlos Martins para hacer una reunión e informarle a EPM. Porque estos dos escenarios están dentro del mismo GAP
11/07/2025: Mile y Pedro lo validan </t>
  </si>
  <si>
    <t>H2_GR_1094_Eliminación Inversión y patri (8000001309)</t>
  </si>
  <si>
    <t>H2_GR_1101_GAAP Arrendamiento Fro arrend (8000001304)</t>
  </si>
  <si>
    <t>No es hallazgo indican que es por GR, Data Collection pero no, no es la herramienta para eliminaciones. Sin embargo, existe un hallazgo (el que tiene Carlos) que sí trata las eliminaciones.</t>
  </si>
  <si>
    <t>H1_GR_1300_Conversion Moneda 126000 (8000001300)</t>
  </si>
  <si>
    <t>H1_FM_758 Controller (8000001296)</t>
  </si>
  <si>
    <t xml:space="preserve">11/07/2025: Pendiente por fecha equipo tecnico </t>
  </si>
  <si>
    <t>H3_AA_668_ Liberación de reserva fiscal (8000001281)</t>
  </si>
  <si>
    <t>H0_TX_1248_Errorcargamanualformato1001 (8000001272)</t>
  </si>
  <si>
    <t>14/07/2025: No es CC, se realizaran pruebas con usuarios.
Revisión equipo Abap-Raphael Gimenes</t>
  </si>
  <si>
    <t>H0_FM_1231_Ejec Gast GT (8000001260)</t>
  </si>
  <si>
    <t xml:space="preserve">Por confirmar </t>
  </si>
  <si>
    <t>11/07/2025: Exigir Matriz 
14/07/2025: El equipo tecnico entrega el 16 de julio 
18/07/2025: El equipo tecnico entrego el 17 de julio, en pruebas de Lina</t>
  </si>
  <si>
    <t>H8_TX_630_F5252 Configuración_generación (8000001247)</t>
  </si>
  <si>
    <t>Escalado a SAP 775798/2025</t>
  </si>
  <si>
    <t>28/07/2025: Se escalo a SAP en espera de respuesta Caso 775798/2025
Revisión eqipo Abap</t>
  </si>
  <si>
    <t>H0_TX_Comparativo por cuentas ICA (8000001596)</t>
  </si>
  <si>
    <t>TX</t>
  </si>
  <si>
    <t>23/07/2025: Nuevo, a la espera de asignación ABAP.
28/07/2025: Equipo tecnico regresa para funcional para su pruebas .</t>
  </si>
  <si>
    <t>H0_TX_Comparativo por impuestos ICA (8000001594)</t>
  </si>
  <si>
    <t>H0_TR_ERROR TRASLADO COMPENSACIÓN (8000001582)</t>
  </si>
  <si>
    <t>H1_TR_ERROR ESTADO FACTURA COMPENSA PARC (8000001580)</t>
  </si>
  <si>
    <t>H0_TX_1301_IVA Incorrecto (8000001241)</t>
  </si>
  <si>
    <t xml:space="preserve">18/07/2025: Se devuelve por falta de envio de lista de escenarios
7/21/2025: El equipo de EPM anexa, el escenario de prueba </t>
  </si>
  <si>
    <t>H1_TX_1234_F1001 Valor retenciones (8000001235)</t>
  </si>
  <si>
    <t>18/07/2025:  Escalado a SAP, contestaron pero la respuesta no concuerta con lo esperado, se documenta nuevamente para contestarles
Revisión eqipo Abap-Raphael Gimenes</t>
  </si>
  <si>
    <t>H0_TX_1235_F1001 Errores XML (8000001237)</t>
  </si>
  <si>
    <t xml:space="preserve">28/07/2025: Este me lo entrego el abap para pruebas pero no esta bien, el abap es Raphael Gimenes.
18/07/2025: Se devolvio a validaciòn abap, reviso nuevamente con Raphael el dia lunes, espero mas tardar el martes dejarlo propuesta solucion
11/07/2025: El equipo Tecnico entregara el 17 de Julio </t>
  </si>
  <si>
    <t>H1_TX_1272_No despliega información (8000001239)</t>
  </si>
  <si>
    <t xml:space="preserve">7/28/2025: Se transfiere equipo Abap Alvaro Cortes
7/29/2025: Equipo tecnico en revision para dar fecha de entrega </t>
  </si>
  <si>
    <t>H0_TX_1208_F1001 Valores duplicados (8000001228)</t>
  </si>
  <si>
    <t>Escalado a SAP 614441/2025</t>
  </si>
  <si>
    <t>Escalado a SAP 614441/2025
23/07/2025:Pendiente de lado de SA</t>
  </si>
  <si>
    <t>H0_TX_1211_F1005 Sin columna de iva (8000001212)</t>
  </si>
  <si>
    <t>H3_FM_633_ Consumo Pptal del Disponible (8000001211)</t>
  </si>
  <si>
    <t xml:space="preserve">Escalado a SAP </t>
  </si>
  <si>
    <t>22/07/2025: Se escala de nuevo a SAP
18/07/2025: Se tendra un reunion entre Mile, Pedro, Leidy y Marilyn para las alternativas de solución 
11/07/2025: Exigir Matriz.  Escalado con nota a SAP  Case 653012/2025</t>
  </si>
  <si>
    <t>H9_FM_403_Error Pptal del IVA en Ver Fac (8000001206)</t>
  </si>
  <si>
    <t xml:space="preserve">11/07/2025: Exigir Matriz </t>
  </si>
  <si>
    <t>H0_EPM_TR_BOFA CREACION PLATILLA (8000001559)</t>
  </si>
  <si>
    <t>7/21/2025: Se incia documentación CC</t>
  </si>
  <si>
    <t>H0_FM_R-FI-010 _Diferencia saldo bancos (8000001556)</t>
  </si>
  <si>
    <t>FM</t>
  </si>
  <si>
    <t xml:space="preserve">A nombre de Lina </t>
  </si>
  <si>
    <t>H0_TX_Carga Manual (8000001541)</t>
  </si>
  <si>
    <t>23/07/2025:  En reviciòn tecnica se toma de regreso Vacaciones , se habla con funcional Ana Brito</t>
  </si>
  <si>
    <t>H0_AA_Genera_error_con_datos_opcionales (8000001535)</t>
  </si>
  <si>
    <t>H0_AA_Error carga con datos que existen (8000001533)</t>
  </si>
  <si>
    <t>H0_AA_Límite_procesamiento_10mil_registr (8000001529)</t>
  </si>
  <si>
    <t>H1_TR/BCM_FORMATO ARCHIVO TXT BANCO ITAU (8000001527)</t>
  </si>
  <si>
    <t xml:space="preserve">TRM </t>
  </si>
  <si>
    <t>H2_TR/BCM_FORMATO ARCHIVO TXT BANCOLOMBI (8000001514)</t>
  </si>
  <si>
    <t>7/21/2025: Debe avanzar con el ajuste para para poder definir la fecha y evaluar ayuda abap.</t>
  </si>
  <si>
    <t>H1_TR/BCM_FORMATO ARCHIVO TXT BBVA (8000001516)</t>
  </si>
  <si>
    <t>7/21/2025: Debe ser evaluado como control de cambios</t>
  </si>
  <si>
    <t>H0_GL_Reclasif Pago Anticipado (8000001512)</t>
  </si>
  <si>
    <t>GL</t>
  </si>
  <si>
    <t>24/07/2025: Equipo Tecnico regresa el incidente a Funcional para su completa revisiòn (Posible control de cambio)</t>
  </si>
  <si>
    <t>H1_TR/BCM_FORMATO ARCHIVO TXT BOGOTÁ (8000001510)</t>
  </si>
  <si>
    <t>7/21/2025: Debe avanzar con el ajuste para para poder definir la fecha y  evaluar ayuda abap.</t>
  </si>
  <si>
    <t>H0_AP_Error en cargue de FI (8000001501)</t>
  </si>
  <si>
    <t>H0_AR_ErrorcargaCXC_ (8000001624)</t>
  </si>
  <si>
    <t>AR</t>
  </si>
  <si>
    <t>H0_GR_Conversión Mone Comprobantes (8000001632)</t>
  </si>
  <si>
    <t>H0_TR/BCM_FORMATO ARCHIVO TXT SUDAMERIS (8000001616)</t>
  </si>
  <si>
    <t>H0_TR/BCM_PROCESAMIENTO RESP BANCOLOMBIA (8000001618)</t>
  </si>
  <si>
    <t>H0_TR/BCM_PROCESAMIENTO RESP BBVA (8000001614)</t>
  </si>
  <si>
    <t>H0_TR/BCM_PROCESAMIENTO RESP BOGOTÁ (8000001622)</t>
  </si>
  <si>
    <t>H0_TX_736_Faltan campos reporte IVA AFRP (8000001630)</t>
  </si>
  <si>
    <t>Creado el 27/07/2025</t>
  </si>
  <si>
    <t>H0_TX_Hoja 2 F-350 Sin información (8000001634)</t>
  </si>
  <si>
    <t>H0_TX_Renglón 133 F-350 Sin información (8000001636)</t>
  </si>
  <si>
    <t xml:space="preserve">Pendientes IBM </t>
  </si>
  <si>
    <t>(All)</t>
  </si>
  <si>
    <t xml:space="preserve">Count of Modulo </t>
  </si>
  <si>
    <t>PAPM</t>
  </si>
  <si>
    <t>Grand Total</t>
  </si>
  <si>
    <t>En tratamiento</t>
  </si>
  <si>
    <t xml:space="preserve">Pendientes cierre EPM </t>
  </si>
  <si>
    <t>EW</t>
  </si>
  <si>
    <t>FI</t>
  </si>
  <si>
    <t>Pendientes IBM que frenan ciclo 2</t>
  </si>
  <si>
    <t>NATALIA EUGENIA RAMIREZ MOLINA (193)</t>
  </si>
  <si>
    <t>14,62</t>
  </si>
  <si>
    <t>Roles y perfiles</t>
  </si>
  <si>
    <t>Oscar Mauricio Parada (49)</t>
  </si>
  <si>
    <t>SEBASTIAN GALLEGO VILLEGAS (147)</t>
  </si>
  <si>
    <t>10,61</t>
  </si>
  <si>
    <t>Desarrollo</t>
  </si>
  <si>
    <t>10,60</t>
  </si>
  <si>
    <t>Natalia Manzaneda Palacios (258)</t>
  </si>
  <si>
    <t>ANA MILENA IBARBO GUTIERREZ (320)</t>
  </si>
  <si>
    <t>14,73</t>
  </si>
  <si>
    <t>Wilmar Vargas Preciado (174)</t>
  </si>
  <si>
    <t>SINDY CRISTINA ALZATE ARIAS (201)</t>
  </si>
  <si>
    <t>18,98</t>
  </si>
  <si>
    <t>Configuración</t>
  </si>
  <si>
    <t>Alberto Rivera Betancourt (822)</t>
  </si>
  <si>
    <t>11,73</t>
  </si>
  <si>
    <t>4,65</t>
  </si>
  <si>
    <t>Juan Manuel Ossa Botero (40)</t>
  </si>
  <si>
    <t>ADRIANA CAROLINA PEREZ ORTIZ (327)</t>
  </si>
  <si>
    <t>1,93</t>
  </si>
  <si>
    <t>Manuel Escalante (131)</t>
  </si>
  <si>
    <t>MANUEL HERNANDO SANTA JARA (132)</t>
  </si>
  <si>
    <t>6,88</t>
  </si>
  <si>
    <t>19,60</t>
  </si>
  <si>
    <t>GUSTAVO ADOLFO GARCIA TRUJILLO (393)</t>
  </si>
  <si>
    <t>19,61</t>
  </si>
  <si>
    <t>Funcionales</t>
  </si>
  <si>
    <t>ANA MILENA CHADID JARAMILLO (697)</t>
  </si>
  <si>
    <t>20,64</t>
  </si>
  <si>
    <t>Legados</t>
  </si>
  <si>
    <t>Lina María Rodríguez Bailón (171)</t>
  </si>
  <si>
    <t>MISAEL ENRIQUE ARAUJO DIAZ (701)</t>
  </si>
  <si>
    <t>21,74</t>
  </si>
  <si>
    <t>20,62</t>
  </si>
  <si>
    <t>6,89</t>
  </si>
  <si>
    <t>John Alejandro Rodriguez (41)</t>
  </si>
  <si>
    <t>GLORIA ELENA AGUDELO ARENAS (181)</t>
  </si>
  <si>
    <t>10,97</t>
  </si>
  <si>
    <t>Nicolas Sarmiento (218)</t>
  </si>
  <si>
    <t>DAMARIS BIVIANA MURCIA SABOYA (103)</t>
  </si>
  <si>
    <t>0,94</t>
  </si>
  <si>
    <t>GUSTAVO ESPINOSA (646)</t>
  </si>
  <si>
    <t>PAOLA ANDREA JIMENEZ RODRIGUEZ (492)</t>
  </si>
  <si>
    <t>20,75</t>
  </si>
  <si>
    <t>LUIS GERMAN PINEDA ARCILA (191)</t>
  </si>
  <si>
    <t>19,85</t>
  </si>
  <si>
    <t>Maestros</t>
  </si>
  <si>
    <t>18,96</t>
  </si>
  <si>
    <t>Raphael Gustavo Gimenes Trivaleti (219)</t>
  </si>
  <si>
    <t>JUAN DAVID VARGAS RESTREPO (127)</t>
  </si>
  <si>
    <t>19,73</t>
  </si>
  <si>
    <t>CAROLINA ECHEVERRI SANTA (783)</t>
  </si>
  <si>
    <t>19,86</t>
  </si>
  <si>
    <t>Nurky Castro (46)</t>
  </si>
  <si>
    <t>ANGELA PATRICIA PERDOMO (175)</t>
  </si>
  <si>
    <t>5,65</t>
  </si>
  <si>
    <t>6,47</t>
  </si>
  <si>
    <t>2,94</t>
  </si>
  <si>
    <t>2,47</t>
  </si>
  <si>
    <t>3,76</t>
  </si>
  <si>
    <t>2,42</t>
  </si>
  <si>
    <t>Ana Maria Brito Llerena (151)</t>
  </si>
  <si>
    <t>LINA MARIA SANCHEZ ESCOBAR (771)</t>
  </si>
  <si>
    <t>24,62</t>
  </si>
  <si>
    <t>ELIZABETH MARIA HERNANDEZ RUEDA (767)</t>
  </si>
  <si>
    <t>24,65</t>
  </si>
  <si>
    <t>24,61</t>
  </si>
  <si>
    <t>21,63</t>
  </si>
  <si>
    <t>Juan Pablo Sanchez Martinez (125)</t>
  </si>
  <si>
    <t>24,60</t>
  </si>
  <si>
    <t>1,67</t>
  </si>
  <si>
    <t>8,58</t>
  </si>
  <si>
    <t>Diana Carolina Sanchez Aguirre (165)</t>
  </si>
  <si>
    <t>LEIDY FABIOLA CARDENAS SUAREZ (188)</t>
  </si>
  <si>
    <t>5,87</t>
  </si>
  <si>
    <t>Elkin Dario Fernandez Camacho (166)</t>
  </si>
  <si>
    <t>0,73</t>
  </si>
  <si>
    <t>0,72</t>
  </si>
  <si>
    <t>MONICA PATRICIA GIRALDO PEREZ (192)</t>
  </si>
  <si>
    <t>4,54</t>
  </si>
  <si>
    <t>PAULA ANDREA MERCADO FLOREZ (776)</t>
  </si>
  <si>
    <t>20,95</t>
  </si>
  <si>
    <t>Jenny Carolina Suarez (101)</t>
  </si>
  <si>
    <t>21,49</t>
  </si>
  <si>
    <t>19,98</t>
  </si>
  <si>
    <t>SANDRA JANET TAMAYO BEDOYA (199)</t>
  </si>
  <si>
    <t>19,96</t>
  </si>
  <si>
    <t>21,00</t>
  </si>
  <si>
    <t>20,90</t>
  </si>
  <si>
    <t>20,89</t>
  </si>
  <si>
    <t>20,59</t>
  </si>
  <si>
    <t>6,48</t>
  </si>
  <si>
    <t>10,69</t>
  </si>
  <si>
    <t>10,88</t>
  </si>
  <si>
    <t>11,62</t>
  </si>
  <si>
    <t>Alvaro Arturo Cortes Barreto (92)</t>
  </si>
  <si>
    <t>Pedro Emilio Jimenez Pabon (139)</t>
  </si>
  <si>
    <t>13,91</t>
  </si>
  <si>
    <t>20,96</t>
  </si>
  <si>
    <t>20,97</t>
  </si>
  <si>
    <t>Carlos Martins de Lima (778)</t>
  </si>
  <si>
    <t>20,99</t>
  </si>
  <si>
    <t>19,70</t>
  </si>
  <si>
    <t>21,62</t>
  </si>
  <si>
    <t>ANDRES FELIPE ESCOBAR CORREA (260)</t>
  </si>
  <si>
    <t>24,66</t>
  </si>
  <si>
    <t>Gustavo Marques Cussioli  (244)</t>
  </si>
  <si>
    <t>20,86</t>
  </si>
  <si>
    <t>20,87</t>
  </si>
  <si>
    <t>20,94</t>
  </si>
  <si>
    <t>22,83</t>
  </si>
  <si>
    <t>24,68</t>
  </si>
  <si>
    <t>(Multiple Items)</t>
  </si>
  <si>
    <t>9,81</t>
  </si>
  <si>
    <t>Oscar Mauricio Parada (49) Total</t>
  </si>
  <si>
    <t>H0_AA_Error carga con datos que existen (8000001533) Total</t>
  </si>
  <si>
    <t>9,80</t>
  </si>
  <si>
    <t>H0_AA_Genera_error_con_datos_opcionales (8000001535) Total</t>
  </si>
  <si>
    <t>H0_AA_Límite_procesamiento_10mil_registr (8000001529) Total</t>
  </si>
  <si>
    <t>Lina María Rodríguez Bailón (171) Total</t>
  </si>
  <si>
    <t>H0_FM_1231_Ejec Gast GT (8000001260) Total</t>
  </si>
  <si>
    <t>23,82</t>
  </si>
  <si>
    <t>Ana Maria Brito Llerena (151) Total</t>
  </si>
  <si>
    <t>H0_TX_1208_F1001 Valores duplicados (8000001228) Total</t>
  </si>
  <si>
    <t>23,85</t>
  </si>
  <si>
    <t>H0_TX_1211_F1005 Sin columna de iva (8000001212) Total</t>
  </si>
  <si>
    <t>23,81</t>
  </si>
  <si>
    <t>H0_TX_1235_F1001 Errores XML (8000001237) Total</t>
  </si>
  <si>
    <t>20,83</t>
  </si>
  <si>
    <t>H0_TX_1248_Errorcargamanualformato1001 (8000001272) Total</t>
  </si>
  <si>
    <t>20,69</t>
  </si>
  <si>
    <t>Jenny Carolina Suarez (101) Total</t>
  </si>
  <si>
    <t>H1_FM_758 Controller (8000001296) Total</t>
  </si>
  <si>
    <t>9,89</t>
  </si>
  <si>
    <t>Manuel Escalante (131) Total</t>
  </si>
  <si>
    <t>H1_TR/BCM_FORMATO ARCHIVO TXT BANCO ITAU (8000001527) Total</t>
  </si>
  <si>
    <t>H1_TX_1234_F1001 Valor retenciones (8000001235) Total</t>
  </si>
  <si>
    <t>23,80</t>
  </si>
  <si>
    <t>H1_TX_1272_No despliega información (8000001239) Total</t>
  </si>
  <si>
    <t>20,82</t>
  </si>
  <si>
    <t>H3_AA_668_ Liberación de reserva fiscal (8000001281) Total</t>
  </si>
  <si>
    <t>22,03</t>
  </si>
  <si>
    <t>H8_TX_630_F5252 Configuración_generación (8000001247)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</si>
</sst>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sz val="11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D1D1D1"/>
      </patternFill>
    </fill>
    <fill>
      <patternFill patternType="solid">
        <fgColor rgb="FFD9F2D0"/>
      </patternFill>
    </fill>
    <fill>
      <patternFill patternType="solid">
        <fgColor rgb="FFFFFF00"/>
      </patternFill>
    </fill>
    <fill>
      <patternFill patternType="solid">
        <fgColor rgb="FFFBE3D6"/>
      </patternFill>
    </fill>
    <fill>
      <patternFill patternType="solid">
        <fgColor rgb="FFE8E8E8"/>
      </patternFill>
    </fill>
    <fill>
      <patternFill patternType="solid">
        <fgColor rgb="FFF7F7F7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1" fillId="2" borderId="1" xfId="0" applyFont="1" applyFill="1" applyBorder="1" applyAlignment="1">
      <alignment horizontal="left"/>
    </xf>
    <xf numFmtId="3" fontId="1" fillId="2" borderId="1" xfId="0" applyNumberFormat="1" applyFont="1" applyFill="1" applyBorder="1" applyAlignment="1">
      <alignment horizontal="center" wrapText="1"/>
    </xf>
    <xf numFmtId="0" fontId="1" fillId="0" borderId="1" xfId="0" applyFont="1" applyBorder="1" applyAlignment="1">
      <alignment horizontal="left"/>
    </xf>
    <xf numFmtId="3" fontId="1" fillId="0" borderId="1" xfId="0" applyNumberFormat="1" applyFont="1" applyBorder="1" applyAlignment="1">
      <alignment horizontal="right"/>
    </xf>
    <xf numFmtId="3" fontId="1" fillId="0" borderId="1" xfId="0" applyNumberFormat="1" applyFont="1" applyBorder="1" applyAlignment="1">
      <alignment horizontal="left"/>
    </xf>
    <xf numFmtId="3" fontId="0" fillId="0" borderId="0" xfId="0" applyNumberFormat="1"/>
    <xf numFmtId="0" fontId="0" fillId="0" borderId="0" xfId="0" applyAlignment="1">
      <alignment wrapText="1"/>
    </xf>
    <xf numFmtId="3" fontId="2" fillId="2" borderId="1" xfId="0" applyNumberFormat="1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4" fontId="2" fillId="2" borderId="1" xfId="0" applyNumberFormat="1" applyFont="1" applyFill="1" applyBorder="1" applyAlignment="1">
      <alignment horizontal="center" wrapText="1"/>
    </xf>
    <xf numFmtId="14" fontId="2" fillId="2" borderId="1" xfId="0" applyNumberFormat="1" applyFont="1" applyFill="1" applyBorder="1" applyAlignment="1">
      <alignment horizontal="center" wrapText="1"/>
    </xf>
    <xf numFmtId="0" fontId="2" fillId="0" borderId="2" xfId="0" applyFont="1" applyBorder="1" applyAlignment="1">
      <alignment horizontal="left" wrapText="1"/>
    </xf>
    <xf numFmtId="0" fontId="3" fillId="0" borderId="1" xfId="0" applyFont="1" applyBorder="1" applyAlignment="1">
      <alignment horizontal="left"/>
    </xf>
    <xf numFmtId="3" fontId="4" fillId="0" borderId="1" xfId="0" applyNumberFormat="1" applyFont="1" applyBorder="1" applyAlignment="1">
      <alignment horizontal="left"/>
    </xf>
    <xf numFmtId="0" fontId="1" fillId="0" borderId="1" xfId="0" applyFont="1" applyBorder="1" applyAlignment="1">
      <alignment horizontal="right"/>
    </xf>
    <xf numFmtId="4" fontId="1" fillId="0" borderId="1" xfId="0" applyNumberFormat="1" applyFont="1" applyBorder="1" applyAlignment="1">
      <alignment horizontal="right"/>
    </xf>
    <xf numFmtId="14" fontId="1" fillId="0" borderId="1" xfId="0" applyNumberFormat="1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3" fontId="4" fillId="0" borderId="3" xfId="0" applyNumberFormat="1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4" xfId="0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4" fontId="1" fillId="0" borderId="4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3" fontId="1" fillId="0" borderId="5" xfId="0" applyNumberFormat="1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3" xfId="0" applyFont="1" applyBorder="1" applyAlignment="1">
      <alignment horizontal="right"/>
    </xf>
    <xf numFmtId="4" fontId="1" fillId="0" borderId="3" xfId="0" applyNumberFormat="1" applyFont="1" applyBorder="1" applyAlignment="1">
      <alignment horizontal="right"/>
    </xf>
    <xf numFmtId="14" fontId="1" fillId="0" borderId="5" xfId="0" applyNumberFormat="1" applyFont="1" applyBorder="1" applyAlignment="1">
      <alignment horizontal="left"/>
    </xf>
    <xf numFmtId="0" fontId="1" fillId="0" borderId="5" xfId="0" applyFont="1" applyBorder="1" applyAlignment="1">
      <alignment horizontal="left" wrapText="1"/>
    </xf>
    <xf numFmtId="3" fontId="1" fillId="0" borderId="3" xfId="0" applyNumberFormat="1" applyFont="1" applyBorder="1" applyAlignment="1">
      <alignment horizontal="left"/>
    </xf>
    <xf numFmtId="14" fontId="1" fillId="0" borderId="3" xfId="0" applyNumberFormat="1" applyFont="1" applyBorder="1" applyAlignment="1">
      <alignment horizontal="left"/>
    </xf>
    <xf numFmtId="14" fontId="1" fillId="3" borderId="1" xfId="0" applyNumberFormat="1" applyFont="1" applyFill="1" applyBorder="1" applyAlignment="1">
      <alignment horizontal="right"/>
    </xf>
    <xf numFmtId="0" fontId="3" fillId="0" borderId="4" xfId="0" applyFont="1" applyBorder="1" applyAlignment="1">
      <alignment horizontal="left"/>
    </xf>
    <xf numFmtId="3" fontId="1" fillId="0" borderId="4" xfId="0" applyNumberFormat="1" applyFont="1" applyBorder="1" applyAlignment="1">
      <alignment horizontal="left"/>
    </xf>
    <xf numFmtId="14" fontId="3" fillId="0" borderId="4" xfId="0" applyNumberFormat="1" applyFont="1" applyBorder="1" applyAlignment="1">
      <alignment horizontal="left"/>
    </xf>
    <xf numFmtId="3" fontId="1" fillId="4" borderId="1" xfId="0" applyNumberFormat="1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0" fontId="4" fillId="0" borderId="1" xfId="0" applyFont="1" applyBorder="1" applyAlignment="1">
      <alignment horizontal="right"/>
    </xf>
    <xf numFmtId="14" fontId="4" fillId="0" borderId="1" xfId="0" applyNumberFormat="1" applyFont="1" applyBorder="1" applyAlignment="1">
      <alignment horizontal="left"/>
    </xf>
    <xf numFmtId="0" fontId="3" fillId="0" borderId="1" xfId="0" applyFont="1" applyBorder="1" applyAlignment="1">
      <alignment horizontal="left" wrapText="1"/>
    </xf>
    <xf numFmtId="0" fontId="1" fillId="0" borderId="6" xfId="0" applyFont="1" applyBorder="1" applyAlignment="1">
      <alignment horizontal="right"/>
    </xf>
    <xf numFmtId="0" fontId="3" fillId="0" borderId="5" xfId="0" applyFont="1" applyBorder="1" applyAlignment="1">
      <alignment horizontal="left"/>
    </xf>
    <xf numFmtId="0" fontId="1" fillId="0" borderId="7" xfId="0" applyFont="1" applyBorder="1" applyAlignment="1">
      <alignment horizontal="right"/>
    </xf>
    <xf numFmtId="14" fontId="4" fillId="0" borderId="5" xfId="0" applyNumberFormat="1" applyFont="1" applyBorder="1" applyAlignment="1">
      <alignment horizontal="left"/>
    </xf>
    <xf numFmtId="14" fontId="3" fillId="0" borderId="5" xfId="0" applyNumberFormat="1" applyFont="1" applyBorder="1" applyAlignment="1">
      <alignment horizontal="left"/>
    </xf>
    <xf numFmtId="14" fontId="1" fillId="3" borderId="1" xfId="0" applyNumberFormat="1" applyFont="1" applyFill="1" applyBorder="1" applyAlignment="1">
      <alignment horizontal="left"/>
    </xf>
    <xf numFmtId="0" fontId="2" fillId="0" borderId="4" xfId="0" applyFont="1" applyBorder="1" applyAlignment="1">
      <alignment horizontal="left"/>
    </xf>
    <xf numFmtId="0" fontId="1" fillId="0" borderId="4" xfId="0" applyFont="1" applyBorder="1" applyAlignment="1">
      <alignment horizontal="left" wrapText="1"/>
    </xf>
    <xf numFmtId="0" fontId="1" fillId="0" borderId="6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3" fillId="0" borderId="6" xfId="0" applyFont="1" applyBorder="1" applyAlignment="1">
      <alignment horizontal="left"/>
    </xf>
    <xf numFmtId="14" fontId="3" fillId="0" borderId="1" xfId="0" applyNumberFormat="1" applyFont="1" applyBorder="1" applyAlignment="1">
      <alignment horizontal="left"/>
    </xf>
    <xf numFmtId="0" fontId="1" fillId="0" borderId="1" xfId="0" applyFont="1" applyBorder="1" applyAlignment="1">
      <alignment horizontal="left" wrapText="1"/>
    </xf>
    <xf numFmtId="0" fontId="3" fillId="4" borderId="1" xfId="0" applyFont="1" applyFill="1" applyBorder="1" applyAlignment="1">
      <alignment horizontal="left"/>
    </xf>
    <xf numFmtId="14" fontId="3" fillId="0" borderId="1" xfId="0" applyNumberFormat="1" applyFont="1" applyBorder="1" applyAlignment="1">
      <alignment horizontal="left" wrapText="1"/>
    </xf>
    <xf numFmtId="3" fontId="4" fillId="5" borderId="1" xfId="0" applyNumberFormat="1" applyFont="1" applyFill="1" applyBorder="1" applyAlignment="1">
      <alignment horizontal="left"/>
    </xf>
    <xf numFmtId="14" fontId="4" fillId="3" borderId="1" xfId="0" applyNumberFormat="1" applyFont="1" applyFill="1" applyBorder="1" applyAlignment="1">
      <alignment horizontal="left"/>
    </xf>
    <xf numFmtId="14" fontId="3" fillId="3" borderId="1" xfId="0" applyNumberFormat="1" applyFont="1" applyFill="1" applyBorder="1" applyAlignment="1">
      <alignment horizontal="left"/>
    </xf>
    <xf numFmtId="14" fontId="1" fillId="0" borderId="1" xfId="0" applyNumberFormat="1" applyFont="1" applyBorder="1" applyAlignment="1">
      <alignment horizontal="center" wrapText="1"/>
    </xf>
    <xf numFmtId="0" fontId="4" fillId="0" borderId="1" xfId="0" applyFont="1" applyBorder="1" applyAlignment="1">
      <alignment horizontal="left"/>
    </xf>
    <xf numFmtId="0" fontId="1" fillId="0" borderId="7" xfId="0" applyFont="1" applyBorder="1" applyAlignment="1">
      <alignment horizontal="left"/>
    </xf>
    <xf numFmtId="0" fontId="1" fillId="0" borderId="6" xfId="0" applyFont="1" applyBorder="1" applyAlignment="1">
      <alignment horizontal="left" wrapText="1"/>
    </xf>
    <xf numFmtId="0" fontId="1" fillId="0" borderId="9" xfId="0" applyFont="1" applyBorder="1" applyAlignment="1">
      <alignment horizontal="left"/>
    </xf>
    <xf numFmtId="0" fontId="1" fillId="0" borderId="5" xfId="0" applyFont="1" applyBorder="1" applyAlignment="1">
      <alignment horizontal="right"/>
    </xf>
    <xf numFmtId="4" fontId="1" fillId="0" borderId="5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4" fontId="0" fillId="0" borderId="0" xfId="0" applyNumberFormat="1" applyAlignment="1">
      <alignment horizontal="right"/>
    </xf>
    <xf numFmtId="14" fontId="0" fillId="0" borderId="0" xfId="0" applyNumberFormat="1"/>
    <xf numFmtId="3" fontId="1" fillId="4" borderId="1" xfId="0" applyNumberFormat="1" applyFont="1" applyFill="1" applyBorder="1" applyAlignment="1">
      <alignment horizontal="right"/>
    </xf>
    <xf numFmtId="0" fontId="2" fillId="7" borderId="10" xfId="0" applyFont="1" applyFill="1" applyBorder="1" applyAlignment="1">
      <alignment horizontal="left"/>
    </xf>
    <xf numFmtId="0" fontId="2" fillId="6" borderId="10" xfId="0" applyFont="1" applyFill="1" applyBorder="1" applyAlignment="1">
      <alignment horizontal="center"/>
    </xf>
    <xf numFmtId="3" fontId="2" fillId="6" borderId="1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C47"/>
  <sheetViews>
    <sheetView workbookViewId="0"/>
  </sheetViews>
  <sheetFormatPr defaultRowHeight="14.5" x14ac:dyDescent="0.35"/>
  <cols>
    <col min="1" max="1" width="63.1796875" bestFit="1" customWidth="1"/>
    <col min="2" max="2" width="42.81640625" bestFit="1" customWidth="1"/>
    <col min="3" max="3" width="13.54296875" bestFit="1" customWidth="1"/>
  </cols>
  <sheetData>
    <row r="1" spans="1:3" ht="18.75" customHeight="1" x14ac:dyDescent="0.35">
      <c r="A1" t="s">
        <v>22</v>
      </c>
      <c r="B1" t="s">
        <v>281</v>
      </c>
    </row>
    <row r="2" spans="1:3" ht="18.75" customHeight="1" x14ac:dyDescent="0.35">
      <c r="A2" t="s">
        <v>25</v>
      </c>
      <c r="B2" t="s">
        <v>281</v>
      </c>
    </row>
    <row r="3" spans="1:3" ht="18.75" customHeight="1" x14ac:dyDescent="0.35"/>
    <row r="4" spans="1:3" ht="18.75" customHeight="1" x14ac:dyDescent="0.35">
      <c r="A4" t="s">
        <v>15</v>
      </c>
      <c r="B4" t="s">
        <v>18</v>
      </c>
      <c r="C4" t="s">
        <v>20</v>
      </c>
    </row>
    <row r="5" spans="1:3" ht="18.75" customHeight="1" x14ac:dyDescent="0.35">
      <c r="A5" t="s">
        <v>133</v>
      </c>
      <c r="B5" t="s">
        <v>171</v>
      </c>
      <c r="C5" t="s">
        <v>282</v>
      </c>
    </row>
    <row r="6" spans="1:3" ht="18.75" customHeight="1" x14ac:dyDescent="0.35">
      <c r="B6" t="s">
        <v>283</v>
      </c>
    </row>
    <row r="7" spans="1:3" ht="18.75" customHeight="1" x14ac:dyDescent="0.35">
      <c r="A7" t="s">
        <v>284</v>
      </c>
    </row>
    <row r="8" spans="1:3" ht="18.75" customHeight="1" x14ac:dyDescent="0.35">
      <c r="A8" t="s">
        <v>132</v>
      </c>
      <c r="B8" t="s">
        <v>171</v>
      </c>
      <c r="C8" t="s">
        <v>285</v>
      </c>
    </row>
    <row r="9" spans="1:3" ht="18.75" customHeight="1" x14ac:dyDescent="0.35">
      <c r="B9" t="s">
        <v>283</v>
      </c>
    </row>
    <row r="10" spans="1:3" ht="18.75" customHeight="1" x14ac:dyDescent="0.35">
      <c r="A10" t="s">
        <v>286</v>
      </c>
    </row>
    <row r="11" spans="1:3" ht="18.75" customHeight="1" x14ac:dyDescent="0.35">
      <c r="A11" t="s">
        <v>134</v>
      </c>
      <c r="B11" t="s">
        <v>171</v>
      </c>
      <c r="C11" t="s">
        <v>282</v>
      </c>
    </row>
    <row r="12" spans="1:3" ht="18.75" customHeight="1" x14ac:dyDescent="0.35">
      <c r="B12" t="s">
        <v>283</v>
      </c>
    </row>
    <row r="13" spans="1:3" ht="18.75" customHeight="1" x14ac:dyDescent="0.35">
      <c r="A13" t="s">
        <v>287</v>
      </c>
    </row>
    <row r="14" spans="1:3" ht="18.75" customHeight="1" x14ac:dyDescent="0.35">
      <c r="A14" t="s">
        <v>96</v>
      </c>
      <c r="B14" t="s">
        <v>199</v>
      </c>
      <c r="C14" t="s">
        <v>278</v>
      </c>
    </row>
    <row r="15" spans="1:3" ht="18.75" customHeight="1" x14ac:dyDescent="0.35">
      <c r="B15" t="s">
        <v>288</v>
      </c>
    </row>
    <row r="16" spans="1:3" ht="18.75" customHeight="1" x14ac:dyDescent="0.35">
      <c r="A16" t="s">
        <v>289</v>
      </c>
    </row>
    <row r="17" spans="1:3" ht="18.75" customHeight="1" x14ac:dyDescent="0.35">
      <c r="A17" t="s">
        <v>116</v>
      </c>
      <c r="B17" t="s">
        <v>230</v>
      </c>
      <c r="C17" t="s">
        <v>290</v>
      </c>
    </row>
    <row r="18" spans="1:3" ht="18.75" customHeight="1" x14ac:dyDescent="0.35">
      <c r="B18" t="s">
        <v>291</v>
      </c>
    </row>
    <row r="19" spans="1:3" ht="18.75" customHeight="1" x14ac:dyDescent="0.35">
      <c r="A19" t="s">
        <v>292</v>
      </c>
    </row>
    <row r="20" spans="1:3" ht="18.75" customHeight="1" x14ac:dyDescent="0.35">
      <c r="A20" t="s">
        <v>119</v>
      </c>
      <c r="B20" t="s">
        <v>230</v>
      </c>
      <c r="C20" t="s">
        <v>293</v>
      </c>
    </row>
    <row r="21" spans="1:3" ht="18.75" customHeight="1" x14ac:dyDescent="0.35">
      <c r="B21" t="s">
        <v>291</v>
      </c>
    </row>
    <row r="22" spans="1:3" ht="18.75" customHeight="1" x14ac:dyDescent="0.35">
      <c r="A22" t="s">
        <v>294</v>
      </c>
    </row>
    <row r="23" spans="1:3" ht="18.75" customHeight="1" x14ac:dyDescent="0.35">
      <c r="A23" t="s">
        <v>112</v>
      </c>
      <c r="B23" t="s">
        <v>230</v>
      </c>
      <c r="C23" t="s">
        <v>295</v>
      </c>
    </row>
    <row r="24" spans="1:3" ht="18.75" customHeight="1" x14ac:dyDescent="0.35">
      <c r="B24" t="s">
        <v>291</v>
      </c>
    </row>
    <row r="25" spans="1:3" ht="18.75" customHeight="1" x14ac:dyDescent="0.35">
      <c r="A25" t="s">
        <v>296</v>
      </c>
    </row>
    <row r="26" spans="1:3" ht="18.75" customHeight="1" x14ac:dyDescent="0.35">
      <c r="A26" t="s">
        <v>94</v>
      </c>
      <c r="B26" t="s">
        <v>230</v>
      </c>
      <c r="C26" t="s">
        <v>297</v>
      </c>
    </row>
    <row r="27" spans="1:3" ht="18.75" customHeight="1" x14ac:dyDescent="0.35">
      <c r="B27" t="s">
        <v>291</v>
      </c>
    </row>
    <row r="28" spans="1:3" ht="18.75" customHeight="1" x14ac:dyDescent="0.35">
      <c r="A28" t="s">
        <v>298</v>
      </c>
    </row>
    <row r="29" spans="1:3" ht="18.75" customHeight="1" x14ac:dyDescent="0.35">
      <c r="A29" t="s">
        <v>91</v>
      </c>
      <c r="B29" t="s">
        <v>251</v>
      </c>
      <c r="C29" t="s">
        <v>299</v>
      </c>
    </row>
    <row r="30" spans="1:3" ht="18.75" customHeight="1" x14ac:dyDescent="0.35">
      <c r="B30" t="s">
        <v>300</v>
      </c>
    </row>
    <row r="31" spans="1:3" ht="18.75" customHeight="1" x14ac:dyDescent="0.35">
      <c r="A31" t="s">
        <v>301</v>
      </c>
    </row>
    <row r="32" spans="1:3" ht="18.75" customHeight="1" x14ac:dyDescent="0.35">
      <c r="A32" t="s">
        <v>135</v>
      </c>
      <c r="B32" t="s">
        <v>189</v>
      </c>
      <c r="C32" t="s">
        <v>302</v>
      </c>
    </row>
    <row r="33" spans="1:3" ht="18.75" customHeight="1" x14ac:dyDescent="0.35">
      <c r="B33" t="s">
        <v>303</v>
      </c>
    </row>
    <row r="34" spans="1:3" ht="18.75" customHeight="1" x14ac:dyDescent="0.35">
      <c r="A34" t="s">
        <v>304</v>
      </c>
    </row>
    <row r="35" spans="1:3" ht="18.75" customHeight="1" x14ac:dyDescent="0.35">
      <c r="A35" t="s">
        <v>110</v>
      </c>
      <c r="B35" t="s">
        <v>230</v>
      </c>
      <c r="C35" t="s">
        <v>295</v>
      </c>
    </row>
    <row r="36" spans="1:3" ht="18.75" customHeight="1" x14ac:dyDescent="0.35">
      <c r="B36" t="s">
        <v>291</v>
      </c>
    </row>
    <row r="37" spans="1:3" ht="18.75" customHeight="1" x14ac:dyDescent="0.35">
      <c r="A37" t="s">
        <v>305</v>
      </c>
    </row>
    <row r="38" spans="1:3" ht="18.75" customHeight="1" x14ac:dyDescent="0.35">
      <c r="A38" t="s">
        <v>114</v>
      </c>
      <c r="B38" t="s">
        <v>230</v>
      </c>
      <c r="C38" t="s">
        <v>306</v>
      </c>
    </row>
    <row r="39" spans="1:3" ht="18.75" customHeight="1" x14ac:dyDescent="0.35">
      <c r="B39" t="s">
        <v>291</v>
      </c>
    </row>
    <row r="40" spans="1:3" ht="18.75" customHeight="1" x14ac:dyDescent="0.35">
      <c r="A40" t="s">
        <v>307</v>
      </c>
    </row>
    <row r="41" spans="1:3" ht="18.75" customHeight="1" x14ac:dyDescent="0.35">
      <c r="A41" t="s">
        <v>93</v>
      </c>
      <c r="B41" t="s">
        <v>171</v>
      </c>
      <c r="C41" t="s">
        <v>308</v>
      </c>
    </row>
    <row r="42" spans="1:3" ht="18.75" customHeight="1" x14ac:dyDescent="0.35">
      <c r="B42" t="s">
        <v>283</v>
      </c>
    </row>
    <row r="43" spans="1:3" ht="18.75" customHeight="1" x14ac:dyDescent="0.35">
      <c r="A43" t="s">
        <v>309</v>
      </c>
    </row>
    <row r="44" spans="1:3" ht="18.75" customHeight="1" x14ac:dyDescent="0.35">
      <c r="A44" t="s">
        <v>99</v>
      </c>
      <c r="B44" t="s">
        <v>230</v>
      </c>
      <c r="C44" t="s">
        <v>310</v>
      </c>
    </row>
    <row r="45" spans="1:3" ht="18.75" customHeight="1" x14ac:dyDescent="0.35">
      <c r="B45" t="s">
        <v>291</v>
      </c>
    </row>
    <row r="46" spans="1:3" ht="18.75" customHeight="1" x14ac:dyDescent="0.35">
      <c r="A46" t="s">
        <v>311</v>
      </c>
    </row>
    <row r="47" spans="1:3" ht="18.75" customHeight="1" x14ac:dyDescent="0.35">
      <c r="A47" t="s">
        <v>162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F80"/>
  <sheetViews>
    <sheetView workbookViewId="0"/>
  </sheetViews>
  <sheetFormatPr defaultRowHeight="14.5" x14ac:dyDescent="0.35"/>
  <cols>
    <col min="1" max="1" width="72.1796875" bestFit="1" customWidth="1"/>
    <col min="2" max="2" width="55.81640625" bestFit="1" customWidth="1"/>
    <col min="3" max="5" width="12.453125" bestFit="1" customWidth="1"/>
    <col min="6" max="6" width="23.1796875" bestFit="1" customWidth="1"/>
  </cols>
  <sheetData>
    <row r="1" spans="1:6" ht="18.75" customHeight="1" x14ac:dyDescent="0.35">
      <c r="A1" s="75" t="s">
        <v>15</v>
      </c>
      <c r="B1" s="75" t="s">
        <v>18</v>
      </c>
      <c r="C1" s="75" t="s">
        <v>19</v>
      </c>
      <c r="D1" s="75" t="s">
        <v>20</v>
      </c>
      <c r="E1" s="75" t="s">
        <v>21</v>
      </c>
      <c r="F1" s="75" t="s">
        <v>22</v>
      </c>
    </row>
    <row r="2" spans="1:6" ht="18.75" hidden="1" customHeight="1" x14ac:dyDescent="0.35">
      <c r="A2" s="18" t="s">
        <v>40</v>
      </c>
      <c r="B2" s="18" t="s">
        <v>168</v>
      </c>
      <c r="C2" s="18" t="s">
        <v>168</v>
      </c>
      <c r="D2" s="18" t="s">
        <v>169</v>
      </c>
      <c r="E2" s="18" t="s">
        <v>170</v>
      </c>
      <c r="F2" s="18" t="s">
        <v>73</v>
      </c>
    </row>
    <row r="3" spans="1:6" ht="18.75" hidden="1" customHeight="1" x14ac:dyDescent="0.35">
      <c r="A3" s="18" t="s">
        <v>133</v>
      </c>
      <c r="B3" s="18" t="s">
        <v>171</v>
      </c>
      <c r="C3" s="18" t="s">
        <v>172</v>
      </c>
      <c r="D3" s="18" t="s">
        <v>173</v>
      </c>
      <c r="E3" s="18" t="s">
        <v>174</v>
      </c>
      <c r="F3" s="18" t="s">
        <v>29</v>
      </c>
    </row>
    <row r="4" spans="1:6" ht="18.75" hidden="1" customHeight="1" x14ac:dyDescent="0.35">
      <c r="A4" s="18" t="s">
        <v>132</v>
      </c>
      <c r="B4" s="18" t="s">
        <v>171</v>
      </c>
      <c r="C4" s="18" t="s">
        <v>172</v>
      </c>
      <c r="D4" s="18" t="s">
        <v>175</v>
      </c>
      <c r="E4" s="18" t="s">
        <v>174</v>
      </c>
      <c r="F4" s="18" t="s">
        <v>29</v>
      </c>
    </row>
    <row r="5" spans="1:6" ht="18.75" hidden="1" customHeight="1" x14ac:dyDescent="0.35">
      <c r="A5" s="18" t="s">
        <v>43</v>
      </c>
      <c r="B5" s="18" t="s">
        <v>176</v>
      </c>
      <c r="C5" s="18" t="s">
        <v>177</v>
      </c>
      <c r="D5" s="18" t="s">
        <v>178</v>
      </c>
      <c r="E5" s="18"/>
      <c r="F5" s="18" t="s">
        <v>163</v>
      </c>
    </row>
    <row r="6" spans="1:6" ht="18.75" hidden="1" customHeight="1" x14ac:dyDescent="0.35">
      <c r="A6" s="18" t="s">
        <v>134</v>
      </c>
      <c r="B6" s="18" t="s">
        <v>171</v>
      </c>
      <c r="C6" s="18" t="s">
        <v>172</v>
      </c>
      <c r="D6" s="18" t="s">
        <v>173</v>
      </c>
      <c r="E6" s="18" t="s">
        <v>174</v>
      </c>
      <c r="F6" s="18" t="s">
        <v>29</v>
      </c>
    </row>
    <row r="7" spans="1:6" ht="18.75" hidden="1" customHeight="1" x14ac:dyDescent="0.35">
      <c r="A7" s="18" t="s">
        <v>47</v>
      </c>
      <c r="B7" s="18" t="s">
        <v>179</v>
      </c>
      <c r="C7" s="18" t="s">
        <v>180</v>
      </c>
      <c r="D7" s="18" t="s">
        <v>181</v>
      </c>
      <c r="E7" s="18" t="s">
        <v>182</v>
      </c>
      <c r="F7" s="18" t="s">
        <v>163</v>
      </c>
    </row>
    <row r="8" spans="1:6" ht="18.75" hidden="1" customHeight="1" x14ac:dyDescent="0.35">
      <c r="A8" s="18" t="s">
        <v>146</v>
      </c>
      <c r="B8" s="18" t="s">
        <v>183</v>
      </c>
      <c r="C8" s="18" t="s">
        <v>180</v>
      </c>
      <c r="D8" s="18" t="s">
        <v>184</v>
      </c>
      <c r="E8" s="18" t="s">
        <v>174</v>
      </c>
      <c r="F8" s="18" t="s">
        <v>163</v>
      </c>
    </row>
    <row r="9" spans="1:6" ht="18.75" hidden="1" customHeight="1" x14ac:dyDescent="0.35">
      <c r="A9" s="18" t="s">
        <v>32</v>
      </c>
      <c r="B9" s="18" t="s">
        <v>183</v>
      </c>
      <c r="C9" s="18" t="s">
        <v>180</v>
      </c>
      <c r="D9" s="18" t="s">
        <v>185</v>
      </c>
      <c r="E9" s="18" t="s">
        <v>174</v>
      </c>
      <c r="F9" s="18" t="s">
        <v>29</v>
      </c>
    </row>
    <row r="10" spans="1:6" ht="18.75" hidden="1" customHeight="1" x14ac:dyDescent="0.35">
      <c r="A10" s="18" t="s">
        <v>147</v>
      </c>
      <c r="B10" s="18" t="s">
        <v>186</v>
      </c>
      <c r="C10" s="18" t="s">
        <v>187</v>
      </c>
      <c r="D10" s="18" t="s">
        <v>188</v>
      </c>
      <c r="E10" s="18" t="s">
        <v>182</v>
      </c>
      <c r="F10" s="18" t="s">
        <v>29</v>
      </c>
    </row>
    <row r="11" spans="1:6" ht="18.75" hidden="1" customHeight="1" x14ac:dyDescent="0.35">
      <c r="A11" s="18" t="s">
        <v>125</v>
      </c>
      <c r="B11" s="18" t="s">
        <v>189</v>
      </c>
      <c r="C11" s="18" t="s">
        <v>190</v>
      </c>
      <c r="D11" s="18" t="s">
        <v>191</v>
      </c>
      <c r="E11" s="18"/>
      <c r="F11" s="18" t="s">
        <v>29</v>
      </c>
    </row>
    <row r="12" spans="1:6" ht="18.75" hidden="1" customHeight="1" x14ac:dyDescent="0.35">
      <c r="A12" s="18" t="s">
        <v>49</v>
      </c>
      <c r="B12" s="18" t="s">
        <v>190</v>
      </c>
      <c r="C12" s="18" t="s">
        <v>190</v>
      </c>
      <c r="D12" s="18" t="s">
        <v>192</v>
      </c>
      <c r="E12" s="18" t="s">
        <v>174</v>
      </c>
      <c r="F12" s="18" t="s">
        <v>55</v>
      </c>
    </row>
    <row r="13" spans="1:6" ht="18.75" hidden="1" customHeight="1" x14ac:dyDescent="0.35">
      <c r="A13" s="18" t="s">
        <v>52</v>
      </c>
      <c r="B13" s="18" t="s">
        <v>193</v>
      </c>
      <c r="C13" s="18" t="s">
        <v>193</v>
      </c>
      <c r="D13" s="18" t="s">
        <v>194</v>
      </c>
      <c r="E13" s="18" t="s">
        <v>195</v>
      </c>
      <c r="F13" s="18" t="s">
        <v>73</v>
      </c>
    </row>
    <row r="14" spans="1:6" ht="18.75" hidden="1" customHeight="1" x14ac:dyDescent="0.35">
      <c r="A14" s="18" t="s">
        <v>69</v>
      </c>
      <c r="B14" s="18" t="s">
        <v>196</v>
      </c>
      <c r="C14" s="18" t="s">
        <v>196</v>
      </c>
      <c r="D14" s="18" t="s">
        <v>197</v>
      </c>
      <c r="E14" s="18" t="s">
        <v>198</v>
      </c>
      <c r="F14" s="18" t="s">
        <v>73</v>
      </c>
    </row>
    <row r="15" spans="1:6" ht="18.75" hidden="1" customHeight="1" x14ac:dyDescent="0.35">
      <c r="A15" s="18" t="s">
        <v>96</v>
      </c>
      <c r="B15" s="18" t="s">
        <v>199</v>
      </c>
      <c r="C15" s="18" t="s">
        <v>200</v>
      </c>
      <c r="D15" s="18" t="s">
        <v>201</v>
      </c>
      <c r="E15" s="18" t="s">
        <v>174</v>
      </c>
      <c r="F15" s="18" t="s">
        <v>163</v>
      </c>
    </row>
    <row r="16" spans="1:6" ht="18.75" hidden="1" customHeight="1" x14ac:dyDescent="0.35">
      <c r="A16" s="18" t="s">
        <v>68</v>
      </c>
      <c r="B16" s="18" t="s">
        <v>196</v>
      </c>
      <c r="C16" s="18" t="s">
        <v>196</v>
      </c>
      <c r="D16" s="18" t="s">
        <v>202</v>
      </c>
      <c r="E16" s="18"/>
      <c r="F16" s="18" t="s">
        <v>55</v>
      </c>
    </row>
    <row r="17" spans="1:6" ht="18.75" hidden="1" customHeight="1" x14ac:dyDescent="0.35">
      <c r="A17" s="18" t="s">
        <v>127</v>
      </c>
      <c r="B17" s="18" t="s">
        <v>199</v>
      </c>
      <c r="C17" s="18" t="s">
        <v>200</v>
      </c>
      <c r="D17" s="18" t="s">
        <v>203</v>
      </c>
      <c r="E17" s="18" t="s">
        <v>174</v>
      </c>
      <c r="F17" s="18" t="s">
        <v>163</v>
      </c>
    </row>
    <row r="18" spans="1:6" ht="18.75" hidden="1" customHeight="1" x14ac:dyDescent="0.35">
      <c r="A18" s="18" t="s">
        <v>141</v>
      </c>
      <c r="B18" s="18" t="s">
        <v>204</v>
      </c>
      <c r="C18" s="18" t="s">
        <v>205</v>
      </c>
      <c r="D18" s="18" t="s">
        <v>206</v>
      </c>
      <c r="E18" s="18" t="s">
        <v>51</v>
      </c>
      <c r="F18" s="18" t="s">
        <v>29</v>
      </c>
    </row>
    <row r="19" spans="1:6" ht="18.75" hidden="1" customHeight="1" x14ac:dyDescent="0.35">
      <c r="A19" s="18" t="s">
        <v>149</v>
      </c>
      <c r="B19" s="18" t="s">
        <v>207</v>
      </c>
      <c r="C19" s="18" t="s">
        <v>208</v>
      </c>
      <c r="D19" s="18" t="s">
        <v>209</v>
      </c>
      <c r="E19" s="18" t="s">
        <v>182</v>
      </c>
      <c r="F19" s="18" t="s">
        <v>29</v>
      </c>
    </row>
    <row r="20" spans="1:6" ht="18.75" hidden="1" customHeight="1" x14ac:dyDescent="0.35">
      <c r="A20" s="18" t="s">
        <v>70</v>
      </c>
      <c r="B20" s="18" t="s">
        <v>210</v>
      </c>
      <c r="C20" s="18" t="s">
        <v>211</v>
      </c>
      <c r="D20" s="18" t="s">
        <v>212</v>
      </c>
      <c r="E20" s="18"/>
      <c r="F20" s="18" t="s">
        <v>163</v>
      </c>
    </row>
    <row r="21" spans="1:6" ht="18.75" hidden="1" customHeight="1" x14ac:dyDescent="0.35">
      <c r="A21" s="18" t="s">
        <v>60</v>
      </c>
      <c r="B21" s="18" t="s">
        <v>210</v>
      </c>
      <c r="C21" s="18" t="s">
        <v>213</v>
      </c>
      <c r="D21" s="18" t="s">
        <v>214</v>
      </c>
      <c r="E21" s="18" t="s">
        <v>215</v>
      </c>
      <c r="F21" s="18" t="s">
        <v>163</v>
      </c>
    </row>
    <row r="22" spans="1:6" ht="18.75" hidden="1" customHeight="1" x14ac:dyDescent="0.35">
      <c r="A22" s="18" t="s">
        <v>45</v>
      </c>
      <c r="B22" s="18" t="s">
        <v>211</v>
      </c>
      <c r="C22" s="18" t="s">
        <v>211</v>
      </c>
      <c r="D22" s="18" t="s">
        <v>216</v>
      </c>
      <c r="E22" s="18"/>
      <c r="F22" s="18" t="s">
        <v>55</v>
      </c>
    </row>
    <row r="23" spans="1:6" ht="18.75" hidden="1" customHeight="1" x14ac:dyDescent="0.35">
      <c r="A23" s="18" t="s">
        <v>57</v>
      </c>
      <c r="B23" s="18" t="s">
        <v>217</v>
      </c>
      <c r="C23" s="18" t="s">
        <v>218</v>
      </c>
      <c r="D23" s="18" t="s">
        <v>219</v>
      </c>
      <c r="E23" s="18"/>
      <c r="F23" s="18" t="s">
        <v>29</v>
      </c>
    </row>
    <row r="24" spans="1:6" ht="18.75" hidden="1" customHeight="1" x14ac:dyDescent="0.35">
      <c r="A24" s="18" t="s">
        <v>62</v>
      </c>
      <c r="B24" s="18" t="s">
        <v>220</v>
      </c>
      <c r="C24" s="18" t="s">
        <v>220</v>
      </c>
      <c r="D24" s="18" t="s">
        <v>221</v>
      </c>
      <c r="E24" s="18" t="s">
        <v>182</v>
      </c>
      <c r="F24" s="18" t="s">
        <v>55</v>
      </c>
    </row>
    <row r="25" spans="1:6" ht="18.75" hidden="1" customHeight="1" x14ac:dyDescent="0.35">
      <c r="A25" s="18" t="s">
        <v>35</v>
      </c>
      <c r="B25" s="18" t="s">
        <v>222</v>
      </c>
      <c r="C25" s="18" t="s">
        <v>223</v>
      </c>
      <c r="D25" s="18" t="s">
        <v>224</v>
      </c>
      <c r="E25" s="18" t="s">
        <v>174</v>
      </c>
      <c r="F25" s="18" t="s">
        <v>163</v>
      </c>
    </row>
    <row r="26" spans="1:6" ht="18.75" hidden="1" customHeight="1" x14ac:dyDescent="0.35">
      <c r="A26" s="18" t="s">
        <v>106</v>
      </c>
      <c r="B26" s="18" t="s">
        <v>222</v>
      </c>
      <c r="C26" s="18" t="s">
        <v>223</v>
      </c>
      <c r="D26" s="18" t="s">
        <v>225</v>
      </c>
      <c r="E26" s="18" t="s">
        <v>174</v>
      </c>
      <c r="F26" s="18" t="s">
        <v>163</v>
      </c>
    </row>
    <row r="27" spans="1:6" ht="18.75" hidden="1" customHeight="1" x14ac:dyDescent="0.35">
      <c r="A27" s="18" t="s">
        <v>150</v>
      </c>
      <c r="B27" s="18" t="s">
        <v>189</v>
      </c>
      <c r="C27" s="18" t="s">
        <v>223</v>
      </c>
      <c r="D27" s="18" t="s">
        <v>226</v>
      </c>
      <c r="E27" s="18" t="s">
        <v>182</v>
      </c>
      <c r="F27" s="18" t="s">
        <v>163</v>
      </c>
    </row>
    <row r="28" spans="1:6" ht="18.75" hidden="1" customHeight="1" x14ac:dyDescent="0.35">
      <c r="A28" s="18" t="s">
        <v>151</v>
      </c>
      <c r="B28" s="18" t="s">
        <v>189</v>
      </c>
      <c r="C28" s="18" t="s">
        <v>223</v>
      </c>
      <c r="D28" s="18" t="s">
        <v>227</v>
      </c>
      <c r="E28" s="18" t="s">
        <v>182</v>
      </c>
      <c r="F28" s="18" t="s">
        <v>163</v>
      </c>
    </row>
    <row r="29" spans="1:6" ht="18.75" hidden="1" customHeight="1" x14ac:dyDescent="0.35">
      <c r="A29" s="18" t="s">
        <v>152</v>
      </c>
      <c r="B29" s="18" t="s">
        <v>189</v>
      </c>
      <c r="C29" s="18" t="s">
        <v>223</v>
      </c>
      <c r="D29" s="18" t="s">
        <v>228</v>
      </c>
      <c r="E29" s="18" t="s">
        <v>182</v>
      </c>
      <c r="F29" s="18" t="s">
        <v>163</v>
      </c>
    </row>
    <row r="30" spans="1:6" ht="18.75" hidden="1" customHeight="1" x14ac:dyDescent="0.35">
      <c r="A30" s="18" t="s">
        <v>153</v>
      </c>
      <c r="B30" s="18" t="s">
        <v>189</v>
      </c>
      <c r="C30" s="18" t="s">
        <v>223</v>
      </c>
      <c r="D30" s="18" t="s">
        <v>229</v>
      </c>
      <c r="E30" s="18" t="s">
        <v>182</v>
      </c>
      <c r="F30" s="18" t="s">
        <v>163</v>
      </c>
    </row>
    <row r="31" spans="1:6" ht="18.75" hidden="1" customHeight="1" x14ac:dyDescent="0.35">
      <c r="A31" s="18" t="s">
        <v>116</v>
      </c>
      <c r="B31" s="18" t="s">
        <v>230</v>
      </c>
      <c r="C31" s="18" t="s">
        <v>231</v>
      </c>
      <c r="D31" s="18" t="s">
        <v>232</v>
      </c>
      <c r="E31" s="18" t="s">
        <v>174</v>
      </c>
      <c r="F31" s="18" t="s">
        <v>163</v>
      </c>
    </row>
    <row r="32" spans="1:6" ht="18.75" hidden="1" customHeight="1" x14ac:dyDescent="0.35">
      <c r="A32" s="18" t="s">
        <v>119</v>
      </c>
      <c r="B32" s="18" t="s">
        <v>230</v>
      </c>
      <c r="C32" s="18" t="s">
        <v>233</v>
      </c>
      <c r="D32" s="18" t="s">
        <v>234</v>
      </c>
      <c r="E32" s="18" t="s">
        <v>174</v>
      </c>
      <c r="F32" s="18" t="s">
        <v>163</v>
      </c>
    </row>
    <row r="33" spans="1:6" ht="18.75" hidden="1" customHeight="1" x14ac:dyDescent="0.35">
      <c r="A33" s="18" t="s">
        <v>112</v>
      </c>
      <c r="B33" s="18" t="s">
        <v>217</v>
      </c>
      <c r="C33" s="18" t="s">
        <v>231</v>
      </c>
      <c r="D33" s="18" t="s">
        <v>235</v>
      </c>
      <c r="E33" s="18" t="s">
        <v>174</v>
      </c>
      <c r="F33" s="18" t="s">
        <v>163</v>
      </c>
    </row>
    <row r="34" spans="1:6" ht="18.75" hidden="1" customHeight="1" x14ac:dyDescent="0.35">
      <c r="A34" s="18" t="s">
        <v>94</v>
      </c>
      <c r="B34" s="18" t="s">
        <v>217</v>
      </c>
      <c r="C34" s="18" t="s">
        <v>233</v>
      </c>
      <c r="D34" s="18" t="s">
        <v>236</v>
      </c>
      <c r="E34" s="18" t="s">
        <v>174</v>
      </c>
      <c r="F34" s="18" t="s">
        <v>163</v>
      </c>
    </row>
    <row r="35" spans="1:6" ht="18.75" hidden="1" customHeight="1" x14ac:dyDescent="0.35">
      <c r="A35" s="18" t="s">
        <v>108</v>
      </c>
      <c r="B35" s="18" t="s">
        <v>237</v>
      </c>
      <c r="C35" s="18" t="s">
        <v>231</v>
      </c>
      <c r="D35" s="18" t="s">
        <v>238</v>
      </c>
      <c r="E35" s="18" t="s">
        <v>174</v>
      </c>
      <c r="F35" s="18" t="s">
        <v>163</v>
      </c>
    </row>
    <row r="36" spans="1:6" ht="18.75" hidden="1" customHeight="1" x14ac:dyDescent="0.35">
      <c r="A36" s="18" t="s">
        <v>154</v>
      </c>
      <c r="B36" s="18" t="s">
        <v>230</v>
      </c>
      <c r="C36" s="18" t="s">
        <v>231</v>
      </c>
      <c r="D36" s="18" t="s">
        <v>239</v>
      </c>
      <c r="E36" s="18" t="s">
        <v>51</v>
      </c>
      <c r="F36" s="18" t="s">
        <v>163</v>
      </c>
    </row>
    <row r="37" spans="1:6" ht="18.75" hidden="1" customHeight="1" x14ac:dyDescent="0.35">
      <c r="A37" s="18" t="s">
        <v>130</v>
      </c>
      <c r="B37" s="18" t="s">
        <v>217</v>
      </c>
      <c r="C37" s="18" t="s">
        <v>231</v>
      </c>
      <c r="D37" s="18" t="s">
        <v>240</v>
      </c>
      <c r="E37" s="18" t="s">
        <v>174</v>
      </c>
      <c r="F37" s="18" t="s">
        <v>163</v>
      </c>
    </row>
    <row r="38" spans="1:6" ht="18.75" hidden="1" customHeight="1" x14ac:dyDescent="0.35">
      <c r="A38" s="18" t="s">
        <v>102</v>
      </c>
      <c r="B38" s="18" t="s">
        <v>241</v>
      </c>
      <c r="C38" s="18" t="s">
        <v>242</v>
      </c>
      <c r="D38" s="18" t="s">
        <v>243</v>
      </c>
      <c r="E38" s="18"/>
      <c r="F38" s="18" t="s">
        <v>163</v>
      </c>
    </row>
    <row r="39" spans="1:6" ht="18.75" hidden="1" customHeight="1" x14ac:dyDescent="0.35">
      <c r="A39" s="18" t="s">
        <v>105</v>
      </c>
      <c r="B39" s="18" t="s">
        <v>241</v>
      </c>
      <c r="C39" s="18" t="s">
        <v>242</v>
      </c>
      <c r="D39" s="18" t="s">
        <v>243</v>
      </c>
      <c r="E39" s="18"/>
      <c r="F39" s="18" t="s">
        <v>163</v>
      </c>
    </row>
    <row r="40" spans="1:6" ht="18.75" hidden="1" customHeight="1" x14ac:dyDescent="0.35">
      <c r="A40" s="18" t="s">
        <v>156</v>
      </c>
      <c r="B40" s="18" t="s">
        <v>244</v>
      </c>
      <c r="C40" s="18" t="s">
        <v>242</v>
      </c>
      <c r="D40" s="18" t="s">
        <v>245</v>
      </c>
      <c r="E40" s="18"/>
      <c r="F40" s="18" t="s">
        <v>163</v>
      </c>
    </row>
    <row r="41" spans="1:6" ht="18.75" hidden="1" customHeight="1" x14ac:dyDescent="0.35">
      <c r="A41" s="18" t="s">
        <v>157</v>
      </c>
      <c r="B41" s="18" t="s">
        <v>242</v>
      </c>
      <c r="C41" s="18" t="s">
        <v>242</v>
      </c>
      <c r="D41" s="18" t="s">
        <v>246</v>
      </c>
      <c r="E41" s="18"/>
      <c r="F41" s="18" t="s">
        <v>73</v>
      </c>
    </row>
    <row r="42" spans="1:6" ht="18.75" hidden="1" customHeight="1" x14ac:dyDescent="0.35">
      <c r="A42" s="18" t="s">
        <v>27</v>
      </c>
      <c r="B42" s="18" t="s">
        <v>179</v>
      </c>
      <c r="C42" s="18" t="s">
        <v>247</v>
      </c>
      <c r="D42" s="18" t="s">
        <v>248</v>
      </c>
      <c r="E42" s="18"/>
      <c r="F42" s="18" t="s">
        <v>29</v>
      </c>
    </row>
    <row r="43" spans="1:6" ht="18.75" hidden="1" customHeight="1" x14ac:dyDescent="0.35">
      <c r="A43" s="18" t="s">
        <v>81</v>
      </c>
      <c r="B43" s="18" t="s">
        <v>183</v>
      </c>
      <c r="C43" s="18" t="s">
        <v>249</v>
      </c>
      <c r="D43" s="18" t="s">
        <v>250</v>
      </c>
      <c r="E43" s="18" t="s">
        <v>174</v>
      </c>
      <c r="F43" s="18" t="s">
        <v>163</v>
      </c>
    </row>
    <row r="44" spans="1:6" ht="18.75" hidden="1" customHeight="1" x14ac:dyDescent="0.35">
      <c r="A44" s="18" t="s">
        <v>91</v>
      </c>
      <c r="B44" s="18" t="s">
        <v>251</v>
      </c>
      <c r="C44" s="18" t="s">
        <v>200</v>
      </c>
      <c r="D44" s="18" t="s">
        <v>252</v>
      </c>
      <c r="E44" s="18" t="s">
        <v>174</v>
      </c>
      <c r="F44" s="18" t="s">
        <v>163</v>
      </c>
    </row>
    <row r="45" spans="1:6" ht="18.75" hidden="1" customHeight="1" x14ac:dyDescent="0.35">
      <c r="A45" s="18" t="s">
        <v>64</v>
      </c>
      <c r="B45" s="18" t="s">
        <v>204</v>
      </c>
      <c r="C45" s="18" t="s">
        <v>205</v>
      </c>
      <c r="D45" s="18" t="s">
        <v>253</v>
      </c>
      <c r="E45" s="18" t="s">
        <v>174</v>
      </c>
      <c r="F45" s="18" t="s">
        <v>163</v>
      </c>
    </row>
    <row r="46" spans="1:6" ht="18.75" hidden="1" customHeight="1" x14ac:dyDescent="0.35">
      <c r="A46" s="18" t="s">
        <v>63</v>
      </c>
      <c r="B46" s="18" t="s">
        <v>254</v>
      </c>
      <c r="C46" s="18" t="s">
        <v>254</v>
      </c>
      <c r="D46" s="18" t="s">
        <v>255</v>
      </c>
      <c r="E46" s="18" t="s">
        <v>174</v>
      </c>
      <c r="F46" s="18" t="s">
        <v>55</v>
      </c>
    </row>
    <row r="47" spans="1:6" ht="18.75" hidden="1" customHeight="1" x14ac:dyDescent="0.35">
      <c r="A47" s="18" t="s">
        <v>90</v>
      </c>
      <c r="B47" s="18" t="s">
        <v>207</v>
      </c>
      <c r="C47" s="18" t="s">
        <v>208</v>
      </c>
      <c r="D47" s="18" t="s">
        <v>256</v>
      </c>
      <c r="E47" s="18" t="s">
        <v>182</v>
      </c>
      <c r="F47" s="18" t="s">
        <v>73</v>
      </c>
    </row>
    <row r="48" spans="1:6" ht="18.75" hidden="1" customHeight="1" x14ac:dyDescent="0.35">
      <c r="A48" s="18" t="s">
        <v>78</v>
      </c>
      <c r="B48" s="18" t="s">
        <v>207</v>
      </c>
      <c r="C48" s="18" t="s">
        <v>208</v>
      </c>
      <c r="D48" s="18" t="s">
        <v>257</v>
      </c>
      <c r="E48" s="18" t="s">
        <v>182</v>
      </c>
      <c r="F48" s="18" t="s">
        <v>73</v>
      </c>
    </row>
    <row r="49" spans="1:6" ht="18.75" hidden="1" customHeight="1" x14ac:dyDescent="0.35">
      <c r="A49" s="18" t="s">
        <v>76</v>
      </c>
      <c r="B49" s="18" t="s">
        <v>207</v>
      </c>
      <c r="C49" s="18" t="s">
        <v>208</v>
      </c>
      <c r="D49" s="18" t="s">
        <v>258</v>
      </c>
      <c r="E49" s="18" t="s">
        <v>182</v>
      </c>
      <c r="F49" s="18" t="s">
        <v>73</v>
      </c>
    </row>
    <row r="50" spans="1:6" ht="18.75" hidden="1" customHeight="1" x14ac:dyDescent="0.35">
      <c r="A50" s="18" t="s">
        <v>77</v>
      </c>
      <c r="B50" s="18" t="s">
        <v>207</v>
      </c>
      <c r="C50" s="18" t="s">
        <v>208</v>
      </c>
      <c r="D50" s="18" t="s">
        <v>258</v>
      </c>
      <c r="E50" s="18" t="s">
        <v>182</v>
      </c>
      <c r="F50" s="18" t="s">
        <v>163</v>
      </c>
    </row>
    <row r="51" spans="1:6" ht="18.75" hidden="1" customHeight="1" x14ac:dyDescent="0.35">
      <c r="A51" s="18" t="s">
        <v>66</v>
      </c>
      <c r="B51" s="18" t="s">
        <v>168</v>
      </c>
      <c r="C51" s="18" t="s">
        <v>168</v>
      </c>
      <c r="D51" s="18" t="s">
        <v>259</v>
      </c>
      <c r="E51" s="18" t="s">
        <v>182</v>
      </c>
      <c r="F51" s="18" t="s">
        <v>55</v>
      </c>
    </row>
    <row r="52" spans="1:6" ht="18.75" hidden="1" customHeight="1" x14ac:dyDescent="0.35">
      <c r="A52" s="18" t="s">
        <v>107</v>
      </c>
      <c r="B52" s="18" t="s">
        <v>222</v>
      </c>
      <c r="C52" s="18" t="s">
        <v>223</v>
      </c>
      <c r="D52" s="18" t="s">
        <v>260</v>
      </c>
      <c r="E52" s="18" t="s">
        <v>174</v>
      </c>
      <c r="F52" s="18" t="s">
        <v>163</v>
      </c>
    </row>
    <row r="53" spans="1:6" ht="18.75" hidden="1" customHeight="1" x14ac:dyDescent="0.35">
      <c r="A53" s="18" t="s">
        <v>135</v>
      </c>
      <c r="B53" s="18" t="s">
        <v>189</v>
      </c>
      <c r="C53" s="18" t="s">
        <v>223</v>
      </c>
      <c r="D53" s="18" t="s">
        <v>261</v>
      </c>
      <c r="E53" s="18" t="s">
        <v>182</v>
      </c>
      <c r="F53" s="18" t="s">
        <v>163</v>
      </c>
    </row>
    <row r="54" spans="1:6" ht="18.75" customHeight="1" x14ac:dyDescent="0.35">
      <c r="A54" s="18" t="s">
        <v>139</v>
      </c>
      <c r="B54" s="18" t="s">
        <v>189</v>
      </c>
      <c r="C54" s="18" t="s">
        <v>223</v>
      </c>
      <c r="D54" s="18" t="s">
        <v>262</v>
      </c>
      <c r="E54" s="18" t="s">
        <v>182</v>
      </c>
      <c r="F54" s="18" t="s">
        <v>163</v>
      </c>
    </row>
    <row r="55" spans="1:6" ht="18.75" hidden="1" customHeight="1" x14ac:dyDescent="0.35">
      <c r="A55" s="18" t="s">
        <v>144</v>
      </c>
      <c r="B55" s="18" t="s">
        <v>189</v>
      </c>
      <c r="C55" s="18" t="s">
        <v>223</v>
      </c>
      <c r="D55" s="18" t="s">
        <v>263</v>
      </c>
      <c r="E55" s="18" t="s">
        <v>182</v>
      </c>
      <c r="F55" s="18" t="s">
        <v>163</v>
      </c>
    </row>
    <row r="56" spans="1:6" ht="18.75" hidden="1" customHeight="1" x14ac:dyDescent="0.35">
      <c r="A56" s="18" t="s">
        <v>110</v>
      </c>
      <c r="B56" s="18" t="s">
        <v>230</v>
      </c>
      <c r="C56" s="18" t="s">
        <v>231</v>
      </c>
      <c r="D56" s="18" t="s">
        <v>235</v>
      </c>
      <c r="E56" s="18" t="s">
        <v>174</v>
      </c>
      <c r="F56" s="18" t="s">
        <v>163</v>
      </c>
    </row>
    <row r="57" spans="1:6" ht="18.75" hidden="1" customHeight="1" x14ac:dyDescent="0.35">
      <c r="A57" s="18" t="s">
        <v>114</v>
      </c>
      <c r="B57" s="18" t="s">
        <v>264</v>
      </c>
      <c r="C57" s="18" t="s">
        <v>231</v>
      </c>
      <c r="D57" s="18" t="s">
        <v>238</v>
      </c>
      <c r="E57" s="18" t="s">
        <v>174</v>
      </c>
      <c r="F57" s="18" t="s">
        <v>163</v>
      </c>
    </row>
    <row r="58" spans="1:6" ht="18.75" hidden="1" customHeight="1" x14ac:dyDescent="0.35">
      <c r="A58" s="18" t="s">
        <v>37</v>
      </c>
      <c r="B58" s="18" t="s">
        <v>265</v>
      </c>
      <c r="C58" s="18" t="s">
        <v>168</v>
      </c>
      <c r="D58" s="18" t="s">
        <v>266</v>
      </c>
      <c r="E58" s="18" t="s">
        <v>174</v>
      </c>
      <c r="F58" s="18" t="s">
        <v>163</v>
      </c>
    </row>
    <row r="59" spans="1:6" ht="18.75" hidden="1" customHeight="1" x14ac:dyDescent="0.35">
      <c r="A59" s="18" t="s">
        <v>85</v>
      </c>
      <c r="B59" s="18" t="s">
        <v>207</v>
      </c>
      <c r="C59" s="18" t="s">
        <v>208</v>
      </c>
      <c r="D59" s="18" t="s">
        <v>267</v>
      </c>
      <c r="E59" s="18" t="s">
        <v>182</v>
      </c>
      <c r="F59" s="18" t="s">
        <v>163</v>
      </c>
    </row>
    <row r="60" spans="1:6" ht="18.75" hidden="1" customHeight="1" x14ac:dyDescent="0.35">
      <c r="A60" s="18" t="s">
        <v>87</v>
      </c>
      <c r="B60" s="18" t="s">
        <v>207</v>
      </c>
      <c r="C60" s="18" t="s">
        <v>208</v>
      </c>
      <c r="D60" s="18" t="s">
        <v>268</v>
      </c>
      <c r="E60" s="18" t="s">
        <v>182</v>
      </c>
      <c r="F60" s="18" t="s">
        <v>73</v>
      </c>
    </row>
    <row r="61" spans="1:6" ht="18.75" hidden="1" customHeight="1" x14ac:dyDescent="0.35">
      <c r="A61" s="18" t="s">
        <v>88</v>
      </c>
      <c r="B61" s="18" t="s">
        <v>269</v>
      </c>
      <c r="C61" s="18" t="s">
        <v>208</v>
      </c>
      <c r="D61" s="18" t="s">
        <v>270</v>
      </c>
      <c r="E61" s="18" t="s">
        <v>182</v>
      </c>
      <c r="F61" s="18" t="s">
        <v>163</v>
      </c>
    </row>
    <row r="62" spans="1:6" ht="18.75" hidden="1" customHeight="1" x14ac:dyDescent="0.35">
      <c r="A62" s="18" t="s">
        <v>53</v>
      </c>
      <c r="B62" s="18" t="s">
        <v>207</v>
      </c>
      <c r="C62" s="18" t="s">
        <v>208</v>
      </c>
      <c r="D62" s="18" t="s">
        <v>271</v>
      </c>
      <c r="E62" s="18" t="s">
        <v>182</v>
      </c>
      <c r="F62" s="18" t="s">
        <v>55</v>
      </c>
    </row>
    <row r="63" spans="1:6" ht="18.75" hidden="1" customHeight="1" x14ac:dyDescent="0.35">
      <c r="A63" s="18" t="s">
        <v>137</v>
      </c>
      <c r="B63" s="18" t="s">
        <v>189</v>
      </c>
      <c r="C63" s="18" t="s">
        <v>223</v>
      </c>
      <c r="D63" s="18" t="s">
        <v>262</v>
      </c>
      <c r="E63" s="18" t="s">
        <v>182</v>
      </c>
      <c r="F63" s="18" t="s">
        <v>163</v>
      </c>
    </row>
    <row r="64" spans="1:6" ht="18.75" hidden="1" customHeight="1" x14ac:dyDescent="0.35">
      <c r="A64" s="18" t="s">
        <v>93</v>
      </c>
      <c r="B64" s="18" t="s">
        <v>171</v>
      </c>
      <c r="C64" s="18" t="s">
        <v>242</v>
      </c>
      <c r="D64" s="18" t="s">
        <v>272</v>
      </c>
      <c r="E64" s="18" t="s">
        <v>174</v>
      </c>
      <c r="F64" s="18" t="s">
        <v>163</v>
      </c>
    </row>
    <row r="65" spans="1:6" ht="18.75" hidden="1" customHeight="1" x14ac:dyDescent="0.35">
      <c r="A65" s="18" t="s">
        <v>120</v>
      </c>
      <c r="B65" s="18" t="s">
        <v>273</v>
      </c>
      <c r="C65" s="18" t="s">
        <v>273</v>
      </c>
      <c r="D65" s="18" t="s">
        <v>274</v>
      </c>
      <c r="E65" s="18" t="s">
        <v>174</v>
      </c>
      <c r="F65" s="18" t="s">
        <v>73</v>
      </c>
    </row>
    <row r="66" spans="1:6" ht="18.75" hidden="1" customHeight="1" x14ac:dyDescent="0.35">
      <c r="A66" s="18" t="s">
        <v>82</v>
      </c>
      <c r="B66" s="18" t="s">
        <v>275</v>
      </c>
      <c r="C66" s="18" t="s">
        <v>208</v>
      </c>
      <c r="D66" s="18" t="s">
        <v>250</v>
      </c>
      <c r="E66" s="18" t="s">
        <v>182</v>
      </c>
      <c r="F66" s="18" t="s">
        <v>163</v>
      </c>
    </row>
    <row r="67" spans="1:6" ht="18.75" hidden="1" customHeight="1" x14ac:dyDescent="0.35">
      <c r="A67" s="18" t="s">
        <v>72</v>
      </c>
      <c r="B67" s="18" t="s">
        <v>207</v>
      </c>
      <c r="C67" s="18" t="s">
        <v>208</v>
      </c>
      <c r="D67" s="18" t="s">
        <v>276</v>
      </c>
      <c r="E67" s="18" t="s">
        <v>182</v>
      </c>
      <c r="F67" s="18" t="s">
        <v>73</v>
      </c>
    </row>
    <row r="68" spans="1:6" ht="18.75" hidden="1" customHeight="1" x14ac:dyDescent="0.35">
      <c r="A68" s="18" t="s">
        <v>75</v>
      </c>
      <c r="B68" s="18" t="s">
        <v>207</v>
      </c>
      <c r="C68" s="18" t="s">
        <v>208</v>
      </c>
      <c r="D68" s="18" t="s">
        <v>277</v>
      </c>
      <c r="E68" s="18" t="s">
        <v>182</v>
      </c>
      <c r="F68" s="18" t="s">
        <v>73</v>
      </c>
    </row>
    <row r="69" spans="1:6" ht="18.75" hidden="1" customHeight="1" x14ac:dyDescent="0.35">
      <c r="A69" s="18" t="s">
        <v>79</v>
      </c>
      <c r="B69" s="18" t="s">
        <v>207</v>
      </c>
      <c r="C69" s="18" t="s">
        <v>208</v>
      </c>
      <c r="D69" s="18" t="s">
        <v>278</v>
      </c>
      <c r="E69" s="18" t="s">
        <v>182</v>
      </c>
      <c r="F69" s="18" t="s">
        <v>163</v>
      </c>
    </row>
    <row r="70" spans="1:6" ht="18.75" hidden="1" customHeight="1" x14ac:dyDescent="0.35">
      <c r="A70" s="18" t="s">
        <v>99</v>
      </c>
      <c r="B70" s="18" t="s">
        <v>230</v>
      </c>
      <c r="C70" s="18" t="s">
        <v>231</v>
      </c>
      <c r="D70" s="18" t="s">
        <v>279</v>
      </c>
      <c r="E70" s="18" t="s">
        <v>174</v>
      </c>
      <c r="F70" s="18" t="s">
        <v>163</v>
      </c>
    </row>
    <row r="71" spans="1:6" ht="18.75" hidden="1" customHeight="1" x14ac:dyDescent="0.35">
      <c r="A71" s="18" t="s">
        <v>123</v>
      </c>
      <c r="B71" s="18" t="s">
        <v>273</v>
      </c>
      <c r="C71" s="18" t="s">
        <v>273</v>
      </c>
      <c r="D71" s="18" t="s">
        <v>280</v>
      </c>
      <c r="E71" s="18" t="s">
        <v>174</v>
      </c>
      <c r="F71" s="18" t="s">
        <v>73</v>
      </c>
    </row>
    <row r="72" spans="1:6" ht="18.75" customHeight="1" x14ac:dyDescent="0.35"/>
    <row r="73" spans="1:6" ht="18.75" customHeight="1" x14ac:dyDescent="0.35"/>
    <row r="74" spans="1:6" ht="18.75" customHeight="1" x14ac:dyDescent="0.35"/>
    <row r="75" spans="1:6" ht="18.75" customHeight="1" x14ac:dyDescent="0.35"/>
    <row r="76" spans="1:6" ht="18.75" customHeight="1" x14ac:dyDescent="0.35"/>
    <row r="77" spans="1:6" ht="18.75" customHeight="1" x14ac:dyDescent="0.35"/>
    <row r="78" spans="1:6" ht="18.75" customHeight="1" x14ac:dyDescent="0.35"/>
    <row r="79" spans="1:6" ht="18.75" customHeight="1" x14ac:dyDescent="0.35"/>
    <row r="80" spans="1:6" ht="18.75" customHeight="1" x14ac:dyDescent="0.3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O31"/>
  <sheetViews>
    <sheetView workbookViewId="0"/>
  </sheetViews>
  <sheetFormatPr defaultRowHeight="14.5" x14ac:dyDescent="0.35"/>
  <cols>
    <col min="1" max="1" width="26.26953125" bestFit="1" customWidth="1"/>
    <col min="2" max="2" width="10.81640625" style="69" bestFit="1" customWidth="1"/>
    <col min="3" max="3" width="3.54296875" style="69" bestFit="1" customWidth="1"/>
    <col min="4" max="4" width="5.26953125" style="69" bestFit="1" customWidth="1"/>
    <col min="5" max="5" width="3.7265625" style="69" bestFit="1" customWidth="1"/>
    <col min="6" max="6" width="3.54296875" style="69" bestFit="1" customWidth="1"/>
    <col min="7" max="7" width="3.81640625" style="69" bestFit="1" customWidth="1"/>
    <col min="8" max="8" width="4.1796875" style="69" bestFit="1" customWidth="1"/>
    <col min="9" max="9" width="6.453125" style="69" bestFit="1" customWidth="1"/>
    <col min="10" max="10" width="3.54296875" style="69" bestFit="1" customWidth="1"/>
    <col min="11" max="11" width="3.54296875" style="6" bestFit="1" customWidth="1"/>
    <col min="12" max="12" width="3.453125" style="6" bestFit="1" customWidth="1"/>
    <col min="13" max="13" width="5.54296875" style="6" bestFit="1" customWidth="1"/>
    <col min="14" max="14" width="3.7265625" style="6" bestFit="1" customWidth="1"/>
    <col min="15" max="15" width="11.54296875" style="6" bestFit="1" customWidth="1"/>
  </cols>
  <sheetData>
    <row r="1" spans="1:15" ht="18.75" customHeight="1" x14ac:dyDescent="0.35"/>
    <row r="2" spans="1:15" ht="13.9" customHeight="1" x14ac:dyDescent="0.35">
      <c r="A2" s="76" t="s">
        <v>158</v>
      </c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</row>
    <row r="3" spans="1:15" ht="18.75" customHeight="1" x14ac:dyDescent="0.35"/>
    <row r="4" spans="1:15" ht="18.75" customHeight="1" x14ac:dyDescent="0.35">
      <c r="A4" s="3" t="s">
        <v>23</v>
      </c>
      <c r="B4" s="5" t="s">
        <v>159</v>
      </c>
    </row>
    <row r="5" spans="1:15" ht="18.75" customHeight="1" x14ac:dyDescent="0.35"/>
    <row r="6" spans="1:15" ht="18.75" customHeight="1" x14ac:dyDescent="0.35">
      <c r="A6" s="3" t="s">
        <v>160</v>
      </c>
      <c r="B6" s="5" t="s">
        <v>16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</row>
    <row r="7" spans="1:15" ht="18.75" customHeight="1" x14ac:dyDescent="0.35">
      <c r="A7" s="3" t="s">
        <v>22</v>
      </c>
      <c r="B7" s="5" t="s">
        <v>44</v>
      </c>
      <c r="C7" s="5" t="s">
        <v>33</v>
      </c>
      <c r="D7" s="5" t="s">
        <v>50</v>
      </c>
      <c r="E7" s="5" t="s">
        <v>128</v>
      </c>
      <c r="F7" s="5" t="s">
        <v>142</v>
      </c>
      <c r="G7" s="5" t="s">
        <v>54</v>
      </c>
      <c r="H7" s="5" t="s">
        <v>28</v>
      </c>
      <c r="I7" s="5" t="s">
        <v>161</v>
      </c>
      <c r="J7" s="5" t="s">
        <v>38</v>
      </c>
      <c r="K7" s="5" t="s">
        <v>36</v>
      </c>
      <c r="L7" s="5" t="s">
        <v>103</v>
      </c>
      <c r="M7" s="5" t="s">
        <v>136</v>
      </c>
      <c r="N7" s="5" t="s">
        <v>148</v>
      </c>
      <c r="O7" s="5" t="s">
        <v>162</v>
      </c>
    </row>
    <row r="8" spans="1:15" ht="18.75" customHeight="1" x14ac:dyDescent="0.35">
      <c r="A8" s="3" t="s">
        <v>163</v>
      </c>
      <c r="B8" s="4">
        <v>2</v>
      </c>
      <c r="C8" s="4">
        <v>3</v>
      </c>
      <c r="D8" s="4">
        <v>4</v>
      </c>
      <c r="E8" s="4">
        <v>3</v>
      </c>
      <c r="F8" s="4">
        <v>1</v>
      </c>
      <c r="G8" s="4">
        <v>5</v>
      </c>
      <c r="H8" s="4">
        <v>2</v>
      </c>
      <c r="I8" s="5"/>
      <c r="J8" s="4">
        <v>1</v>
      </c>
      <c r="K8" s="4">
        <v>3</v>
      </c>
      <c r="L8" s="4">
        <v>11</v>
      </c>
      <c r="M8" s="4">
        <v>4</v>
      </c>
      <c r="N8" s="5"/>
      <c r="O8" s="4">
        <v>39</v>
      </c>
    </row>
    <row r="9" spans="1:15" ht="18.75" customHeight="1" x14ac:dyDescent="0.35">
      <c r="A9" s="3" t="s">
        <v>29</v>
      </c>
      <c r="B9" s="4">
        <v>3</v>
      </c>
      <c r="C9" s="4">
        <v>1</v>
      </c>
      <c r="D9" s="5"/>
      <c r="E9" s="5"/>
      <c r="F9" s="4">
        <v>1</v>
      </c>
      <c r="G9" s="4">
        <v>1</v>
      </c>
      <c r="H9" s="4">
        <v>1</v>
      </c>
      <c r="I9" s="4">
        <v>1</v>
      </c>
      <c r="J9" s="5"/>
      <c r="K9" s="4">
        <v>1</v>
      </c>
      <c r="L9" s="5"/>
      <c r="M9" s="5"/>
      <c r="N9" s="4">
        <v>1</v>
      </c>
      <c r="O9" s="4">
        <v>10</v>
      </c>
    </row>
    <row r="10" spans="1:15" ht="18.75" customHeight="1" x14ac:dyDescent="0.35">
      <c r="A10" s="3" t="s">
        <v>162</v>
      </c>
      <c r="B10" s="4">
        <v>5</v>
      </c>
      <c r="C10" s="4">
        <v>4</v>
      </c>
      <c r="D10" s="4">
        <v>4</v>
      </c>
      <c r="E10" s="4">
        <v>3</v>
      </c>
      <c r="F10" s="4">
        <v>2</v>
      </c>
      <c r="G10" s="4">
        <v>6</v>
      </c>
      <c r="H10" s="4">
        <v>3</v>
      </c>
      <c r="I10" s="4">
        <v>1</v>
      </c>
      <c r="J10" s="4">
        <v>1</v>
      </c>
      <c r="K10" s="4">
        <v>4</v>
      </c>
      <c r="L10" s="4">
        <v>11</v>
      </c>
      <c r="M10" s="4">
        <v>4</v>
      </c>
      <c r="N10" s="4">
        <v>1</v>
      </c>
      <c r="O10" s="74">
        <v>49</v>
      </c>
    </row>
    <row r="11" spans="1:15" ht="18.75" customHeight="1" x14ac:dyDescent="0.35"/>
    <row r="12" spans="1:15" ht="18.75" customHeight="1" x14ac:dyDescent="0.35"/>
    <row r="13" spans="1:15" ht="13.9" customHeight="1" x14ac:dyDescent="0.35">
      <c r="A13" s="76" t="s">
        <v>164</v>
      </c>
      <c r="B13" s="77"/>
      <c r="C13" s="77"/>
      <c r="D13" s="77"/>
      <c r="E13" s="77"/>
      <c r="F13" s="77"/>
      <c r="G13" s="77"/>
      <c r="H13" s="77"/>
      <c r="I13" s="77"/>
      <c r="J13" s="77"/>
      <c r="K13" s="77"/>
      <c r="L13" s="77"/>
      <c r="M13" s="77"/>
      <c r="N13" s="77"/>
      <c r="O13" s="77"/>
    </row>
    <row r="14" spans="1:15" ht="18.75" customHeight="1" x14ac:dyDescent="0.35"/>
    <row r="15" spans="1:15" ht="18.75" customHeight="1" x14ac:dyDescent="0.35">
      <c r="A15" s="3" t="s">
        <v>25</v>
      </c>
      <c r="B15" s="5" t="s">
        <v>159</v>
      </c>
    </row>
    <row r="16" spans="1:15" ht="18.75" customHeight="1" x14ac:dyDescent="0.35"/>
    <row r="17" spans="1:15" ht="18.75" customHeight="1" x14ac:dyDescent="0.35">
      <c r="A17" s="3" t="s">
        <v>160</v>
      </c>
      <c r="B17" s="5" t="s">
        <v>16</v>
      </c>
      <c r="C17" s="5"/>
      <c r="D17" s="5"/>
      <c r="E17" s="5"/>
      <c r="F17" s="5"/>
      <c r="G17" s="5"/>
      <c r="H17" s="5"/>
      <c r="I17" s="5"/>
      <c r="J17" s="5"/>
      <c r="K17" s="5"/>
      <c r="L17" s="5"/>
    </row>
    <row r="18" spans="1:15" ht="18.75" customHeight="1" x14ac:dyDescent="0.35">
      <c r="A18" s="3" t="s">
        <v>22</v>
      </c>
      <c r="B18" s="5" t="s">
        <v>50</v>
      </c>
      <c r="C18" s="5" t="s">
        <v>165</v>
      </c>
      <c r="D18" s="5" t="s">
        <v>166</v>
      </c>
      <c r="E18" s="5" t="s">
        <v>128</v>
      </c>
      <c r="F18" s="5" t="s">
        <v>142</v>
      </c>
      <c r="G18" s="5" t="s">
        <v>54</v>
      </c>
      <c r="H18" s="5" t="s">
        <v>28</v>
      </c>
      <c r="I18" s="5" t="s">
        <v>38</v>
      </c>
      <c r="J18" s="5" t="s">
        <v>36</v>
      </c>
      <c r="K18" s="5" t="s">
        <v>103</v>
      </c>
      <c r="L18" s="5" t="s">
        <v>162</v>
      </c>
    </row>
    <row r="19" spans="1:15" ht="18.75" customHeight="1" x14ac:dyDescent="0.35">
      <c r="A19" s="3" t="s">
        <v>73</v>
      </c>
      <c r="B19" s="5"/>
      <c r="C19" s="4">
        <v>1</v>
      </c>
      <c r="D19" s="4">
        <v>1</v>
      </c>
      <c r="E19" s="4">
        <v>2</v>
      </c>
      <c r="F19" s="5"/>
      <c r="G19" s="4">
        <v>6</v>
      </c>
      <c r="H19" s="5"/>
      <c r="I19" s="4">
        <v>1</v>
      </c>
      <c r="J19" s="5"/>
      <c r="K19" s="4">
        <v>1</v>
      </c>
      <c r="L19" s="4">
        <v>12</v>
      </c>
    </row>
    <row r="20" spans="1:15" ht="18.75" customHeight="1" x14ac:dyDescent="0.35">
      <c r="A20" s="3" t="s">
        <v>55</v>
      </c>
      <c r="B20" s="4">
        <v>1</v>
      </c>
      <c r="C20" s="5"/>
      <c r="D20" s="5"/>
      <c r="E20" s="4">
        <v>1</v>
      </c>
      <c r="F20" s="4">
        <v>1</v>
      </c>
      <c r="G20" s="4">
        <v>1</v>
      </c>
      <c r="H20" s="4">
        <v>1</v>
      </c>
      <c r="I20" s="4">
        <v>1</v>
      </c>
      <c r="J20" s="4">
        <v>1</v>
      </c>
      <c r="K20" s="5"/>
      <c r="L20" s="4">
        <v>7</v>
      </c>
    </row>
    <row r="21" spans="1:15" ht="18.75" customHeight="1" x14ac:dyDescent="0.35">
      <c r="A21" s="3" t="s">
        <v>162</v>
      </c>
      <c r="B21" s="4">
        <v>1</v>
      </c>
      <c r="C21" s="4">
        <v>1</v>
      </c>
      <c r="D21" s="4">
        <v>1</v>
      </c>
      <c r="E21" s="4">
        <v>3</v>
      </c>
      <c r="F21" s="4">
        <v>1</v>
      </c>
      <c r="G21" s="4">
        <v>7</v>
      </c>
      <c r="H21" s="4">
        <v>1</v>
      </c>
      <c r="I21" s="4">
        <v>2</v>
      </c>
      <c r="J21" s="4">
        <v>1</v>
      </c>
      <c r="K21" s="4">
        <v>1</v>
      </c>
      <c r="L21" s="74">
        <v>19</v>
      </c>
    </row>
    <row r="22" spans="1:15" ht="18.75" customHeight="1" x14ac:dyDescent="0.35"/>
    <row r="23" spans="1:15" ht="18.75" customHeight="1" x14ac:dyDescent="0.35"/>
    <row r="24" spans="1:15" ht="13.9" customHeight="1" x14ac:dyDescent="0.35">
      <c r="A24" s="76" t="s">
        <v>167</v>
      </c>
      <c r="B24" s="77"/>
      <c r="C24" s="77"/>
      <c r="D24" s="77"/>
      <c r="E24" s="77"/>
      <c r="F24" s="77"/>
      <c r="G24" s="77"/>
      <c r="H24" s="77"/>
      <c r="I24" s="77"/>
      <c r="J24" s="77"/>
      <c r="K24" s="77"/>
      <c r="L24" s="77"/>
      <c r="M24" s="77"/>
      <c r="N24" s="77"/>
      <c r="O24" s="77"/>
    </row>
    <row r="25" spans="1:15" ht="18.75" customHeight="1" x14ac:dyDescent="0.35">
      <c r="A25" t="s">
        <v>26</v>
      </c>
      <c r="B25" s="69" t="s">
        <v>31</v>
      </c>
    </row>
    <row r="26" spans="1:15" ht="18.75" customHeight="1" x14ac:dyDescent="0.35"/>
    <row r="27" spans="1:15" ht="18.75" customHeight="1" x14ac:dyDescent="0.35">
      <c r="A27" s="3" t="s">
        <v>160</v>
      </c>
      <c r="B27" s="5" t="s">
        <v>16</v>
      </c>
      <c r="C27" s="5"/>
      <c r="D27" s="5"/>
      <c r="E27" s="5"/>
      <c r="F27" s="5"/>
      <c r="G27" s="5"/>
      <c r="H27" s="5"/>
      <c r="I27" s="5"/>
      <c r="J27" s="5"/>
    </row>
    <row r="28" spans="1:15" ht="18.75" customHeight="1" x14ac:dyDescent="0.35">
      <c r="A28" s="3" t="s">
        <v>22</v>
      </c>
      <c r="B28" s="5" t="s">
        <v>44</v>
      </c>
      <c r="C28" s="5" t="s">
        <v>33</v>
      </c>
      <c r="D28" s="5" t="s">
        <v>128</v>
      </c>
      <c r="E28" s="5" t="s">
        <v>142</v>
      </c>
      <c r="F28" s="5" t="s">
        <v>54</v>
      </c>
      <c r="G28" s="5" t="s">
        <v>28</v>
      </c>
      <c r="H28" s="5" t="s">
        <v>38</v>
      </c>
      <c r="I28" s="5" t="s">
        <v>103</v>
      </c>
      <c r="J28" s="5" t="s">
        <v>162</v>
      </c>
    </row>
    <row r="29" spans="1:15" ht="18.75" customHeight="1" x14ac:dyDescent="0.35">
      <c r="A29" s="3" t="s">
        <v>163</v>
      </c>
      <c r="B29" s="4">
        <v>1</v>
      </c>
      <c r="C29" s="4">
        <v>2</v>
      </c>
      <c r="D29" s="4">
        <v>2</v>
      </c>
      <c r="E29" s="4">
        <v>1</v>
      </c>
      <c r="F29" s="4">
        <v>4</v>
      </c>
      <c r="G29" s="4">
        <v>2</v>
      </c>
      <c r="H29" s="4">
        <v>1</v>
      </c>
      <c r="I29" s="4">
        <v>10</v>
      </c>
      <c r="J29" s="4">
        <v>23</v>
      </c>
    </row>
    <row r="30" spans="1:15" ht="18.75" customHeight="1" x14ac:dyDescent="0.35">
      <c r="A30" s="3" t="s">
        <v>29</v>
      </c>
      <c r="B30" s="5"/>
      <c r="C30" s="4">
        <v>1</v>
      </c>
      <c r="D30" s="5"/>
      <c r="E30" s="5"/>
      <c r="F30" s="5"/>
      <c r="G30" s="4">
        <v>1</v>
      </c>
      <c r="H30" s="5"/>
      <c r="I30" s="5"/>
      <c r="J30" s="4">
        <v>2</v>
      </c>
    </row>
    <row r="31" spans="1:15" ht="18.75" customHeight="1" x14ac:dyDescent="0.35">
      <c r="A31" s="3" t="s">
        <v>162</v>
      </c>
      <c r="B31" s="4">
        <v>1</v>
      </c>
      <c r="C31" s="4">
        <v>3</v>
      </c>
      <c r="D31" s="4">
        <v>2</v>
      </c>
      <c r="E31" s="4">
        <v>1</v>
      </c>
      <c r="F31" s="4">
        <v>4</v>
      </c>
      <c r="G31" s="4">
        <v>3</v>
      </c>
      <c r="H31" s="4">
        <v>1</v>
      </c>
      <c r="I31" s="4">
        <v>10</v>
      </c>
      <c r="J31" s="74">
        <v>25</v>
      </c>
    </row>
  </sheetData>
  <mergeCells count="3">
    <mergeCell ref="A2:O2"/>
    <mergeCell ref="A13:O13"/>
    <mergeCell ref="A24:O2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CP71"/>
  <sheetViews>
    <sheetView tabSelected="1" topLeftCell="B1" zoomScale="60" workbookViewId="0">
      <selection activeCell="E33" sqref="E33"/>
    </sheetView>
  </sheetViews>
  <sheetFormatPr defaultRowHeight="14.5" x14ac:dyDescent="0.35"/>
  <cols>
    <col min="1" max="1" width="6.81640625" style="69" bestFit="1" customWidth="1"/>
    <col min="2" max="2" width="58.1796875" bestFit="1" customWidth="1"/>
    <col min="3" max="3" width="8.453125" bestFit="1" customWidth="1"/>
    <col min="4" max="4" width="9.1796875" style="6" bestFit="1" customWidth="1"/>
    <col min="5" max="5" width="32.54296875" style="70" bestFit="1" customWidth="1"/>
    <col min="6" max="6" width="37" style="70" bestFit="1" customWidth="1"/>
    <col min="7" max="7" width="11.7265625" style="71" bestFit="1" customWidth="1"/>
    <col min="8" max="8" width="13.453125" style="72" bestFit="1" customWidth="1"/>
    <col min="9" max="9" width="21.26953125" style="70" bestFit="1" customWidth="1"/>
    <col min="10" max="10" width="19.81640625" style="73" bestFit="1" customWidth="1"/>
    <col min="11" max="11" width="103" bestFit="1" customWidth="1"/>
    <col min="12" max="12" width="15.81640625" bestFit="1" customWidth="1"/>
    <col min="13" max="13" width="8.7265625" bestFit="1" customWidth="1"/>
    <col min="14" max="94" width="13.54296875" bestFit="1" customWidth="1"/>
  </cols>
  <sheetData>
    <row r="1" spans="1:94" s="7" customFormat="1" ht="70.5" customHeight="1" x14ac:dyDescent="0.35">
      <c r="A1" s="8" t="s">
        <v>14</v>
      </c>
      <c r="B1" s="9" t="s">
        <v>15</v>
      </c>
      <c r="C1" s="9" t="s">
        <v>16</v>
      </c>
      <c r="D1" s="8" t="s">
        <v>17</v>
      </c>
      <c r="E1" s="9" t="s">
        <v>18</v>
      </c>
      <c r="F1" s="9" t="s">
        <v>19</v>
      </c>
      <c r="G1" s="9" t="s">
        <v>20</v>
      </c>
      <c r="H1" s="10" t="s">
        <v>21</v>
      </c>
      <c r="I1" s="9" t="s">
        <v>22</v>
      </c>
      <c r="J1" s="11" t="s">
        <v>23</v>
      </c>
      <c r="K1" s="9" t="s">
        <v>24</v>
      </c>
      <c r="L1" s="9" t="s">
        <v>25</v>
      </c>
      <c r="M1" s="9" t="s">
        <v>26</v>
      </c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  <c r="BO1" s="12"/>
      <c r="BP1" s="12"/>
      <c r="BQ1" s="12"/>
      <c r="BR1" s="12"/>
      <c r="BS1" s="12"/>
      <c r="BT1" s="12"/>
      <c r="BU1" s="12"/>
      <c r="BV1" s="12"/>
      <c r="BW1" s="12"/>
      <c r="BX1" s="12"/>
      <c r="BY1" s="12"/>
      <c r="BZ1" s="12"/>
      <c r="CA1" s="12"/>
      <c r="CB1" s="12"/>
      <c r="CC1" s="12"/>
      <c r="CD1" s="12"/>
      <c r="CE1" s="12"/>
      <c r="CF1" s="12"/>
      <c r="CG1" s="12"/>
      <c r="CH1" s="12"/>
      <c r="CI1" s="12"/>
      <c r="CJ1" s="12"/>
      <c r="CK1" s="12"/>
      <c r="CL1" s="12"/>
      <c r="CM1" s="12"/>
      <c r="CN1" s="12"/>
      <c r="CO1" s="12"/>
      <c r="CP1" s="12"/>
    </row>
    <row r="2" spans="1:94" ht="18.75" customHeight="1" x14ac:dyDescent="0.35">
      <c r="A2" s="4">
        <v>1</v>
      </c>
      <c r="B2" s="13" t="s">
        <v>27</v>
      </c>
      <c r="C2" s="13" t="s">
        <v>28</v>
      </c>
      <c r="D2" s="14" t="s">
        <v>29</v>
      </c>
      <c r="E2" s="3" t="str">
        <f>+VLOOKUP(B2,'Export-NO MODIFICAR'!A:F,2,FALSE)</f>
        <v>Wilmar Vargas Preciado (174)</v>
      </c>
      <c r="F2" s="3" t="str">
        <f>+VLOOKUP('Seguimiento '!B2,'Export-NO MODIFICAR'!A:F,3,FALSE)</f>
        <v>MONICA PATRICIA GIRALDO PEREZ (192)</v>
      </c>
      <c r="G2" s="15" t="str">
        <f>+VLOOKUP(B2,'Export-NO MODIFICAR'!A:F,4,FALSE)</f>
        <v>4,54</v>
      </c>
      <c r="H2" s="16">
        <f>+VLOOKUP(B2,'Export-NO MODIFICAR'!A:F,5,FALSE)</f>
        <v>0</v>
      </c>
      <c r="I2" s="3" t="str">
        <f>+VLOOKUP(B2,'Export-NO MODIFICAR'!A:F,6,FALSE)</f>
        <v>Nuevo</v>
      </c>
      <c r="J2" s="17">
        <v>45755</v>
      </c>
      <c r="K2" s="3"/>
      <c r="L2" s="3" t="s">
        <v>30</v>
      </c>
      <c r="M2" t="s">
        <v>31</v>
      </c>
    </row>
    <row r="3" spans="1:94" ht="18.75" customHeight="1" x14ac:dyDescent="0.35">
      <c r="A3" s="4">
        <v>2</v>
      </c>
      <c r="B3" s="13" t="s">
        <v>32</v>
      </c>
      <c r="C3" s="13" t="s">
        <v>33</v>
      </c>
      <c r="D3" s="14" t="s">
        <v>29</v>
      </c>
      <c r="E3" s="3" t="str">
        <f>+VLOOKUP(B3,'Export-NO MODIFICAR'!A:F,2,FALSE)</f>
        <v>Alberto Rivera Betancourt (822)</v>
      </c>
      <c r="F3" s="3" t="str">
        <f>+VLOOKUP('Seguimiento '!B3,'Export-NO MODIFICAR'!A:F,3,FALSE)</f>
        <v>SINDY CRISTINA ALZATE ARIAS (201)</v>
      </c>
      <c r="G3" s="15" t="str">
        <f>+VLOOKUP(B3,'Export-NO MODIFICAR'!A:F,4,FALSE)</f>
        <v>4,65</v>
      </c>
      <c r="H3" s="16" t="str">
        <f>+VLOOKUP(B3,'Export-NO MODIFICAR'!A:F,5,FALSE)</f>
        <v>Desarrollo</v>
      </c>
      <c r="I3" s="3" t="str">
        <f>+VLOOKUP(B3,'Export-NO MODIFICAR'!A:F,6,FALSE)</f>
        <v>Nuevo</v>
      </c>
      <c r="J3" s="17"/>
      <c r="K3" s="3"/>
      <c r="L3" s="3" t="s">
        <v>34</v>
      </c>
      <c r="M3" t="s">
        <v>31</v>
      </c>
    </row>
    <row r="4" spans="1:94" ht="19.5" customHeight="1" x14ac:dyDescent="0.35">
      <c r="A4" s="4">
        <v>3</v>
      </c>
      <c r="B4" s="13" t="s">
        <v>35</v>
      </c>
      <c r="C4" s="13" t="s">
        <v>36</v>
      </c>
      <c r="D4" s="5" t="s">
        <v>29</v>
      </c>
      <c r="E4" s="3" t="str">
        <f>+VLOOKUP(B4,'Export-NO MODIFICAR'!A:F,2,FALSE)</f>
        <v>Nurky Castro (46)</v>
      </c>
      <c r="F4" s="3" t="str">
        <f>+VLOOKUP('Seguimiento '!B4,'Export-NO MODIFICAR'!A:F,3,FALSE)</f>
        <v>ANGELA PATRICIA PERDOMO (175)</v>
      </c>
      <c r="G4" s="15" t="str">
        <f>+VLOOKUP(B4,'Export-NO MODIFICAR'!A:F,4,FALSE)</f>
        <v>5,65</v>
      </c>
      <c r="H4" s="16" t="str">
        <f>+VLOOKUP(B4,'Export-NO MODIFICAR'!A:F,5,FALSE)</f>
        <v>Desarrollo</v>
      </c>
      <c r="I4" s="3" t="str">
        <f>+VLOOKUP(B4,'Export-NO MODIFICAR'!A:F,6,FALSE)</f>
        <v>En tratamiento</v>
      </c>
      <c r="J4" s="17"/>
      <c r="K4" s="3"/>
      <c r="L4" s="3" t="s">
        <v>34</v>
      </c>
    </row>
    <row r="5" spans="1:94" ht="18.75" customHeight="1" x14ac:dyDescent="0.35">
      <c r="A5" s="4">
        <v>4</v>
      </c>
      <c r="B5" s="18" t="s">
        <v>37</v>
      </c>
      <c r="C5" s="19" t="s">
        <v>38</v>
      </c>
      <c r="D5" s="20" t="s">
        <v>29</v>
      </c>
      <c r="E5" s="3" t="str">
        <f>+VLOOKUP(B5,'Export-NO MODIFICAR'!A:F,2,FALSE)</f>
        <v>Pedro Emilio Jimenez Pabon (139)</v>
      </c>
      <c r="F5" s="21" t="str">
        <f>+VLOOKUP('Seguimiento '!B5,'Export-NO MODIFICAR'!A:F,3,FALSE)</f>
        <v>NATALIA EUGENIA RAMIREZ MOLINA (193)</v>
      </c>
      <c r="G5" s="22" t="str">
        <f>+VLOOKUP(B5,'Export-NO MODIFICAR'!A:F,4,FALSE)</f>
        <v>13,91</v>
      </c>
      <c r="H5" s="23" t="str">
        <f>+VLOOKUP(B5,'Export-NO MODIFICAR'!A:F,5,FALSE)</f>
        <v>Desarrollo</v>
      </c>
      <c r="I5" s="21" t="str">
        <f>+VLOOKUP(B5,'Export-NO MODIFICAR'!A:F,6,FALSE)</f>
        <v>En tratamiento</v>
      </c>
      <c r="J5" s="24"/>
      <c r="K5" s="21"/>
      <c r="L5" s="21" t="s">
        <v>39</v>
      </c>
      <c r="M5" t="s">
        <v>31</v>
      </c>
    </row>
    <row r="6" spans="1:94" ht="31.5" customHeight="1" x14ac:dyDescent="0.35">
      <c r="A6" s="4">
        <v>5</v>
      </c>
      <c r="B6" s="25" t="s">
        <v>40</v>
      </c>
      <c r="C6" s="26" t="s">
        <v>38</v>
      </c>
      <c r="D6" s="27" t="s">
        <v>29</v>
      </c>
      <c r="E6" s="3" t="str">
        <f>+VLOOKUP(B6,'Export-NO MODIFICAR'!A:F,2,FALSE)</f>
        <v>NATALIA EUGENIA RAMIREZ MOLINA (193)</v>
      </c>
      <c r="F6" s="28" t="str">
        <f>+VLOOKUP('Seguimiento '!B6,'Export-NO MODIFICAR'!A:F,3,FALSE)</f>
        <v>NATALIA EUGENIA RAMIREZ MOLINA (193)</v>
      </c>
      <c r="G6" s="29" t="str">
        <f>+VLOOKUP(B6,'Export-NO MODIFICAR'!A:F,4,FALSE)</f>
        <v>14,62</v>
      </c>
      <c r="H6" s="30" t="str">
        <f>+VLOOKUP(B6,'Export-NO MODIFICAR'!A:F,5,FALSE)</f>
        <v>Roles y perfiles</v>
      </c>
      <c r="I6" s="28" t="str">
        <f>+VLOOKUP(B6,'Export-NO MODIFICAR'!A:F,6,FALSE)</f>
        <v>Acción responsable test</v>
      </c>
      <c r="J6" s="31"/>
      <c r="K6" s="32" t="s">
        <v>41</v>
      </c>
      <c r="L6" s="26" t="s">
        <v>42</v>
      </c>
    </row>
    <row r="7" spans="1:94" ht="19.5" customHeight="1" x14ac:dyDescent="0.35">
      <c r="A7" s="4">
        <v>6</v>
      </c>
      <c r="B7" s="13" t="s">
        <v>43</v>
      </c>
      <c r="C7" s="3" t="s">
        <v>44</v>
      </c>
      <c r="D7" s="5" t="s">
        <v>29</v>
      </c>
      <c r="E7" s="3" t="str">
        <f>+VLOOKUP(B7,'Export-NO MODIFICAR'!A:F,2,FALSE)</f>
        <v>Natalia Manzaneda Palacios (258)</v>
      </c>
      <c r="F7" s="3" t="str">
        <f>+VLOOKUP('Seguimiento '!B7,'Export-NO MODIFICAR'!A:F,3,FALSE)</f>
        <v>ANA MILENA IBARBO GUTIERREZ (320)</v>
      </c>
      <c r="G7" s="15" t="str">
        <f>+VLOOKUP(B7,'Export-NO MODIFICAR'!A:F,4,FALSE)</f>
        <v>14,73</v>
      </c>
      <c r="H7" s="16">
        <f>+VLOOKUP(B7,'Export-NO MODIFICAR'!A:F,5,FALSE)</f>
        <v>0</v>
      </c>
      <c r="I7" s="3" t="str">
        <f>+VLOOKUP(B7,'Export-NO MODIFICAR'!A:F,6,FALSE)</f>
        <v>En tratamiento</v>
      </c>
      <c r="J7" s="17"/>
      <c r="K7" s="3"/>
      <c r="L7" s="3" t="s">
        <v>30</v>
      </c>
    </row>
    <row r="8" spans="1:94" ht="18.75" customHeight="1" x14ac:dyDescent="0.35">
      <c r="A8" s="4">
        <v>7</v>
      </c>
      <c r="B8" s="28" t="s">
        <v>45</v>
      </c>
      <c r="C8" s="28" t="str">
        <f>+MID(B8,4,2)</f>
        <v>MM</v>
      </c>
      <c r="D8" s="33" t="s">
        <v>29</v>
      </c>
      <c r="E8" s="3" t="str">
        <f>+VLOOKUP(B8,'Export-NO MODIFICAR'!A:F,2,FALSE)</f>
        <v>PAOLA ANDREA JIMENEZ RODRIGUEZ (492)</v>
      </c>
      <c r="F8" s="28" t="str">
        <f>+VLOOKUP('Seguimiento '!B8,'Export-NO MODIFICAR'!A:F,3,FALSE)</f>
        <v>PAOLA ANDREA JIMENEZ RODRIGUEZ (492)</v>
      </c>
      <c r="G8" s="29" t="str">
        <f>+VLOOKUP(B8,'Export-NO MODIFICAR'!A:F,4,FALSE)</f>
        <v>18,96</v>
      </c>
      <c r="H8" s="30">
        <f>+VLOOKUP(B8,'Export-NO MODIFICAR'!A:F,5,FALSE)</f>
        <v>0</v>
      </c>
      <c r="I8" s="28" t="str">
        <f>+VLOOKUP(B8,'Export-NO MODIFICAR'!A:F,6,FALSE)</f>
        <v>Propuesta de solución</v>
      </c>
      <c r="J8" s="34"/>
      <c r="K8" s="28"/>
      <c r="L8" s="28" t="s">
        <v>46</v>
      </c>
    </row>
    <row r="9" spans="1:94" ht="19.5" customHeight="1" x14ac:dyDescent="0.35">
      <c r="A9" s="4">
        <v>8</v>
      </c>
      <c r="B9" s="3" t="s">
        <v>47</v>
      </c>
      <c r="C9" s="3" t="str">
        <f>+MID(B9,4,2)</f>
        <v>AP</v>
      </c>
      <c r="D9" s="14" t="str">
        <f>+MID(B9,7,4)</f>
        <v>1236</v>
      </c>
      <c r="E9" s="3" t="str">
        <f>+VLOOKUP(B9,'Export-NO MODIFICAR'!A:F,2,FALSE)</f>
        <v>Wilmar Vargas Preciado (174)</v>
      </c>
      <c r="F9" s="3" t="str">
        <f>+VLOOKUP('Seguimiento '!B9,'Export-NO MODIFICAR'!A:F,3,FALSE)</f>
        <v>SINDY CRISTINA ALZATE ARIAS (201)</v>
      </c>
      <c r="G9" s="15" t="str">
        <f>+VLOOKUP(B9,'Export-NO MODIFICAR'!A:F,4,FALSE)</f>
        <v>18,98</v>
      </c>
      <c r="H9" s="16" t="str">
        <f>+VLOOKUP(B9,'Export-NO MODIFICAR'!A:F,5,FALSE)</f>
        <v>Configuración</v>
      </c>
      <c r="I9" s="3" t="str">
        <f>+VLOOKUP(B9,'Export-NO MODIFICAR'!A:F,6,FALSE)</f>
        <v>En tratamiento</v>
      </c>
      <c r="J9" s="35" t="s">
        <v>48</v>
      </c>
      <c r="K9" s="3"/>
      <c r="L9" s="3" t="s">
        <v>30</v>
      </c>
      <c r="M9" t="s">
        <v>31</v>
      </c>
    </row>
    <row r="10" spans="1:94" ht="18.75" customHeight="1" x14ac:dyDescent="0.35">
      <c r="A10" s="4">
        <v>9</v>
      </c>
      <c r="B10" s="36" t="s">
        <v>49</v>
      </c>
      <c r="C10" s="21" t="s">
        <v>50</v>
      </c>
      <c r="D10" s="37">
        <v>1408</v>
      </c>
      <c r="E10" s="3" t="str">
        <f>+VLOOKUP(B10,'Export-NO MODIFICAR'!A:F,2,FALSE)</f>
        <v>MANUEL HERNANDO SANTA JARA (132)</v>
      </c>
      <c r="F10" s="21" t="str">
        <f>+VLOOKUP('Seguimiento '!B10,'Export-NO MODIFICAR'!A:F,3,FALSE)</f>
        <v>MANUEL HERNANDO SANTA JARA (132)</v>
      </c>
      <c r="G10" s="22" t="str">
        <f>+VLOOKUP(B10,'Export-NO MODIFICAR'!A:F,4,FALSE)</f>
        <v>19,60</v>
      </c>
      <c r="H10" s="23" t="str">
        <f>+VLOOKUP(B10,'Export-NO MODIFICAR'!A:F,5,FALSE)</f>
        <v>Desarrollo</v>
      </c>
      <c r="I10" s="21" t="str">
        <f>+VLOOKUP(B10,'Export-NO MODIFICAR'!A:F,6,FALSE)</f>
        <v>Propuesta de solución</v>
      </c>
      <c r="J10" s="38"/>
      <c r="K10" s="36" t="s">
        <v>51</v>
      </c>
      <c r="L10" s="21" t="s">
        <v>39</v>
      </c>
    </row>
    <row r="11" spans="1:94" ht="18.75" customHeight="1" x14ac:dyDescent="0.35">
      <c r="A11" s="4">
        <v>10</v>
      </c>
      <c r="B11" s="26" t="s">
        <v>52</v>
      </c>
      <c r="C11" s="26" t="str">
        <f>+MID(B11,4,2)</f>
        <v>EW</v>
      </c>
      <c r="D11" s="27" t="s">
        <v>29</v>
      </c>
      <c r="E11" s="3" t="str">
        <f>+VLOOKUP(B11,'Export-NO MODIFICAR'!A:F,2,FALSE)</f>
        <v>GUSTAVO ADOLFO GARCIA TRUJILLO (393)</v>
      </c>
      <c r="F11" s="28" t="str">
        <f>+VLOOKUP('Seguimiento '!B11,'Export-NO MODIFICAR'!A:F,3,FALSE)</f>
        <v>GUSTAVO ADOLFO GARCIA TRUJILLO (393)</v>
      </c>
      <c r="G11" s="29" t="str">
        <f>+VLOOKUP(B11,'Export-NO MODIFICAR'!A:F,4,FALSE)</f>
        <v>19,61</v>
      </c>
      <c r="H11" s="30" t="str">
        <f>+VLOOKUP(B11,'Export-NO MODIFICAR'!A:F,5,FALSE)</f>
        <v>Funcionales</v>
      </c>
      <c r="I11" s="28" t="str">
        <f>+VLOOKUP(B11,'Export-NO MODIFICAR'!A:F,6,FALSE)</f>
        <v>Acción responsable test</v>
      </c>
      <c r="J11" s="31"/>
      <c r="K11" s="26"/>
      <c r="L11" s="26" t="s">
        <v>46</v>
      </c>
    </row>
    <row r="12" spans="1:94" ht="18.75" customHeight="1" x14ac:dyDescent="0.35">
      <c r="A12" s="4">
        <v>11</v>
      </c>
      <c r="B12" s="13" t="s">
        <v>53</v>
      </c>
      <c r="C12" s="3" t="s">
        <v>54</v>
      </c>
      <c r="D12" s="39" t="str">
        <f>+MID(B12,7,4)</f>
        <v>1167</v>
      </c>
      <c r="E12" s="3" t="str">
        <f>+VLOOKUP(B12,'Export-NO MODIFICAR'!A:F,2,FALSE)</f>
        <v>Nicolas Sarmiento (218)</v>
      </c>
      <c r="F12" s="3" t="str">
        <f>+VLOOKUP('Seguimiento '!B12,'Export-NO MODIFICAR'!A:F,3,FALSE)</f>
        <v>DAMARIS BIVIANA MURCIA SABOYA (103)</v>
      </c>
      <c r="G12" s="15" t="str">
        <f>+VLOOKUP(B12,'Export-NO MODIFICAR'!A:F,4,FALSE)</f>
        <v>19,70</v>
      </c>
      <c r="H12" s="16" t="str">
        <f>+VLOOKUP(B12,'Export-NO MODIFICAR'!A:F,5,FALSE)</f>
        <v>Configuración</v>
      </c>
      <c r="I12" s="3" t="str">
        <f>+VLOOKUP(B12,'Export-NO MODIFICAR'!A:F,6,FALSE)</f>
        <v>Propuesta de solución</v>
      </c>
      <c r="J12" s="17" t="s">
        <v>55</v>
      </c>
      <c r="K12" s="3" t="s">
        <v>56</v>
      </c>
      <c r="L12" s="3" t="s">
        <v>34</v>
      </c>
    </row>
    <row r="13" spans="1:94" ht="31.5" customHeight="1" x14ac:dyDescent="0.35">
      <c r="A13" s="4">
        <v>12</v>
      </c>
      <c r="B13" s="40" t="s">
        <v>57</v>
      </c>
      <c r="C13" s="3" t="str">
        <f>+MID(B13,4,4)</f>
        <v>PAPM</v>
      </c>
      <c r="D13" s="5">
        <v>1294</v>
      </c>
      <c r="E13" s="3" t="str">
        <f>+VLOOKUP(B13,'Export-NO MODIFICAR'!A:F,2,FALSE)</f>
        <v>Raphael Gustavo Gimenes Trivaleti (219)</v>
      </c>
      <c r="F13" s="3" t="str">
        <f>+VLOOKUP('Seguimiento '!B13,'Export-NO MODIFICAR'!A:F,3,FALSE)</f>
        <v>JUAN DAVID VARGAS RESTREPO (127)</v>
      </c>
      <c r="G13" s="41" t="str">
        <f>+VLOOKUP(B13,'Export-NO MODIFICAR'!A:F,4,FALSE)</f>
        <v>19,73</v>
      </c>
      <c r="H13" s="16">
        <f>+VLOOKUP(B13,'Export-NO MODIFICAR'!A:F,5,FALSE)</f>
        <v>0</v>
      </c>
      <c r="I13" s="3" t="str">
        <f>+VLOOKUP(B13,'Export-NO MODIFICAR'!A:F,6,FALSE)</f>
        <v>Nuevo</v>
      </c>
      <c r="J13" s="42"/>
      <c r="K13" s="43" t="s">
        <v>58</v>
      </c>
      <c r="L13" s="3" t="s">
        <v>59</v>
      </c>
    </row>
    <row r="14" spans="1:94" ht="18.75" customHeight="1" x14ac:dyDescent="0.35">
      <c r="A14" s="4">
        <v>13</v>
      </c>
      <c r="B14" s="13" t="s">
        <v>60</v>
      </c>
      <c r="C14" s="3" t="s">
        <v>28</v>
      </c>
      <c r="D14" s="14" t="s">
        <v>29</v>
      </c>
      <c r="E14" s="3" t="str">
        <f>+VLOOKUP(B14,'Export-NO MODIFICAR'!A:F,2,FALSE)</f>
        <v>GUSTAVO ESPINOSA (646)</v>
      </c>
      <c r="F14" s="3" t="str">
        <f>+VLOOKUP('Seguimiento '!B14,'Export-NO MODIFICAR'!A:F,3,FALSE)</f>
        <v>LUIS GERMAN PINEDA ARCILA (191)</v>
      </c>
      <c r="G14" s="15" t="str">
        <f>+VLOOKUP(B14,'Export-NO MODIFICAR'!A:F,4,FALSE)</f>
        <v>19,85</v>
      </c>
      <c r="H14" s="16" t="str">
        <f>+VLOOKUP(B14,'Export-NO MODIFICAR'!A:F,5,FALSE)</f>
        <v>Maestros</v>
      </c>
      <c r="I14" s="3" t="str">
        <f>+VLOOKUP(B14,'Export-NO MODIFICAR'!A:F,6,FALSE)</f>
        <v>En tratamiento</v>
      </c>
      <c r="J14" s="17"/>
      <c r="K14" s="43" t="s">
        <v>61</v>
      </c>
      <c r="L14" s="3" t="s">
        <v>30</v>
      </c>
      <c r="M14" t="s">
        <v>31</v>
      </c>
    </row>
    <row r="15" spans="1:94" ht="18.75" customHeight="1" x14ac:dyDescent="0.35">
      <c r="A15" s="4">
        <v>14</v>
      </c>
      <c r="B15" s="36" t="s">
        <v>62</v>
      </c>
      <c r="C15" s="13" t="s">
        <v>36</v>
      </c>
      <c r="D15" s="37" t="s">
        <v>29</v>
      </c>
      <c r="E15" s="3" t="str">
        <f>+VLOOKUP(B15,'Export-NO MODIFICAR'!A:F,2,FALSE)</f>
        <v>CAROLINA ECHEVERRI SANTA (783)</v>
      </c>
      <c r="F15" s="21" t="str">
        <f>+VLOOKUP('Seguimiento '!B15,'Export-NO MODIFICAR'!A:F,3,FALSE)</f>
        <v>CAROLINA ECHEVERRI SANTA (783)</v>
      </c>
      <c r="G15" s="44" t="str">
        <f>+VLOOKUP(B15,'Export-NO MODIFICAR'!A:F,4,FALSE)</f>
        <v>19,86</v>
      </c>
      <c r="H15" s="23" t="str">
        <f>+VLOOKUP(B15,'Export-NO MODIFICAR'!A:F,5,FALSE)</f>
        <v>Configuración</v>
      </c>
      <c r="I15" s="21" t="str">
        <f>+VLOOKUP(B15,'Export-NO MODIFICAR'!A:F,6,FALSE)</f>
        <v>Propuesta de solución</v>
      </c>
      <c r="J15" s="38">
        <v>45854</v>
      </c>
      <c r="K15" s="38"/>
      <c r="L15" s="21" t="s">
        <v>39</v>
      </c>
    </row>
    <row r="16" spans="1:94" ht="18.75" customHeight="1" x14ac:dyDescent="0.35">
      <c r="A16" s="4">
        <v>15</v>
      </c>
      <c r="B16" s="45" t="s">
        <v>63</v>
      </c>
      <c r="C16" s="26" t="str">
        <f t="shared" ref="C16:C21" si="0">+MID(B16,4,2)</f>
        <v>GL</v>
      </c>
      <c r="D16" s="27">
        <v>724</v>
      </c>
      <c r="E16" s="3" t="str">
        <f>+VLOOKUP(B16,'Export-NO MODIFICAR'!A:F,2,FALSE)</f>
        <v>SANDRA JANET TAMAYO BEDOYA (199)</v>
      </c>
      <c r="F16" s="26" t="str">
        <f>+VLOOKUP('Seguimiento '!B16,'Export-NO MODIFICAR'!A:F,3,FALSE)</f>
        <v>SANDRA JANET TAMAYO BEDOYA (199)</v>
      </c>
      <c r="G16" s="46" t="str">
        <f>+VLOOKUP(B16,'Export-NO MODIFICAR'!A:F,4,FALSE)</f>
        <v>19,96</v>
      </c>
      <c r="H16" s="30" t="str">
        <f>+VLOOKUP(B16,'Export-NO MODIFICAR'!A:F,5,FALSE)</f>
        <v>Desarrollo</v>
      </c>
      <c r="I16" s="28" t="str">
        <f>+VLOOKUP(B16,'Export-NO MODIFICAR'!A:F,6,FALSE)</f>
        <v>Propuesta de solución</v>
      </c>
      <c r="J16" s="47">
        <v>45847</v>
      </c>
      <c r="K16" s="48"/>
      <c r="L16" s="26" t="s">
        <v>39</v>
      </c>
    </row>
    <row r="17" spans="1:94" ht="18.75" customHeight="1" x14ac:dyDescent="0.35">
      <c r="A17" s="4">
        <v>16</v>
      </c>
      <c r="B17" s="13" t="s">
        <v>64</v>
      </c>
      <c r="C17" s="3" t="str">
        <f t="shared" si="0"/>
        <v>GL</v>
      </c>
      <c r="D17" s="14" t="str">
        <f>+MID(B17,7,4)</f>
        <v>1263</v>
      </c>
      <c r="E17" s="3" t="str">
        <f>+VLOOKUP(B17,'Export-NO MODIFICAR'!A:F,2,FALSE)</f>
        <v>John Alejandro Rodriguez (41)</v>
      </c>
      <c r="F17" s="3" t="str">
        <f>+VLOOKUP('Seguimiento '!B17,'Export-NO MODIFICAR'!A:F,3,FALSE)</f>
        <v>GLORIA ELENA AGUDELO ARENAS (181)</v>
      </c>
      <c r="G17" s="15" t="str">
        <f>+VLOOKUP(B17,'Export-NO MODIFICAR'!A:F,4,FALSE)</f>
        <v>19,98</v>
      </c>
      <c r="H17" s="16" t="str">
        <f>+VLOOKUP(B17,'Export-NO MODIFICAR'!A:F,5,FALSE)</f>
        <v>Desarrollo</v>
      </c>
      <c r="I17" s="3" t="str">
        <f>+VLOOKUP(B17,'Export-NO MODIFICAR'!A:F,6,FALSE)</f>
        <v>En tratamiento</v>
      </c>
      <c r="J17" s="49">
        <v>45870</v>
      </c>
      <c r="K17" s="3" t="s">
        <v>65</v>
      </c>
      <c r="L17" s="3" t="s">
        <v>34</v>
      </c>
      <c r="M17" t="s">
        <v>31</v>
      </c>
    </row>
    <row r="18" spans="1:94" ht="18.75" customHeight="1" x14ac:dyDescent="0.35">
      <c r="A18" s="4">
        <v>17</v>
      </c>
      <c r="B18" s="50" t="s">
        <v>66</v>
      </c>
      <c r="C18" s="21" t="str">
        <f t="shared" si="0"/>
        <v>RE</v>
      </c>
      <c r="D18" s="37" t="s">
        <v>29</v>
      </c>
      <c r="E18" s="3" t="str">
        <f>+VLOOKUP(B18,'Export-NO MODIFICAR'!A:F,2,FALSE)</f>
        <v>NATALIA EUGENIA RAMIREZ MOLINA (193)</v>
      </c>
      <c r="F18" s="21" t="str">
        <f>+VLOOKUP('Seguimiento '!B18,'Export-NO MODIFICAR'!A:F,3,FALSE)</f>
        <v>NATALIA EUGENIA RAMIREZ MOLINA (193)</v>
      </c>
      <c r="G18" s="44" t="str">
        <f>+VLOOKUP(B18,'Export-NO MODIFICAR'!A:F,4,FALSE)</f>
        <v>20,59</v>
      </c>
      <c r="H18" s="23" t="str">
        <f>+VLOOKUP(B18,'Export-NO MODIFICAR'!A:F,5,FALSE)</f>
        <v>Configuración</v>
      </c>
      <c r="I18" s="21" t="str">
        <f>+VLOOKUP(B18,'Export-NO MODIFICAR'!A:F,6,FALSE)</f>
        <v>Propuesta de solución</v>
      </c>
      <c r="J18" s="24"/>
      <c r="K18" s="51" t="s">
        <v>67</v>
      </c>
      <c r="L18" s="21" t="s">
        <v>42</v>
      </c>
    </row>
    <row r="19" spans="1:94" ht="18.75" customHeight="1" x14ac:dyDescent="0.35">
      <c r="A19" s="4">
        <v>18</v>
      </c>
      <c r="B19" s="21" t="s">
        <v>68</v>
      </c>
      <c r="C19" s="52" t="str">
        <f t="shared" si="0"/>
        <v>FM</v>
      </c>
      <c r="D19" s="37" t="str">
        <f>+MID(B19,7,4)</f>
        <v>1303</v>
      </c>
      <c r="E19" s="3" t="str">
        <f>+VLOOKUP(B19,'Export-NO MODIFICAR'!A:F,2,FALSE)</f>
        <v>ANA MILENA CHADID JARAMILLO (697)</v>
      </c>
      <c r="F19" s="21" t="str">
        <f>+VLOOKUP('Seguimiento '!B19,'Export-NO MODIFICAR'!A:F,3,FALSE)</f>
        <v>ANA MILENA CHADID JARAMILLO (697)</v>
      </c>
      <c r="G19" s="22" t="str">
        <f>+VLOOKUP(B19,'Export-NO MODIFICAR'!A:F,4,FALSE)</f>
        <v>20,62</v>
      </c>
      <c r="H19" s="23">
        <f>+VLOOKUP(B19,'Export-NO MODIFICAR'!A:F,5,FALSE)</f>
        <v>0</v>
      </c>
      <c r="I19" s="21" t="str">
        <f>+VLOOKUP(B19,'Export-NO MODIFICAR'!A:F,6,FALSE)</f>
        <v>Propuesta de solución</v>
      </c>
      <c r="J19" s="17">
        <v>45907</v>
      </c>
      <c r="K19" s="17"/>
      <c r="L19" s="3" t="s">
        <v>39</v>
      </c>
    </row>
    <row r="20" spans="1:94" ht="18.75" customHeight="1" x14ac:dyDescent="0.35">
      <c r="A20" s="4">
        <v>19</v>
      </c>
      <c r="B20" s="3" t="s">
        <v>69</v>
      </c>
      <c r="C20" s="53" t="str">
        <f t="shared" si="0"/>
        <v>FI</v>
      </c>
      <c r="D20" s="5" t="str">
        <f>+MID(B20,7,4)</f>
        <v>1308</v>
      </c>
      <c r="E20" s="3" t="str">
        <f>+VLOOKUP(B20,'Export-NO MODIFICAR'!A:F,2,FALSE)</f>
        <v>ANA MILENA CHADID JARAMILLO (697)</v>
      </c>
      <c r="F20" s="21" t="str">
        <f>+VLOOKUP('Seguimiento '!B20,'Export-NO MODIFICAR'!A:F,3,FALSE)</f>
        <v>ANA MILENA CHADID JARAMILLO (697)</v>
      </c>
      <c r="G20" s="22" t="str">
        <f>+VLOOKUP(B20,'Export-NO MODIFICAR'!A:F,4,FALSE)</f>
        <v>20,64</v>
      </c>
      <c r="H20" s="23" t="str">
        <f>+VLOOKUP(B20,'Export-NO MODIFICAR'!A:F,5,FALSE)</f>
        <v>Legados</v>
      </c>
      <c r="I20" s="21" t="str">
        <f>+VLOOKUP(B20,'Export-NO MODIFICAR'!A:F,6,FALSE)</f>
        <v>Acción responsable test</v>
      </c>
      <c r="J20" s="17"/>
      <c r="K20" s="3"/>
      <c r="L20" s="3" t="s">
        <v>39</v>
      </c>
    </row>
    <row r="21" spans="1:94" ht="18.75" customHeight="1" x14ac:dyDescent="0.35">
      <c r="A21" s="4">
        <v>20</v>
      </c>
      <c r="B21" s="3" t="s">
        <v>70</v>
      </c>
      <c r="C21" s="3" t="str">
        <f t="shared" si="0"/>
        <v>MM</v>
      </c>
      <c r="D21" s="14" t="str">
        <f>+MID(B21,7,4)</f>
        <v>1141</v>
      </c>
      <c r="E21" s="3" t="str">
        <f>+VLOOKUP(B21,'Export-NO MODIFICAR'!A:F,2,FALSE)</f>
        <v>GUSTAVO ESPINOSA (646)</v>
      </c>
      <c r="F21" s="3" t="str">
        <f>+VLOOKUP('Seguimiento '!B21,'Export-NO MODIFICAR'!A:F,3,FALSE)</f>
        <v>PAOLA ANDREA JIMENEZ RODRIGUEZ (492)</v>
      </c>
      <c r="G21" s="15" t="str">
        <f>+VLOOKUP(B21,'Export-NO MODIFICAR'!A:F,4,FALSE)</f>
        <v>20,75</v>
      </c>
      <c r="H21" s="16">
        <f>+VLOOKUP(B21,'Export-NO MODIFICAR'!A:F,5,FALSE)</f>
        <v>0</v>
      </c>
      <c r="I21" s="3" t="str">
        <f>+VLOOKUP(B21,'Export-NO MODIFICAR'!A:F,6,FALSE)</f>
        <v>En tratamiento</v>
      </c>
      <c r="J21" s="42"/>
      <c r="K21" s="43" t="s">
        <v>71</v>
      </c>
      <c r="L21" s="3" t="s">
        <v>30</v>
      </c>
      <c r="M21" t="s">
        <v>31</v>
      </c>
    </row>
    <row r="22" spans="1:94" ht="18.75" customHeight="1" x14ac:dyDescent="0.35">
      <c r="A22" s="4">
        <v>21</v>
      </c>
      <c r="B22" s="13" t="s">
        <v>72</v>
      </c>
      <c r="C22" s="3" t="s">
        <v>54</v>
      </c>
      <c r="D22" s="5" t="str">
        <f>+MID(B22,7,4)</f>
        <v>1192</v>
      </c>
      <c r="E22" s="3" t="str">
        <f>+VLOOKUP(B22,'Export-NO MODIFICAR'!A:F,2,FALSE)</f>
        <v>Nicolas Sarmiento (218)</v>
      </c>
      <c r="F22" s="3" t="str">
        <f>+VLOOKUP('Seguimiento '!B22,'Export-NO MODIFICAR'!A:F,3,FALSE)</f>
        <v>DAMARIS BIVIANA MURCIA SABOYA (103)</v>
      </c>
      <c r="G22" s="15" t="str">
        <f>+VLOOKUP(B22,'Export-NO MODIFICAR'!A:F,4,FALSE)</f>
        <v>20,86</v>
      </c>
      <c r="H22" s="16" t="str">
        <f>+VLOOKUP(B22,'Export-NO MODIFICAR'!A:F,5,FALSE)</f>
        <v>Configuración</v>
      </c>
      <c r="I22" s="3" t="str">
        <f>+VLOOKUP(B22,'Export-NO MODIFICAR'!A:F,6,FALSE)</f>
        <v>Acción responsable test</v>
      </c>
      <c r="J22" s="17" t="s">
        <v>73</v>
      </c>
      <c r="K22" s="3" t="s">
        <v>74</v>
      </c>
      <c r="L22" s="3" t="s">
        <v>34</v>
      </c>
      <c r="M22" s="54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  <c r="AD22" s="36"/>
      <c r="AE22" s="36"/>
      <c r="AF22" s="36"/>
      <c r="AG22" s="36"/>
      <c r="AH22" s="36"/>
      <c r="AI22" s="36"/>
      <c r="AJ22" s="36"/>
      <c r="AK22" s="36"/>
      <c r="AL22" s="36"/>
      <c r="AM22" s="36"/>
      <c r="AN22" s="36"/>
      <c r="AO22" s="36"/>
      <c r="AP22" s="36"/>
      <c r="AQ22" s="36"/>
      <c r="AR22" s="36"/>
      <c r="AS22" s="36"/>
      <c r="AT22" s="36"/>
      <c r="AU22" s="36"/>
      <c r="AV22" s="36"/>
      <c r="AW22" s="36"/>
      <c r="AX22" s="36"/>
      <c r="AY22" s="36"/>
      <c r="AZ22" s="36"/>
      <c r="BA22" s="36"/>
      <c r="BB22" s="36"/>
      <c r="BC22" s="36"/>
      <c r="BD22" s="36"/>
      <c r="BE22" s="36"/>
      <c r="BF22" s="36"/>
      <c r="BG22" s="36"/>
      <c r="BH22" s="36"/>
      <c r="BI22" s="36"/>
      <c r="BJ22" s="36"/>
      <c r="BK22" s="36"/>
      <c r="BL22" s="36"/>
      <c r="BM22" s="36"/>
      <c r="BN22" s="36"/>
      <c r="BO22" s="36"/>
      <c r="BP22" s="36"/>
      <c r="BQ22" s="36"/>
      <c r="BR22" s="36"/>
      <c r="BS22" s="36"/>
      <c r="BT22" s="36"/>
      <c r="BU22" s="36"/>
      <c r="BV22" s="36"/>
      <c r="BW22" s="36"/>
      <c r="BX22" s="36"/>
      <c r="BY22" s="36"/>
      <c r="BZ22" s="36"/>
      <c r="CA22" s="36"/>
      <c r="CB22" s="36"/>
      <c r="CC22" s="36"/>
      <c r="CD22" s="36"/>
      <c r="CE22" s="36"/>
      <c r="CF22" s="36"/>
      <c r="CG22" s="36"/>
      <c r="CH22" s="36"/>
      <c r="CI22" s="36"/>
      <c r="CJ22" s="36"/>
      <c r="CK22" s="36"/>
      <c r="CL22" s="36"/>
      <c r="CM22" s="36"/>
      <c r="CN22" s="36"/>
      <c r="CO22" s="36"/>
      <c r="CP22" s="36"/>
    </row>
    <row r="23" spans="1:94" ht="18.75" customHeight="1" x14ac:dyDescent="0.35">
      <c r="A23" s="4">
        <v>22</v>
      </c>
      <c r="B23" s="13" t="s">
        <v>75</v>
      </c>
      <c r="C23" s="3" t="s">
        <v>54</v>
      </c>
      <c r="D23" s="5" t="str">
        <f>+MID(B23,7,4)</f>
        <v>1193</v>
      </c>
      <c r="E23" s="3" t="str">
        <f>+VLOOKUP(B23,'Export-NO MODIFICAR'!A:F,2,FALSE)</f>
        <v>Nicolas Sarmiento (218)</v>
      </c>
      <c r="F23" s="3" t="str">
        <f>+VLOOKUP('Seguimiento '!B23,'Export-NO MODIFICAR'!A:F,3,FALSE)</f>
        <v>DAMARIS BIVIANA MURCIA SABOYA (103)</v>
      </c>
      <c r="G23" s="15" t="str">
        <f>+VLOOKUP(B23,'Export-NO MODIFICAR'!A:F,4,FALSE)</f>
        <v>20,87</v>
      </c>
      <c r="H23" s="16" t="str">
        <f>+VLOOKUP(B23,'Export-NO MODIFICAR'!A:F,5,FALSE)</f>
        <v>Configuración</v>
      </c>
      <c r="I23" s="3" t="str">
        <f>+VLOOKUP(B23,'Export-NO MODIFICAR'!A:F,6,FALSE)</f>
        <v>Acción responsable test</v>
      </c>
      <c r="J23" s="17" t="s">
        <v>73</v>
      </c>
      <c r="K23" s="3" t="s">
        <v>74</v>
      </c>
      <c r="L23" s="3" t="s">
        <v>34</v>
      </c>
    </row>
    <row r="24" spans="1:94" ht="18.75" customHeight="1" x14ac:dyDescent="0.35">
      <c r="A24" s="4">
        <v>23</v>
      </c>
      <c r="B24" s="13" t="s">
        <v>76</v>
      </c>
      <c r="C24" s="3" t="s">
        <v>54</v>
      </c>
      <c r="D24" s="5" t="s">
        <v>29</v>
      </c>
      <c r="E24" s="3" t="str">
        <f>+VLOOKUP(B24,'Export-NO MODIFICAR'!A:F,2,FALSE)</f>
        <v>Nicolas Sarmiento (218)</v>
      </c>
      <c r="F24" s="3" t="str">
        <f>+VLOOKUP('Seguimiento '!B24,'Export-NO MODIFICAR'!A:F,3,FALSE)</f>
        <v>DAMARIS BIVIANA MURCIA SABOYA (103)</v>
      </c>
      <c r="G24" s="15" t="str">
        <f>+VLOOKUP(B24,'Export-NO MODIFICAR'!A:F,4,FALSE)</f>
        <v>20,89</v>
      </c>
      <c r="H24" s="16" t="str">
        <f>+VLOOKUP(B24,'Export-NO MODIFICAR'!A:F,5,FALSE)</f>
        <v>Configuración</v>
      </c>
      <c r="I24" s="3" t="str">
        <f>+VLOOKUP(B24,'Export-NO MODIFICAR'!A:F,6,FALSE)</f>
        <v>Acción responsable test</v>
      </c>
      <c r="J24" s="17" t="s">
        <v>73</v>
      </c>
      <c r="K24" s="13" t="s">
        <v>74</v>
      </c>
      <c r="L24" s="3" t="s">
        <v>34</v>
      </c>
    </row>
    <row r="25" spans="1:94" ht="18.75" customHeight="1" x14ac:dyDescent="0.35">
      <c r="A25" s="4">
        <v>24</v>
      </c>
      <c r="B25" s="13" t="s">
        <v>77</v>
      </c>
      <c r="C25" s="3" t="s">
        <v>54</v>
      </c>
      <c r="D25" s="14" t="s">
        <v>29</v>
      </c>
      <c r="E25" s="3" t="str">
        <f>+VLOOKUP(B25,'Export-NO MODIFICAR'!A:F,2,FALSE)</f>
        <v>Nicolas Sarmiento (218)</v>
      </c>
      <c r="F25" s="3" t="str">
        <f>+VLOOKUP('Seguimiento '!B25,'Export-NO MODIFICAR'!A:F,3,FALSE)</f>
        <v>DAMARIS BIVIANA MURCIA SABOYA (103)</v>
      </c>
      <c r="G25" s="15" t="str">
        <f>+VLOOKUP(B25,'Export-NO MODIFICAR'!A:F,4,FALSE)</f>
        <v>20,89</v>
      </c>
      <c r="H25" s="16" t="str">
        <f>+VLOOKUP(B25,'Export-NO MODIFICAR'!A:F,5,FALSE)</f>
        <v>Configuración</v>
      </c>
      <c r="I25" s="3" t="str">
        <f>+VLOOKUP(B25,'Export-NO MODIFICAR'!A:F,6,FALSE)</f>
        <v>En tratamiento</v>
      </c>
      <c r="J25" s="55">
        <v>45849</v>
      </c>
      <c r="K25" s="13" t="s">
        <v>74</v>
      </c>
      <c r="L25" s="3" t="s">
        <v>34</v>
      </c>
      <c r="M25" t="s">
        <v>31</v>
      </c>
    </row>
    <row r="26" spans="1:94" ht="18.75" customHeight="1" x14ac:dyDescent="0.35">
      <c r="A26" s="4">
        <v>25</v>
      </c>
      <c r="B26" s="13" t="s">
        <v>78</v>
      </c>
      <c r="C26" s="3" t="s">
        <v>54</v>
      </c>
      <c r="D26" s="5" t="s">
        <v>29</v>
      </c>
      <c r="E26" s="3" t="str">
        <f>+VLOOKUP(B26,'Export-NO MODIFICAR'!A:F,2,FALSE)</f>
        <v>Nicolas Sarmiento (218)</v>
      </c>
      <c r="F26" s="3" t="str">
        <f>+VLOOKUP('Seguimiento '!B26,'Export-NO MODIFICAR'!A:F,3,FALSE)</f>
        <v>DAMARIS BIVIANA MURCIA SABOYA (103)</v>
      </c>
      <c r="G26" s="15" t="str">
        <f>+VLOOKUP(B26,'Export-NO MODIFICAR'!A:F,4,FALSE)</f>
        <v>20,90</v>
      </c>
      <c r="H26" s="16" t="str">
        <f>+VLOOKUP(B26,'Export-NO MODIFICAR'!A:F,5,FALSE)</f>
        <v>Configuración</v>
      </c>
      <c r="I26" s="3" t="str">
        <f>+VLOOKUP(B26,'Export-NO MODIFICAR'!A:F,6,FALSE)</f>
        <v>Acción responsable test</v>
      </c>
      <c r="J26" s="17" t="s">
        <v>73</v>
      </c>
      <c r="K26" s="13" t="s">
        <v>74</v>
      </c>
      <c r="L26" s="3" t="s">
        <v>34</v>
      </c>
    </row>
    <row r="27" spans="1:94" ht="18.75" customHeight="1" x14ac:dyDescent="0.35">
      <c r="A27" s="4">
        <v>26</v>
      </c>
      <c r="B27" s="13" t="s">
        <v>79</v>
      </c>
      <c r="C27" s="3" t="s">
        <v>54</v>
      </c>
      <c r="D27" s="5">
        <v>325</v>
      </c>
      <c r="E27" s="3" t="str">
        <f>+VLOOKUP(B27,'Export-NO MODIFICAR'!A:F,2,FALSE)</f>
        <v>Nicolas Sarmiento (218)</v>
      </c>
      <c r="F27" s="3" t="str">
        <f>+VLOOKUP('Seguimiento '!B27,'Export-NO MODIFICAR'!A:F,3,FALSE)</f>
        <v>DAMARIS BIVIANA MURCIA SABOYA (103)</v>
      </c>
      <c r="G27" s="15" t="str">
        <f>+VLOOKUP(B27,'Export-NO MODIFICAR'!A:F,4,FALSE)</f>
        <v>20,94</v>
      </c>
      <c r="H27" s="16" t="str">
        <f>+VLOOKUP(B27,'Export-NO MODIFICAR'!A:F,5,FALSE)</f>
        <v>Configuración</v>
      </c>
      <c r="I27" s="3" t="str">
        <f>+VLOOKUP(B27,'Export-NO MODIFICAR'!A:F,6,FALSE)</f>
        <v>En tratamiento</v>
      </c>
      <c r="J27" s="17"/>
      <c r="K27" s="56" t="s">
        <v>80</v>
      </c>
      <c r="L27" s="3" t="s">
        <v>34</v>
      </c>
    </row>
    <row r="28" spans="1:94" ht="18.75" customHeight="1" x14ac:dyDescent="0.35">
      <c r="A28" s="4">
        <v>27</v>
      </c>
      <c r="B28" s="57" t="s">
        <v>81</v>
      </c>
      <c r="C28" s="3" t="str">
        <f>+MID(B28,4,2)</f>
        <v>AP</v>
      </c>
      <c r="D28" s="14" t="str">
        <f>+MID(B28,7,4)</f>
        <v>1198</v>
      </c>
      <c r="E28" s="3" t="str">
        <f>+VLOOKUP(B28,'Export-NO MODIFICAR'!A:F,2,FALSE)</f>
        <v>Alberto Rivera Betancourt (822)</v>
      </c>
      <c r="F28" s="3" t="str">
        <f>+VLOOKUP('Seguimiento '!B28,'Export-NO MODIFICAR'!A:F,3,FALSE)</f>
        <v>PAULA ANDREA MERCADO FLOREZ (776)</v>
      </c>
      <c r="G28" s="15" t="str">
        <f>+VLOOKUP(B28,'Export-NO MODIFICAR'!A:F,4,FALSE)</f>
        <v>20,95</v>
      </c>
      <c r="H28" s="16" t="str">
        <f>+VLOOKUP(B28,'Export-NO MODIFICAR'!A:F,5,FALSE)</f>
        <v>Desarrollo</v>
      </c>
      <c r="I28" s="3" t="str">
        <f>+VLOOKUP(B28,'Export-NO MODIFICAR'!A:F,6,FALSE)</f>
        <v>En tratamiento</v>
      </c>
      <c r="J28" s="42">
        <v>45853</v>
      </c>
      <c r="K28" s="58"/>
      <c r="L28" s="3" t="s">
        <v>34</v>
      </c>
      <c r="M28" t="s">
        <v>31</v>
      </c>
    </row>
    <row r="29" spans="1:94" ht="18.75" customHeight="1" x14ac:dyDescent="0.35">
      <c r="A29" s="4">
        <v>28</v>
      </c>
      <c r="B29" s="3" t="s">
        <v>82</v>
      </c>
      <c r="C29" s="3" t="s">
        <v>54</v>
      </c>
      <c r="D29" s="14">
        <v>674</v>
      </c>
      <c r="E29" s="3" t="str">
        <f>+VLOOKUP(B29,'Export-NO MODIFICAR'!A:F,2,FALSE)</f>
        <v>Gustavo Marques Cussioli  (244)</v>
      </c>
      <c r="F29" s="3" t="str">
        <f>+VLOOKUP('Seguimiento '!B29,'Export-NO MODIFICAR'!A:F,3,FALSE)</f>
        <v>DAMARIS BIVIANA MURCIA SABOYA (103)</v>
      </c>
      <c r="G29" s="15" t="str">
        <f>+VLOOKUP(B29,'Export-NO MODIFICAR'!A:F,4,FALSE)</f>
        <v>20,95</v>
      </c>
      <c r="H29" s="16" t="str">
        <f>+VLOOKUP(B29,'Export-NO MODIFICAR'!A:F,5,FALSE)</f>
        <v>Configuración</v>
      </c>
      <c r="I29" s="3" t="str">
        <f>+VLOOKUP(B29,'Export-NO MODIFICAR'!A:F,6,FALSE)</f>
        <v>En tratamiento</v>
      </c>
      <c r="J29" s="42" t="s">
        <v>83</v>
      </c>
      <c r="K29" s="3" t="s">
        <v>84</v>
      </c>
      <c r="L29" s="3" t="s">
        <v>34</v>
      </c>
      <c r="M29" t="s">
        <v>31</v>
      </c>
    </row>
    <row r="30" spans="1:94" ht="18.75" customHeight="1" x14ac:dyDescent="0.35">
      <c r="A30" s="4">
        <v>29</v>
      </c>
      <c r="B30" s="13" t="s">
        <v>85</v>
      </c>
      <c r="C30" s="3" t="s">
        <v>54</v>
      </c>
      <c r="D30" s="14" t="str">
        <f>+MID(B30,7,4)</f>
        <v>1090</v>
      </c>
      <c r="E30" s="3" t="str">
        <f>+VLOOKUP(B30,'Export-NO MODIFICAR'!A:F,2,FALSE)</f>
        <v>Nicolas Sarmiento (218)</v>
      </c>
      <c r="F30" s="3" t="str">
        <f>+VLOOKUP('Seguimiento '!B30,'Export-NO MODIFICAR'!A:F,3,FALSE)</f>
        <v>DAMARIS BIVIANA MURCIA SABOYA (103)</v>
      </c>
      <c r="G30" s="15" t="str">
        <f>+VLOOKUP(B30,'Export-NO MODIFICAR'!A:F,4,FALSE)</f>
        <v>20,96</v>
      </c>
      <c r="H30" s="16" t="str">
        <f>+VLOOKUP(B30,'Export-NO MODIFICAR'!A:F,5,FALSE)</f>
        <v>Configuración</v>
      </c>
      <c r="I30" s="3" t="str">
        <f>+VLOOKUP(B30,'Export-NO MODIFICAR'!A:F,6,FALSE)</f>
        <v>En tratamiento</v>
      </c>
      <c r="J30" s="55"/>
      <c r="K30" s="43" t="s">
        <v>86</v>
      </c>
      <c r="L30" s="3" t="s">
        <v>34</v>
      </c>
      <c r="M30" t="s">
        <v>31</v>
      </c>
    </row>
    <row r="31" spans="1:94" ht="18.75" customHeight="1" x14ac:dyDescent="0.35">
      <c r="A31" s="4">
        <v>30</v>
      </c>
      <c r="B31" s="13" t="s">
        <v>87</v>
      </c>
      <c r="C31" s="3" t="s">
        <v>54</v>
      </c>
      <c r="D31" s="5" t="str">
        <f>+MID(B31,7,4)</f>
        <v>1094</v>
      </c>
      <c r="E31" s="3" t="str">
        <f>+VLOOKUP(B31,'Export-NO MODIFICAR'!A:F,2,FALSE)</f>
        <v>Nicolas Sarmiento (218)</v>
      </c>
      <c r="F31" s="3" t="str">
        <f>+VLOOKUP('Seguimiento '!B31,'Export-NO MODIFICAR'!A:F,3,FALSE)</f>
        <v>DAMARIS BIVIANA MURCIA SABOYA (103)</v>
      </c>
      <c r="G31" s="15" t="str">
        <f>+VLOOKUP(B31,'Export-NO MODIFICAR'!A:F,4,FALSE)</f>
        <v>20,97</v>
      </c>
      <c r="H31" s="16" t="str">
        <f>+VLOOKUP(B31,'Export-NO MODIFICAR'!A:F,5,FALSE)</f>
        <v>Configuración</v>
      </c>
      <c r="I31" s="3" t="str">
        <f>+VLOOKUP(B31,'Export-NO MODIFICAR'!A:F,6,FALSE)</f>
        <v>Acción responsable test</v>
      </c>
      <c r="J31" s="17" t="s">
        <v>73</v>
      </c>
      <c r="K31" s="13" t="s">
        <v>74</v>
      </c>
      <c r="L31" s="3" t="s">
        <v>34</v>
      </c>
    </row>
    <row r="32" spans="1:94" ht="18.75" customHeight="1" x14ac:dyDescent="0.35">
      <c r="A32" s="4">
        <v>31</v>
      </c>
      <c r="B32" s="13" t="s">
        <v>88</v>
      </c>
      <c r="C32" s="3" t="s">
        <v>54</v>
      </c>
      <c r="D32" s="14" t="str">
        <f>+MID(B32,7,4)</f>
        <v>1101</v>
      </c>
      <c r="E32" s="3" t="str">
        <f>+VLOOKUP(B32,'Export-NO MODIFICAR'!A:F,2,FALSE)</f>
        <v>Carlos Martins de Lima (778)</v>
      </c>
      <c r="F32" s="3" t="str">
        <f>+VLOOKUP('Seguimiento '!B32,'Export-NO MODIFICAR'!A:F,3,FALSE)</f>
        <v>DAMARIS BIVIANA MURCIA SABOYA (103)</v>
      </c>
      <c r="G32" s="15" t="str">
        <f>+VLOOKUP(B32,'Export-NO MODIFICAR'!A:F,4,FALSE)</f>
        <v>20,99</v>
      </c>
      <c r="H32" s="16" t="str">
        <f>+VLOOKUP(B32,'Export-NO MODIFICAR'!A:F,5,FALSE)</f>
        <v>Configuración</v>
      </c>
      <c r="I32" s="3" t="str">
        <f>+VLOOKUP(B32,'Export-NO MODIFICAR'!A:F,6,FALSE)</f>
        <v>En tratamiento</v>
      </c>
      <c r="J32" s="17"/>
      <c r="K32" s="56" t="s">
        <v>89</v>
      </c>
      <c r="L32" s="3" t="s">
        <v>34</v>
      </c>
      <c r="M32" t="s">
        <v>31</v>
      </c>
    </row>
    <row r="33" spans="1:13" ht="18.75" customHeight="1" x14ac:dyDescent="0.35">
      <c r="A33" s="4">
        <v>32</v>
      </c>
      <c r="B33" s="13" t="s">
        <v>90</v>
      </c>
      <c r="C33" s="3" t="s">
        <v>54</v>
      </c>
      <c r="D33" s="5" t="str">
        <f>+MID(B33,7,4)</f>
        <v>1300</v>
      </c>
      <c r="E33" s="3" t="str">
        <f>+VLOOKUP(B33,'Export-NO MODIFICAR'!A:F,2,FALSE)</f>
        <v>Nicolas Sarmiento (218)</v>
      </c>
      <c r="F33" s="3" t="str">
        <f>+VLOOKUP('Seguimiento '!B33,'Export-NO MODIFICAR'!A:F,3,FALSE)</f>
        <v>DAMARIS BIVIANA MURCIA SABOYA (103)</v>
      </c>
      <c r="G33" s="15" t="str">
        <f>+VLOOKUP(B33,'Export-NO MODIFICAR'!A:F,4,FALSE)</f>
        <v>21,00</v>
      </c>
      <c r="H33" s="16" t="str">
        <f>+VLOOKUP(B33,'Export-NO MODIFICAR'!A:F,5,FALSE)</f>
        <v>Configuración</v>
      </c>
      <c r="I33" s="3" t="str">
        <f>+VLOOKUP(B33,'Export-NO MODIFICAR'!A:F,6,FALSE)</f>
        <v>Acción responsable test</v>
      </c>
      <c r="J33" s="17" t="s">
        <v>73</v>
      </c>
      <c r="K33" s="3"/>
      <c r="L33" s="3" t="s">
        <v>34</v>
      </c>
    </row>
    <row r="34" spans="1:13" ht="18.75" customHeight="1" x14ac:dyDescent="0.35">
      <c r="A34" s="4">
        <v>33</v>
      </c>
      <c r="B34" s="13" t="s">
        <v>91</v>
      </c>
      <c r="C34" s="3" t="str">
        <f>+MID(B34,4,2)</f>
        <v>FM</v>
      </c>
      <c r="D34" s="59" t="str">
        <f>+MID(B34,7,4)</f>
        <v xml:space="preserve">758 </v>
      </c>
      <c r="E34" s="3" t="str">
        <f>+VLOOKUP(B34,'Export-NO MODIFICAR'!A:F,2,FALSE)</f>
        <v>Jenny Carolina Suarez (101)</v>
      </c>
      <c r="F34" s="3" t="str">
        <f>+VLOOKUP('Seguimiento '!B34,'Export-NO MODIFICAR'!A:F,3,FALSE)</f>
        <v>MISAEL ENRIQUE ARAUJO DIAZ (701)</v>
      </c>
      <c r="G34" s="15" t="str">
        <f>+VLOOKUP(B34,'Export-NO MODIFICAR'!A:F,4,FALSE)</f>
        <v>21,49</v>
      </c>
      <c r="H34" s="16" t="str">
        <f>+VLOOKUP(B34,'Export-NO MODIFICAR'!A:F,5,FALSE)</f>
        <v>Desarrollo</v>
      </c>
      <c r="I34" s="3" t="str">
        <f>+VLOOKUP(B34,'Export-NO MODIFICAR'!A:F,6,FALSE)</f>
        <v>En tratamiento</v>
      </c>
      <c r="J34" s="17"/>
      <c r="K34" s="3" t="s">
        <v>92</v>
      </c>
      <c r="L34" s="3" t="s">
        <v>34</v>
      </c>
      <c r="M34" t="s">
        <v>31</v>
      </c>
    </row>
    <row r="35" spans="1:13" ht="18.75" customHeight="1" x14ac:dyDescent="0.35">
      <c r="A35" s="4">
        <v>34</v>
      </c>
      <c r="B35" s="13" t="s">
        <v>93</v>
      </c>
      <c r="C35" s="3" t="str">
        <f>+MID(B35,4,2)</f>
        <v>AA</v>
      </c>
      <c r="D35" s="14">
        <v>668</v>
      </c>
      <c r="E35" s="3" t="str">
        <f>+VLOOKUP(B35,'Export-NO MODIFICAR'!A:F,2,FALSE)</f>
        <v>Oscar Mauricio Parada (49)</v>
      </c>
      <c r="F35" s="3" t="str">
        <f>+VLOOKUP('Seguimiento '!B35,'Export-NO MODIFICAR'!A:F,3,FALSE)</f>
        <v>LEIDY FABIOLA CARDENAS SUAREZ (188)</v>
      </c>
      <c r="G35" s="15" t="str">
        <f>+VLOOKUP(B35,'Export-NO MODIFICAR'!A:F,4,FALSE)</f>
        <v>21,62</v>
      </c>
      <c r="H35" s="16" t="str">
        <f>+VLOOKUP(B35,'Export-NO MODIFICAR'!A:F,5,FALSE)</f>
        <v>Desarrollo</v>
      </c>
      <c r="I35" s="3" t="str">
        <f>+VLOOKUP(B35,'Export-NO MODIFICAR'!A:F,6,FALSE)</f>
        <v>En tratamiento</v>
      </c>
      <c r="J35" s="60">
        <v>45867</v>
      </c>
      <c r="K35" s="3"/>
      <c r="L35" s="3" t="s">
        <v>34</v>
      </c>
      <c r="M35" t="s">
        <v>31</v>
      </c>
    </row>
    <row r="36" spans="1:13" ht="18.75" customHeight="1" x14ac:dyDescent="0.35">
      <c r="A36" s="4">
        <v>35</v>
      </c>
      <c r="B36" s="3" t="s">
        <v>94</v>
      </c>
      <c r="C36" s="3" t="str">
        <f>+MID(B36,4,2)</f>
        <v>TX</v>
      </c>
      <c r="D36" s="14" t="str">
        <f>+MID(B36,7,4)</f>
        <v>1248</v>
      </c>
      <c r="E36" s="3" t="str">
        <f>+VLOOKUP(B36,'Export-NO MODIFICAR'!A:F,2,FALSE)</f>
        <v>Raphael Gustavo Gimenes Trivaleti (219)</v>
      </c>
      <c r="F36" s="3" t="str">
        <f>+VLOOKUP('Seguimiento '!B36,'Export-NO MODIFICAR'!A:F,3,FALSE)</f>
        <v>ELIZABETH MARIA HERNANDEZ RUEDA (767)</v>
      </c>
      <c r="G36" s="15" t="str">
        <f>+VLOOKUP(B36,'Export-NO MODIFICAR'!A:F,4,FALSE)</f>
        <v>21,63</v>
      </c>
      <c r="H36" s="16" t="str">
        <f>+VLOOKUP(B36,'Export-NO MODIFICAR'!A:F,5,FALSE)</f>
        <v>Desarrollo</v>
      </c>
      <c r="I36" s="3" t="str">
        <f>+VLOOKUP(B36,'Export-NO MODIFICAR'!A:F,6,FALSE)</f>
        <v>En tratamiento</v>
      </c>
      <c r="J36" s="61">
        <v>45877</v>
      </c>
      <c r="K36" s="43" t="s">
        <v>95</v>
      </c>
      <c r="L36" s="3" t="s">
        <v>34</v>
      </c>
      <c r="M36" t="s">
        <v>31</v>
      </c>
    </row>
    <row r="37" spans="1:13" ht="18.75" customHeight="1" x14ac:dyDescent="0.35">
      <c r="A37" s="4">
        <v>36</v>
      </c>
      <c r="B37" s="3" t="s">
        <v>96</v>
      </c>
      <c r="C37" s="3" t="str">
        <f>+MID(B37,4,2)</f>
        <v>FM</v>
      </c>
      <c r="D37" s="14" t="str">
        <f>+MID(B37,7,4)</f>
        <v>1231</v>
      </c>
      <c r="E37" s="3" t="str">
        <f>+VLOOKUP(B37,'Export-NO MODIFICAR'!A:F,2,FALSE)</f>
        <v>Lina María Rodríguez Bailón (171)</v>
      </c>
      <c r="F37" s="3" t="str">
        <f>+VLOOKUP('Seguimiento '!B37,'Export-NO MODIFICAR'!A:F,3,FALSE)</f>
        <v>MISAEL ENRIQUE ARAUJO DIAZ (701)</v>
      </c>
      <c r="G37" s="15" t="str">
        <f>+VLOOKUP(B37,'Export-NO MODIFICAR'!A:F,4,FALSE)</f>
        <v>21,74</v>
      </c>
      <c r="H37" s="16" t="str">
        <f>+VLOOKUP(B37,'Export-NO MODIFICAR'!A:F,5,FALSE)</f>
        <v>Desarrollo</v>
      </c>
      <c r="I37" s="3" t="str">
        <f>+VLOOKUP(B37,'Export-NO MODIFICAR'!A:F,6,FALSE)</f>
        <v>En tratamiento</v>
      </c>
      <c r="J37" s="42" t="s">
        <v>97</v>
      </c>
      <c r="K37" s="56" t="s">
        <v>98</v>
      </c>
      <c r="L37" s="3" t="s">
        <v>34</v>
      </c>
      <c r="M37" t="s">
        <v>31</v>
      </c>
    </row>
    <row r="38" spans="1:13" ht="18.75" customHeight="1" x14ac:dyDescent="0.35">
      <c r="A38" s="4">
        <v>37</v>
      </c>
      <c r="B38" s="13" t="s">
        <v>99</v>
      </c>
      <c r="C38" s="3" t="str">
        <f>+MID(B38,4,2)</f>
        <v>TX</v>
      </c>
      <c r="D38" s="14" t="str">
        <f>+MID(B38,7,4)</f>
        <v>630_</v>
      </c>
      <c r="E38" s="3" t="str">
        <f>+VLOOKUP(B38,'Export-NO MODIFICAR'!A:F,2,FALSE)</f>
        <v>Ana Maria Brito Llerena (151)</v>
      </c>
      <c r="F38" s="3" t="str">
        <f>+VLOOKUP('Seguimiento '!B38,'Export-NO MODIFICAR'!A:F,3,FALSE)</f>
        <v>LINA MARIA SANCHEZ ESCOBAR (771)</v>
      </c>
      <c r="G38" s="15" t="str">
        <f>+VLOOKUP(B38,'Export-NO MODIFICAR'!A:F,4,FALSE)</f>
        <v>22,83</v>
      </c>
      <c r="H38" s="16" t="str">
        <f>+VLOOKUP(B38,'Export-NO MODIFICAR'!A:F,5,FALSE)</f>
        <v>Desarrollo</v>
      </c>
      <c r="I38" s="3" t="str">
        <f>+VLOOKUP(B38,'Export-NO MODIFICAR'!A:F,6,FALSE)</f>
        <v>En tratamiento</v>
      </c>
      <c r="J38" s="62" t="s">
        <v>100</v>
      </c>
      <c r="K38" s="43" t="s">
        <v>101</v>
      </c>
      <c r="L38" s="3" t="s">
        <v>34</v>
      </c>
      <c r="M38" t="s">
        <v>31</v>
      </c>
    </row>
    <row r="39" spans="1:13" ht="18.75" customHeight="1" x14ac:dyDescent="0.35">
      <c r="A39" s="4">
        <v>38</v>
      </c>
      <c r="B39" s="13" t="s">
        <v>102</v>
      </c>
      <c r="C39" s="63" t="s">
        <v>103</v>
      </c>
      <c r="D39" s="14" t="s">
        <v>29</v>
      </c>
      <c r="E39" s="3" t="str">
        <f>+VLOOKUP(B39,'Export-NO MODIFICAR'!A:F,2,FALSE)</f>
        <v>Diana Carolina Sanchez Aguirre (165)</v>
      </c>
      <c r="F39" s="3" t="str">
        <f>+VLOOKUP('Seguimiento '!B39,'Export-NO MODIFICAR'!A:F,3,FALSE)</f>
        <v>LEIDY FABIOLA CARDENAS SUAREZ (188)</v>
      </c>
      <c r="G39" s="15" t="str">
        <f>+VLOOKUP(B39,'Export-NO MODIFICAR'!A:F,4,FALSE)</f>
        <v>5,87</v>
      </c>
      <c r="H39" s="16">
        <f>+VLOOKUP(B39,'Export-NO MODIFICAR'!A:F,5,FALSE)</f>
        <v>0</v>
      </c>
      <c r="I39" s="3" t="s">
        <v>55</v>
      </c>
      <c r="J39" s="17"/>
      <c r="K39" s="56" t="s">
        <v>104</v>
      </c>
      <c r="L39" s="3" t="s">
        <v>59</v>
      </c>
      <c r="M39" t="s">
        <v>31</v>
      </c>
    </row>
    <row r="40" spans="1:13" ht="18.75" customHeight="1" x14ac:dyDescent="0.35">
      <c r="A40" s="4">
        <v>39</v>
      </c>
      <c r="B40" s="13" t="s">
        <v>105</v>
      </c>
      <c r="C40" s="63" t="s">
        <v>103</v>
      </c>
      <c r="D40" s="14" t="s">
        <v>29</v>
      </c>
      <c r="E40" s="3" t="str">
        <f>+VLOOKUP(B40,'Export-NO MODIFICAR'!A:F,2,FALSE)</f>
        <v>Diana Carolina Sanchez Aguirre (165)</v>
      </c>
      <c r="F40" s="3" t="str">
        <f>+VLOOKUP('Seguimiento '!B40,'Export-NO MODIFICAR'!A:F,3,FALSE)</f>
        <v>LEIDY FABIOLA CARDENAS SUAREZ (188)</v>
      </c>
      <c r="G40" s="15" t="str">
        <f>+VLOOKUP(B40,'Export-NO MODIFICAR'!A:F,4,FALSE)</f>
        <v>5,87</v>
      </c>
      <c r="H40" s="16">
        <f>+VLOOKUP(B40,'Export-NO MODIFICAR'!A:F,5,FALSE)</f>
        <v>0</v>
      </c>
      <c r="I40" s="3" t="s">
        <v>55</v>
      </c>
      <c r="J40" s="17"/>
      <c r="K40" s="56" t="s">
        <v>104</v>
      </c>
      <c r="L40" s="3" t="s">
        <v>59</v>
      </c>
      <c r="M40" t="s">
        <v>31</v>
      </c>
    </row>
    <row r="41" spans="1:13" ht="14.25" customHeight="1" x14ac:dyDescent="0.35">
      <c r="A41" s="4">
        <v>40</v>
      </c>
      <c r="B41" s="13" t="s">
        <v>106</v>
      </c>
      <c r="C41" s="63" t="s">
        <v>36</v>
      </c>
      <c r="D41" s="5" t="s">
        <v>29</v>
      </c>
      <c r="E41" s="3" t="str">
        <f>+VLOOKUP(B41,'Export-NO MODIFICAR'!A:F,2,FALSE)</f>
        <v>Nurky Castro (46)</v>
      </c>
      <c r="F41" s="3" t="str">
        <f>+VLOOKUP('Seguimiento '!B41,'Export-NO MODIFICAR'!A:F,3,FALSE)</f>
        <v>ANGELA PATRICIA PERDOMO (175)</v>
      </c>
      <c r="G41" s="15" t="str">
        <f>+VLOOKUP(B41,'Export-NO MODIFICAR'!A:F,4,FALSE)</f>
        <v>6,47</v>
      </c>
      <c r="H41" s="16" t="str">
        <f>+VLOOKUP(B41,'Export-NO MODIFICAR'!A:F,5,FALSE)</f>
        <v>Desarrollo</v>
      </c>
      <c r="I41" s="3" t="str">
        <f>+VLOOKUP(B41,'Export-NO MODIFICAR'!A:F,6,FALSE)</f>
        <v>En tratamiento</v>
      </c>
      <c r="J41" s="49">
        <v>45869</v>
      </c>
      <c r="K41" s="3"/>
      <c r="L41" s="3" t="s">
        <v>34</v>
      </c>
    </row>
    <row r="42" spans="1:13" ht="14.25" customHeight="1" x14ac:dyDescent="0.35">
      <c r="A42" s="4">
        <v>41</v>
      </c>
      <c r="B42" s="13" t="s">
        <v>107</v>
      </c>
      <c r="C42" s="63" t="s">
        <v>36</v>
      </c>
      <c r="D42" s="5" t="s">
        <v>29</v>
      </c>
      <c r="E42" s="3" t="str">
        <f>+VLOOKUP(B42,'Export-NO MODIFICAR'!A:F,2,FALSE)</f>
        <v>Nurky Castro (46)</v>
      </c>
      <c r="F42" s="3" t="str">
        <f>+VLOOKUP('Seguimiento '!B42,'Export-NO MODIFICAR'!A:F,3,FALSE)</f>
        <v>ANGELA PATRICIA PERDOMO (175)</v>
      </c>
      <c r="G42" s="15" t="str">
        <f>+VLOOKUP(B42,'Export-NO MODIFICAR'!A:F,4,FALSE)</f>
        <v>6,48</v>
      </c>
      <c r="H42" s="16" t="str">
        <f>+VLOOKUP(B42,'Export-NO MODIFICAR'!A:F,5,FALSE)</f>
        <v>Desarrollo</v>
      </c>
      <c r="I42" s="3" t="str">
        <f>+VLOOKUP(B42,'Export-NO MODIFICAR'!A:F,6,FALSE)</f>
        <v>En tratamiento</v>
      </c>
      <c r="J42" s="49">
        <v>45875</v>
      </c>
      <c r="K42" s="3"/>
      <c r="L42" s="3" t="s">
        <v>34</v>
      </c>
    </row>
    <row r="43" spans="1:13" ht="14.25" customHeight="1" x14ac:dyDescent="0.35">
      <c r="A43" s="4">
        <v>42</v>
      </c>
      <c r="B43" s="3" t="s">
        <v>108</v>
      </c>
      <c r="C43" s="3" t="str">
        <f t="shared" ref="C43:C50" si="1">+MID(B43,4,2)</f>
        <v>TX</v>
      </c>
      <c r="D43" s="14" t="str">
        <f t="shared" ref="D43:D48" si="2">+MID(B43,7,4)</f>
        <v>1301</v>
      </c>
      <c r="E43" s="3" t="str">
        <f>+VLOOKUP(B43,'Export-NO MODIFICAR'!A:F,2,FALSE)</f>
        <v>Juan Pablo Sanchez Martinez (125)</v>
      </c>
      <c r="F43" s="3" t="str">
        <f>+VLOOKUP('Seguimiento '!B43,'Export-NO MODIFICAR'!A:F,3,FALSE)</f>
        <v>LINA MARIA SANCHEZ ESCOBAR (771)</v>
      </c>
      <c r="G43" s="41" t="str">
        <f>+VLOOKUP(B43,'Export-NO MODIFICAR'!A:F,4,FALSE)</f>
        <v>24,60</v>
      </c>
      <c r="H43" s="16" t="str">
        <f>+VLOOKUP(B43,'Export-NO MODIFICAR'!A:F,5,FALSE)</f>
        <v>Desarrollo</v>
      </c>
      <c r="I43" s="3" t="str">
        <f>+VLOOKUP(B43,'Export-NO MODIFICAR'!A:F,6,FALSE)</f>
        <v>En tratamiento</v>
      </c>
      <c r="J43" s="42"/>
      <c r="K43" s="43" t="s">
        <v>109</v>
      </c>
      <c r="L43" s="3" t="s">
        <v>59</v>
      </c>
      <c r="M43" t="s">
        <v>31</v>
      </c>
    </row>
    <row r="44" spans="1:13" ht="14.25" customHeight="1" x14ac:dyDescent="0.35">
      <c r="A44" s="4">
        <v>43</v>
      </c>
      <c r="B44" s="13" t="s">
        <v>110</v>
      </c>
      <c r="C44" s="3" t="str">
        <f t="shared" si="1"/>
        <v>TX</v>
      </c>
      <c r="D44" s="14" t="str">
        <f t="shared" si="2"/>
        <v>1234</v>
      </c>
      <c r="E44" s="3" t="str">
        <f>+VLOOKUP(B44,'Export-NO MODIFICAR'!A:F,2,FALSE)</f>
        <v>Ana Maria Brito Llerena (151)</v>
      </c>
      <c r="F44" s="3" t="str">
        <f>+VLOOKUP('Seguimiento '!B44,'Export-NO MODIFICAR'!A:F,3,FALSE)</f>
        <v>LINA MARIA SANCHEZ ESCOBAR (771)</v>
      </c>
      <c r="G44" s="15" t="str">
        <f>+VLOOKUP(B44,'Export-NO MODIFICAR'!A:F,4,FALSE)</f>
        <v>24,61</v>
      </c>
      <c r="H44" s="16" t="str">
        <f>+VLOOKUP(B44,'Export-NO MODIFICAR'!A:F,5,FALSE)</f>
        <v>Desarrollo</v>
      </c>
      <c r="I44" s="3" t="str">
        <f>+VLOOKUP(B44,'Export-NO MODIFICAR'!A:F,6,FALSE)</f>
        <v>En tratamiento</v>
      </c>
      <c r="J44" s="42">
        <v>45874</v>
      </c>
      <c r="K44" s="43" t="s">
        <v>111</v>
      </c>
      <c r="L44" s="3" t="s">
        <v>34</v>
      </c>
      <c r="M44" t="s">
        <v>31</v>
      </c>
    </row>
    <row r="45" spans="1:13" ht="14.25" customHeight="1" x14ac:dyDescent="0.35">
      <c r="A45" s="4">
        <v>44</v>
      </c>
      <c r="B45" s="3" t="s">
        <v>112</v>
      </c>
      <c r="C45" s="3" t="str">
        <f t="shared" si="1"/>
        <v>TX</v>
      </c>
      <c r="D45" s="14" t="str">
        <f t="shared" si="2"/>
        <v>1235</v>
      </c>
      <c r="E45" s="3" t="str">
        <f>+VLOOKUP(B45,'Export-NO MODIFICAR'!A:F,2,FALSE)</f>
        <v>Raphael Gustavo Gimenes Trivaleti (219)</v>
      </c>
      <c r="F45" s="3" t="str">
        <f>+VLOOKUP('Seguimiento '!B45,'Export-NO MODIFICAR'!A:F,3,FALSE)</f>
        <v>LINA MARIA SANCHEZ ESCOBAR (771)</v>
      </c>
      <c r="G45" s="15" t="str">
        <f>+VLOOKUP(B45,'Export-NO MODIFICAR'!A:F,4,FALSE)</f>
        <v>24,61</v>
      </c>
      <c r="H45" s="16" t="str">
        <f>+VLOOKUP(B45,'Export-NO MODIFICAR'!A:F,5,FALSE)</f>
        <v>Desarrollo</v>
      </c>
      <c r="I45" s="3" t="str">
        <f>+VLOOKUP(B45,'Export-NO MODIFICAR'!A:F,6,FALSE)</f>
        <v>En tratamiento</v>
      </c>
      <c r="J45" s="42">
        <v>45884</v>
      </c>
      <c r="K45" s="43" t="s">
        <v>113</v>
      </c>
      <c r="L45" s="3" t="s">
        <v>34</v>
      </c>
      <c r="M45" t="s">
        <v>31</v>
      </c>
    </row>
    <row r="46" spans="1:13" ht="14.25" customHeight="1" x14ac:dyDescent="0.35">
      <c r="A46" s="4">
        <v>45</v>
      </c>
      <c r="B46" s="13" t="s">
        <v>114</v>
      </c>
      <c r="C46" s="3" t="str">
        <f t="shared" si="1"/>
        <v>TX</v>
      </c>
      <c r="D46" s="14" t="str">
        <f t="shared" si="2"/>
        <v>1272</v>
      </c>
      <c r="E46" s="3" t="str">
        <f>+VLOOKUP(B46,'Export-NO MODIFICAR'!A:F,2,FALSE)</f>
        <v>Alvaro Arturo Cortes Barreto (92)</v>
      </c>
      <c r="F46" s="3" t="str">
        <f>+VLOOKUP('Seguimiento '!B46,'Export-NO MODIFICAR'!A:F,3,FALSE)</f>
        <v>LINA MARIA SANCHEZ ESCOBAR (771)</v>
      </c>
      <c r="G46" s="15" t="str">
        <f>+VLOOKUP(B46,'Export-NO MODIFICAR'!A:F,4,FALSE)</f>
        <v>24,60</v>
      </c>
      <c r="H46" s="16" t="str">
        <f>+VLOOKUP(B46,'Export-NO MODIFICAR'!A:F,5,FALSE)</f>
        <v>Desarrollo</v>
      </c>
      <c r="I46" s="3" t="str">
        <f>+VLOOKUP(B46,'Export-NO MODIFICAR'!A:F,6,FALSE)</f>
        <v>En tratamiento</v>
      </c>
      <c r="J46" s="42"/>
      <c r="K46" s="43" t="s">
        <v>115</v>
      </c>
      <c r="L46" s="3" t="s">
        <v>34</v>
      </c>
      <c r="M46" t="s">
        <v>31</v>
      </c>
    </row>
    <row r="47" spans="1:13" ht="14.25" customHeight="1" x14ac:dyDescent="0.35">
      <c r="A47" s="4">
        <v>46</v>
      </c>
      <c r="B47" s="3" t="s">
        <v>116</v>
      </c>
      <c r="C47" s="3" t="str">
        <f t="shared" si="1"/>
        <v>TX</v>
      </c>
      <c r="D47" s="14" t="str">
        <f t="shared" si="2"/>
        <v>1208</v>
      </c>
      <c r="E47" s="3" t="str">
        <f>+VLOOKUP(B47,'Export-NO MODIFICAR'!A:F,2,FALSE)</f>
        <v>Ana Maria Brito Llerena (151)</v>
      </c>
      <c r="F47" s="3" t="str">
        <f>+VLOOKUP('Seguimiento '!B47,'Export-NO MODIFICAR'!A:F,3,FALSE)</f>
        <v>LINA MARIA SANCHEZ ESCOBAR (771)</v>
      </c>
      <c r="G47" s="15" t="str">
        <f>+VLOOKUP(B47,'Export-NO MODIFICAR'!A:F,4,FALSE)</f>
        <v>24,62</v>
      </c>
      <c r="H47" s="16" t="str">
        <f>+VLOOKUP(B47,'Export-NO MODIFICAR'!A:F,5,FALSE)</f>
        <v>Desarrollo</v>
      </c>
      <c r="I47" s="3" t="str">
        <f>+VLOOKUP(B47,'Export-NO MODIFICAR'!A:F,6,FALSE)</f>
        <v>En tratamiento</v>
      </c>
      <c r="J47" s="62" t="s">
        <v>117</v>
      </c>
      <c r="K47" s="56" t="s">
        <v>118</v>
      </c>
      <c r="L47" s="3" t="s">
        <v>34</v>
      </c>
      <c r="M47" t="s">
        <v>31</v>
      </c>
    </row>
    <row r="48" spans="1:13" ht="14.25" customHeight="1" x14ac:dyDescent="0.35">
      <c r="A48" s="4">
        <v>47</v>
      </c>
      <c r="B48" s="3" t="s">
        <v>119</v>
      </c>
      <c r="C48" s="3" t="str">
        <f t="shared" si="1"/>
        <v>TX</v>
      </c>
      <c r="D48" s="14" t="str">
        <f t="shared" si="2"/>
        <v>1211</v>
      </c>
      <c r="E48" s="3" t="str">
        <f>+VLOOKUP(B48,'Export-NO MODIFICAR'!A:F,2,FALSE)</f>
        <v>Ana Maria Brito Llerena (151)</v>
      </c>
      <c r="F48" s="3" t="str">
        <f>+VLOOKUP('Seguimiento '!B48,'Export-NO MODIFICAR'!A:F,3,FALSE)</f>
        <v>ELIZABETH MARIA HERNANDEZ RUEDA (767)</v>
      </c>
      <c r="G48" s="15" t="str">
        <f>+VLOOKUP(B48,'Export-NO MODIFICAR'!A:F,4,FALSE)</f>
        <v>24,65</v>
      </c>
      <c r="H48" s="16" t="str">
        <f>+VLOOKUP(B48,'Export-NO MODIFICAR'!A:F,5,FALSE)</f>
        <v>Desarrollo</v>
      </c>
      <c r="I48" s="3" t="str">
        <f>+VLOOKUP(B48,'Export-NO MODIFICAR'!A:F,6,FALSE)</f>
        <v>En tratamiento</v>
      </c>
      <c r="J48" s="42"/>
      <c r="K48" s="55"/>
      <c r="L48" s="3" t="s">
        <v>34</v>
      </c>
      <c r="M48" t="s">
        <v>31</v>
      </c>
    </row>
    <row r="49" spans="1:12" ht="14.25" customHeight="1" x14ac:dyDescent="0.35">
      <c r="A49" s="4">
        <v>48</v>
      </c>
      <c r="B49" s="28" t="s">
        <v>120</v>
      </c>
      <c r="C49" s="64" t="str">
        <f t="shared" si="1"/>
        <v>FM</v>
      </c>
      <c r="D49" s="20">
        <v>633</v>
      </c>
      <c r="E49" s="3" t="str">
        <f>+VLOOKUP(B49,'Export-NO MODIFICAR'!A:F,2,FALSE)</f>
        <v>ANDRES FELIPE ESCOBAR CORREA (260)</v>
      </c>
      <c r="F49" s="28" t="str">
        <f>+VLOOKUP('Seguimiento '!B49,'Export-NO MODIFICAR'!A:F,3,FALSE)</f>
        <v>ANDRES FELIPE ESCOBAR CORREA (260)</v>
      </c>
      <c r="G49" s="22" t="str">
        <f>+VLOOKUP(B49,'Export-NO MODIFICAR'!A:F,4,FALSE)</f>
        <v>24,66</v>
      </c>
      <c r="H49" s="23" t="str">
        <f>+VLOOKUP(B49,'Export-NO MODIFICAR'!A:F,5,FALSE)</f>
        <v>Desarrollo</v>
      </c>
      <c r="I49" s="21" t="str">
        <f>+VLOOKUP(B49,'Export-NO MODIFICAR'!A:F,6,FALSE)</f>
        <v>Acción responsable test</v>
      </c>
      <c r="J49" s="34" t="s">
        <v>121</v>
      </c>
      <c r="K49" s="65" t="s">
        <v>122</v>
      </c>
      <c r="L49" s="21" t="s">
        <v>39</v>
      </c>
    </row>
    <row r="50" spans="1:12" ht="14.25" customHeight="1" x14ac:dyDescent="0.35">
      <c r="A50" s="4">
        <v>49</v>
      </c>
      <c r="B50" s="26" t="s">
        <v>123</v>
      </c>
      <c r="C50" s="26" t="str">
        <f t="shared" si="1"/>
        <v>FM</v>
      </c>
      <c r="D50" s="27">
        <v>403</v>
      </c>
      <c r="E50" s="3" t="str">
        <f>+VLOOKUP(B50,'Export-NO MODIFICAR'!A:F,2,FALSE)</f>
        <v>ANDRES FELIPE ESCOBAR CORREA (260)</v>
      </c>
      <c r="F50" s="26" t="str">
        <f>+VLOOKUP('Seguimiento '!B50,'Export-NO MODIFICAR'!A:F,3,FALSE)</f>
        <v>ANDRES FELIPE ESCOBAR CORREA (260)</v>
      </c>
      <c r="G50" s="46" t="str">
        <f>+VLOOKUP(B50,'Export-NO MODIFICAR'!A:F,4,FALSE)</f>
        <v>24,68</v>
      </c>
      <c r="H50" s="30" t="str">
        <f>+VLOOKUP(B50,'Export-NO MODIFICAR'!A:F,5,FALSE)</f>
        <v>Desarrollo</v>
      </c>
      <c r="I50" s="28" t="str">
        <f>+VLOOKUP(B50,'Export-NO MODIFICAR'!A:F,6,FALSE)</f>
        <v>Acción responsable test</v>
      </c>
      <c r="J50" s="31"/>
      <c r="K50" s="66" t="s">
        <v>124</v>
      </c>
      <c r="L50" s="26" t="s">
        <v>39</v>
      </c>
    </row>
    <row r="51" spans="1:12" ht="14.25" customHeight="1" x14ac:dyDescent="0.35">
      <c r="A51" s="4">
        <v>50</v>
      </c>
      <c r="B51" s="13" t="s">
        <v>125</v>
      </c>
      <c r="C51" s="63" t="s">
        <v>36</v>
      </c>
      <c r="D51" s="5" t="s">
        <v>29</v>
      </c>
      <c r="E51" s="3" t="str">
        <f>+VLOOKUP(B51,'Export-NO MODIFICAR'!A:F,2,FALSE)</f>
        <v>Manuel Escalante (131)</v>
      </c>
      <c r="F51" s="3" t="str">
        <f>+VLOOKUP('Seguimiento '!B51,'Export-NO MODIFICAR'!A:F,3,FALSE)</f>
        <v>MANUEL HERNANDO SANTA JARA (132)</v>
      </c>
      <c r="G51" s="15" t="str">
        <f>+VLOOKUP(B51,'Export-NO MODIFICAR'!A:F,4,FALSE)</f>
        <v>6,88</v>
      </c>
      <c r="H51" s="16">
        <f>+VLOOKUP(B51,'Export-NO MODIFICAR'!A:F,5,FALSE)</f>
        <v>0</v>
      </c>
      <c r="I51" s="3" t="str">
        <f>+VLOOKUP(B51,'Export-NO MODIFICAR'!A:F,6,FALSE)</f>
        <v>Nuevo</v>
      </c>
      <c r="J51" s="17"/>
      <c r="K51" s="3" t="s">
        <v>126</v>
      </c>
      <c r="L51" s="3" t="s">
        <v>34</v>
      </c>
    </row>
    <row r="52" spans="1:12" ht="14.25" customHeight="1" x14ac:dyDescent="0.35">
      <c r="A52" s="4">
        <v>51</v>
      </c>
      <c r="B52" s="13" t="s">
        <v>127</v>
      </c>
      <c r="C52" s="63" t="s">
        <v>128</v>
      </c>
      <c r="D52" s="5" t="s">
        <v>29</v>
      </c>
      <c r="E52" s="3" t="str">
        <f>+VLOOKUP(B52,'Export-NO MODIFICAR'!A:F,2,FALSE)</f>
        <v>Lina María Rodríguez Bailón (171)</v>
      </c>
      <c r="F52" s="3" t="str">
        <f>+VLOOKUP('Seguimiento '!B52,'Export-NO MODIFICAR'!A:F,3,FALSE)</f>
        <v>MISAEL ENRIQUE ARAUJO DIAZ (701)</v>
      </c>
      <c r="G52" s="15" t="str">
        <f>+VLOOKUP(B52,'Export-NO MODIFICAR'!A:F,4,FALSE)</f>
        <v>6,89</v>
      </c>
      <c r="H52" s="16" t="str">
        <f>+VLOOKUP(B52,'Export-NO MODIFICAR'!A:F,5,FALSE)</f>
        <v>Desarrollo</v>
      </c>
      <c r="I52" s="3" t="str">
        <f>+VLOOKUP(B52,'Export-NO MODIFICAR'!A:F,6,FALSE)</f>
        <v>En tratamiento</v>
      </c>
      <c r="J52" s="17"/>
      <c r="K52" s="3" t="s">
        <v>129</v>
      </c>
      <c r="L52" s="3" t="s">
        <v>59</v>
      </c>
    </row>
    <row r="53" spans="1:12" ht="14.25" customHeight="1" x14ac:dyDescent="0.35">
      <c r="A53" s="4">
        <v>52</v>
      </c>
      <c r="B53" s="3" t="s">
        <v>130</v>
      </c>
      <c r="C53" s="63" t="s">
        <v>103</v>
      </c>
      <c r="D53" s="5" t="s">
        <v>29</v>
      </c>
      <c r="E53" s="3" t="str">
        <f>+VLOOKUP(B53,'Export-NO MODIFICAR'!A:F,2,FALSE)</f>
        <v>Raphael Gustavo Gimenes Trivaleti (219)</v>
      </c>
      <c r="F53" s="3" t="str">
        <f>+VLOOKUP('Seguimiento '!B53,'Export-NO MODIFICAR'!A:F,3,FALSE)</f>
        <v>LINA MARIA SANCHEZ ESCOBAR (771)</v>
      </c>
      <c r="G53" s="15" t="str">
        <f>+VLOOKUP(B53,'Export-NO MODIFICAR'!A:F,4,FALSE)</f>
        <v>8,58</v>
      </c>
      <c r="H53" s="16" t="str">
        <f>+VLOOKUP(B53,'Export-NO MODIFICAR'!A:F,5,FALSE)</f>
        <v>Desarrollo</v>
      </c>
      <c r="I53" s="3" t="str">
        <f>+VLOOKUP(B53,'Export-NO MODIFICAR'!A:F,6,FALSE)</f>
        <v>En tratamiento</v>
      </c>
      <c r="J53" s="17"/>
      <c r="K53" s="3" t="s">
        <v>131</v>
      </c>
      <c r="L53" s="3" t="s">
        <v>59</v>
      </c>
    </row>
    <row r="54" spans="1:12" ht="14.25" customHeight="1" x14ac:dyDescent="0.35">
      <c r="A54" s="4">
        <v>53</v>
      </c>
      <c r="B54" s="13" t="s">
        <v>132</v>
      </c>
      <c r="C54" s="3" t="s">
        <v>44</v>
      </c>
      <c r="D54" s="5" t="s">
        <v>29</v>
      </c>
      <c r="E54" s="3" t="str">
        <f>+VLOOKUP(B54,'Export-NO MODIFICAR'!A:F,2,FALSE)</f>
        <v>Oscar Mauricio Parada (49)</v>
      </c>
      <c r="F54" s="3" t="str">
        <f>+VLOOKUP('Seguimiento '!B54,'Export-NO MODIFICAR'!A:F,3,FALSE)</f>
        <v>SEBASTIAN GALLEGO VILLEGAS (147)</v>
      </c>
      <c r="G54" s="15" t="str">
        <f>+VLOOKUP(B54,'Export-NO MODIFICAR'!A:F,4,FALSE)</f>
        <v>10,60</v>
      </c>
      <c r="H54" s="16" t="str">
        <f>+VLOOKUP(B54,'Export-NO MODIFICAR'!A:F,5,FALSE)</f>
        <v>Desarrollo</v>
      </c>
      <c r="I54" s="3" t="str">
        <f>+VLOOKUP(B54,'Export-NO MODIFICAR'!A:F,6,FALSE)</f>
        <v>Nuevo</v>
      </c>
      <c r="J54" s="17"/>
      <c r="K54" s="3"/>
      <c r="L54" s="3" t="s">
        <v>34</v>
      </c>
    </row>
    <row r="55" spans="1:12" ht="14.25" customHeight="1" x14ac:dyDescent="0.35">
      <c r="A55" s="4">
        <v>54</v>
      </c>
      <c r="B55" s="13" t="s">
        <v>133</v>
      </c>
      <c r="C55" s="3" t="s">
        <v>44</v>
      </c>
      <c r="D55" s="5" t="s">
        <v>29</v>
      </c>
      <c r="E55" s="3" t="str">
        <f>+VLOOKUP(B55,'Export-NO MODIFICAR'!A:F,2,FALSE)</f>
        <v>Oscar Mauricio Parada (49)</v>
      </c>
      <c r="F55" s="3" t="str">
        <f>+VLOOKUP('Seguimiento '!B55,'Export-NO MODIFICAR'!A:F,3,FALSE)</f>
        <v>SEBASTIAN GALLEGO VILLEGAS (147)</v>
      </c>
      <c r="G55" s="15" t="str">
        <f>+VLOOKUP(B55,'Export-NO MODIFICAR'!A:F,4,FALSE)</f>
        <v>10,61</v>
      </c>
      <c r="H55" s="16" t="str">
        <f>+VLOOKUP(B55,'Export-NO MODIFICAR'!A:F,5,FALSE)</f>
        <v>Desarrollo</v>
      </c>
      <c r="I55" s="3" t="str">
        <f>+VLOOKUP(B55,'Export-NO MODIFICAR'!A:F,6,FALSE)</f>
        <v>Nuevo</v>
      </c>
      <c r="J55" s="17"/>
      <c r="K55" s="3"/>
      <c r="L55" s="3" t="s">
        <v>34</v>
      </c>
    </row>
    <row r="56" spans="1:12" ht="14.25" customHeight="1" x14ac:dyDescent="0.35">
      <c r="A56" s="4">
        <v>55</v>
      </c>
      <c r="B56" s="13" t="s">
        <v>134</v>
      </c>
      <c r="C56" s="3" t="s">
        <v>44</v>
      </c>
      <c r="D56" s="5" t="s">
        <v>29</v>
      </c>
      <c r="E56" s="3" t="str">
        <f>+VLOOKUP(B56,'Export-NO MODIFICAR'!A:F,2,FALSE)</f>
        <v>Oscar Mauricio Parada (49)</v>
      </c>
      <c r="F56" s="3" t="str">
        <f>+VLOOKUP('Seguimiento '!B56,'Export-NO MODIFICAR'!A:F,3,FALSE)</f>
        <v>SEBASTIAN GALLEGO VILLEGAS (147)</v>
      </c>
      <c r="G56" s="15" t="str">
        <f>+VLOOKUP(B56,'Export-NO MODIFICAR'!A:F,4,FALSE)</f>
        <v>10,61</v>
      </c>
      <c r="H56" s="16" t="str">
        <f>+VLOOKUP(B56,'Export-NO MODIFICAR'!A:F,5,FALSE)</f>
        <v>Desarrollo</v>
      </c>
      <c r="I56" s="3" t="str">
        <f>+VLOOKUP(B56,'Export-NO MODIFICAR'!A:F,6,FALSE)</f>
        <v>Nuevo</v>
      </c>
      <c r="J56" s="17"/>
      <c r="K56" s="3"/>
      <c r="L56" s="3" t="s">
        <v>34</v>
      </c>
    </row>
    <row r="57" spans="1:12" ht="14.25" customHeight="1" x14ac:dyDescent="0.35">
      <c r="A57" s="4">
        <v>56</v>
      </c>
      <c r="B57" s="13" t="s">
        <v>135</v>
      </c>
      <c r="C57" s="3" t="s">
        <v>136</v>
      </c>
      <c r="D57" s="5" t="s">
        <v>29</v>
      </c>
      <c r="E57" s="3" t="str">
        <f>+VLOOKUP(B57,'Export-NO MODIFICAR'!A:F,2,FALSE)</f>
        <v>Manuel Escalante (131)</v>
      </c>
      <c r="F57" s="3" t="str">
        <f>+VLOOKUP('Seguimiento '!B57,'Export-NO MODIFICAR'!A:F,3,FALSE)</f>
        <v>ANGELA PATRICIA PERDOMO (175)</v>
      </c>
      <c r="G57" s="15" t="str">
        <f>+VLOOKUP(B57,'Export-NO MODIFICAR'!A:F,4,FALSE)</f>
        <v>10,69</v>
      </c>
      <c r="H57" s="16" t="str">
        <f>+VLOOKUP(B57,'Export-NO MODIFICAR'!A:F,5,FALSE)</f>
        <v>Configuración</v>
      </c>
      <c r="I57" s="3" t="str">
        <f>+VLOOKUP(B57,'Export-NO MODIFICAR'!A:F,6,FALSE)</f>
        <v>En tratamiento</v>
      </c>
      <c r="J57" s="17">
        <v>45861</v>
      </c>
      <c r="K57" s="3"/>
      <c r="L57" s="3" t="s">
        <v>34</v>
      </c>
    </row>
    <row r="58" spans="1:12" ht="14.25" customHeight="1" x14ac:dyDescent="0.35">
      <c r="A58" s="4">
        <v>57</v>
      </c>
      <c r="B58" s="18" t="s">
        <v>137</v>
      </c>
      <c r="C58" s="3" t="s">
        <v>136</v>
      </c>
      <c r="D58" s="5" t="s">
        <v>29</v>
      </c>
      <c r="E58" s="3" t="str">
        <f>+VLOOKUP(B58,'Export-NO MODIFICAR'!A:F,2,FALSE)</f>
        <v>Manuel Escalante (131)</v>
      </c>
      <c r="F58" s="3" t="str">
        <f>+VLOOKUP('Seguimiento '!B58,'Export-NO MODIFICAR'!A:F,3,FALSE)</f>
        <v>ANGELA PATRICIA PERDOMO (175)</v>
      </c>
      <c r="G58" s="15" t="str">
        <f>+VLOOKUP(B58,'Export-NO MODIFICAR'!A:F,4,FALSE)</f>
        <v>10,88</v>
      </c>
      <c r="H58" s="16" t="str">
        <f>+VLOOKUP(B58,'Export-NO MODIFICAR'!A:F,5,FALSE)</f>
        <v>Configuración</v>
      </c>
      <c r="I58" s="3" t="str">
        <f>+VLOOKUP(B58,'Export-NO MODIFICAR'!A:F,6,FALSE)</f>
        <v>En tratamiento</v>
      </c>
      <c r="J58" s="49">
        <v>45869</v>
      </c>
      <c r="K58" s="13" t="s">
        <v>138</v>
      </c>
      <c r="L58" s="3" t="s">
        <v>34</v>
      </c>
    </row>
    <row r="59" spans="1:12" ht="14.25" customHeight="1" x14ac:dyDescent="0.35">
      <c r="A59" s="4">
        <v>58</v>
      </c>
      <c r="B59" s="18" t="s">
        <v>139</v>
      </c>
      <c r="C59" s="3" t="s">
        <v>136</v>
      </c>
      <c r="D59" s="5" t="s">
        <v>29</v>
      </c>
      <c r="E59" s="3" t="str">
        <f>+VLOOKUP(B59,'Export-NO MODIFICAR'!A:F,2,FALSE)</f>
        <v>Manuel Escalante (131)</v>
      </c>
      <c r="F59" s="3" t="str">
        <f>+VLOOKUP('Seguimiento '!B59,'Export-NO MODIFICAR'!A:F,3,FALSE)</f>
        <v>ANGELA PATRICIA PERDOMO (175)</v>
      </c>
      <c r="G59" s="15" t="str">
        <f>+VLOOKUP(B59,'Export-NO MODIFICAR'!A:F,4,FALSE)</f>
        <v>10,88</v>
      </c>
      <c r="H59" s="16" t="str">
        <f>+VLOOKUP(B59,'Export-NO MODIFICAR'!A:F,5,FALSE)</f>
        <v>Configuración</v>
      </c>
      <c r="I59" s="3" t="str">
        <f>+VLOOKUP(B59,'Export-NO MODIFICAR'!A:F,6,FALSE)</f>
        <v>En tratamiento</v>
      </c>
      <c r="J59" s="17"/>
      <c r="K59" s="13" t="s">
        <v>140</v>
      </c>
      <c r="L59" s="3" t="s">
        <v>34</v>
      </c>
    </row>
    <row r="60" spans="1:12" ht="14.25" customHeight="1" x14ac:dyDescent="0.35">
      <c r="A60" s="4">
        <v>59</v>
      </c>
      <c r="B60" s="13" t="s">
        <v>141</v>
      </c>
      <c r="C60" s="63" t="s">
        <v>142</v>
      </c>
      <c r="D60" s="5" t="s">
        <v>29</v>
      </c>
      <c r="E60" s="3" t="str">
        <f>+VLOOKUP(B60,'Export-NO MODIFICAR'!A:F,2,FALSE)</f>
        <v>John Alejandro Rodriguez (41)</v>
      </c>
      <c r="F60" s="3" t="str">
        <f>+VLOOKUP('Seguimiento '!B60,'Export-NO MODIFICAR'!A:F,3,FALSE)</f>
        <v>GLORIA ELENA AGUDELO ARENAS (181)</v>
      </c>
      <c r="G60" s="15" t="str">
        <f>+VLOOKUP(B60,'Export-NO MODIFICAR'!A:F,4,FALSE)</f>
        <v>10,97</v>
      </c>
      <c r="H60" s="16" t="str">
        <f>+VLOOKUP(B60,'Export-NO MODIFICAR'!A:F,5,FALSE)</f>
        <v>Control de cambio</v>
      </c>
      <c r="I60" s="3" t="str">
        <f>+VLOOKUP(B60,'Export-NO MODIFICAR'!A:F,6,FALSE)</f>
        <v>Nuevo</v>
      </c>
      <c r="J60" s="49">
        <v>45870</v>
      </c>
      <c r="K60" s="3" t="s">
        <v>143</v>
      </c>
      <c r="L60" s="3" t="s">
        <v>34</v>
      </c>
    </row>
    <row r="61" spans="1:12" ht="14.25" customHeight="1" x14ac:dyDescent="0.35">
      <c r="A61" s="4">
        <v>60</v>
      </c>
      <c r="B61" s="13" t="s">
        <v>144</v>
      </c>
      <c r="C61" s="3" t="s">
        <v>136</v>
      </c>
      <c r="D61" s="5" t="s">
        <v>29</v>
      </c>
      <c r="E61" s="3" t="str">
        <f>+VLOOKUP(B61,'Export-NO MODIFICAR'!A:F,2,FALSE)</f>
        <v>Manuel Escalante (131)</v>
      </c>
      <c r="F61" s="3" t="str">
        <f>+VLOOKUP('Seguimiento '!B61,'Export-NO MODIFICAR'!A:F,3,FALSE)</f>
        <v>ANGELA PATRICIA PERDOMO (175)</v>
      </c>
      <c r="G61" s="15" t="str">
        <f>+VLOOKUP(B61,'Export-NO MODIFICAR'!A:F,4,FALSE)</f>
        <v>11,62</v>
      </c>
      <c r="H61" s="16" t="str">
        <f>+VLOOKUP(B61,'Export-NO MODIFICAR'!A:F,5,FALSE)</f>
        <v>Configuración</v>
      </c>
      <c r="I61" s="3" t="str">
        <f>+VLOOKUP(B61,'Export-NO MODIFICAR'!A:F,6,FALSE)</f>
        <v>En tratamiento</v>
      </c>
      <c r="J61" s="49">
        <v>45869</v>
      </c>
      <c r="K61" s="13" t="s">
        <v>145</v>
      </c>
      <c r="L61" s="3" t="s">
        <v>34</v>
      </c>
    </row>
    <row r="62" spans="1:12" ht="14.25" customHeight="1" x14ac:dyDescent="0.35">
      <c r="A62" s="4">
        <v>61</v>
      </c>
      <c r="B62" s="13" t="s">
        <v>146</v>
      </c>
      <c r="C62" s="63" t="s">
        <v>33</v>
      </c>
      <c r="D62" s="5" t="s">
        <v>29</v>
      </c>
      <c r="E62" s="3" t="str">
        <f>+VLOOKUP(B62,'Export-NO MODIFICAR'!A:F,2,FALSE)</f>
        <v>Alberto Rivera Betancourt (822)</v>
      </c>
      <c r="F62" s="3" t="str">
        <f>+VLOOKUP('Seguimiento '!B62,'Export-NO MODIFICAR'!A:F,3,FALSE)</f>
        <v>SINDY CRISTINA ALZATE ARIAS (201)</v>
      </c>
      <c r="G62" s="15" t="str">
        <f>+VLOOKUP(B62,'Export-NO MODIFICAR'!A:F,4,FALSE)</f>
        <v>11,73</v>
      </c>
      <c r="H62" s="16" t="str">
        <f>+VLOOKUP(B62,'Export-NO MODIFICAR'!A:F,5,FALSE)</f>
        <v>Desarrollo</v>
      </c>
      <c r="I62" s="3" t="str">
        <f>+VLOOKUP(B62,'Export-NO MODIFICAR'!A:F,6,FALSE)</f>
        <v>En tratamiento</v>
      </c>
      <c r="J62" s="17"/>
      <c r="K62" s="55"/>
      <c r="L62" s="3" t="s">
        <v>34</v>
      </c>
    </row>
    <row r="63" spans="1:12" ht="14.25" customHeight="1" x14ac:dyDescent="0.35">
      <c r="A63" s="4">
        <v>62</v>
      </c>
      <c r="B63" s="13" t="s">
        <v>147</v>
      </c>
      <c r="C63" s="63" t="s">
        <v>148</v>
      </c>
      <c r="D63" s="5" t="s">
        <v>29</v>
      </c>
      <c r="E63" s="3" t="str">
        <f>+VLOOKUP(B63,'Export-NO MODIFICAR'!A:F,2,FALSE)</f>
        <v>Juan Manuel Ossa Botero (40)</v>
      </c>
      <c r="F63" s="3" t="str">
        <f>+VLOOKUP('Seguimiento '!B63,'Export-NO MODIFICAR'!A:F,3,FALSE)</f>
        <v>ADRIANA CAROLINA PEREZ ORTIZ (327)</v>
      </c>
      <c r="G63" s="15" t="str">
        <f>+VLOOKUP(B63,'Export-NO MODIFICAR'!A:F,4,FALSE)</f>
        <v>1,93</v>
      </c>
      <c r="H63" s="16" t="str">
        <f>+VLOOKUP(B63,'Export-NO MODIFICAR'!A:F,5,FALSE)</f>
        <v>Configuración</v>
      </c>
      <c r="I63" s="3" t="str">
        <f>+VLOOKUP(B63,'Export-NO MODIFICAR'!A:F,6,FALSE)</f>
        <v>Nuevo</v>
      </c>
      <c r="J63" s="17"/>
      <c r="K63" s="3"/>
      <c r="L63" s="3" t="s">
        <v>34</v>
      </c>
    </row>
    <row r="64" spans="1:12" ht="14.25" customHeight="1" x14ac:dyDescent="0.35">
      <c r="A64" s="4">
        <v>63</v>
      </c>
      <c r="B64" s="13" t="s">
        <v>149</v>
      </c>
      <c r="C64" s="3" t="s">
        <v>54</v>
      </c>
      <c r="D64" s="5" t="s">
        <v>29</v>
      </c>
      <c r="E64" s="3" t="str">
        <f>+VLOOKUP(B64,'Export-NO MODIFICAR'!A:F,2,FALSE)</f>
        <v>Nicolas Sarmiento (218)</v>
      </c>
      <c r="F64" s="3" t="str">
        <f>+VLOOKUP('Seguimiento '!B64,'Export-NO MODIFICAR'!A:F,3,FALSE)</f>
        <v>DAMARIS BIVIANA MURCIA SABOYA (103)</v>
      </c>
      <c r="G64" s="15" t="str">
        <f>+VLOOKUP(B64,'Export-NO MODIFICAR'!A:F,4,FALSE)</f>
        <v>0,94</v>
      </c>
      <c r="H64" s="16" t="str">
        <f>+VLOOKUP(B64,'Export-NO MODIFICAR'!A:F,5,FALSE)</f>
        <v>Configuración</v>
      </c>
      <c r="I64" s="3" t="str">
        <f>+VLOOKUP(B64,'Export-NO MODIFICAR'!A:F,6,FALSE)</f>
        <v>Nuevo</v>
      </c>
      <c r="J64" s="17"/>
      <c r="K64" s="3" t="s">
        <v>56</v>
      </c>
      <c r="L64" s="3" t="s">
        <v>34</v>
      </c>
    </row>
    <row r="65" spans="1:12" ht="14.25" customHeight="1" x14ac:dyDescent="0.35">
      <c r="A65" s="4">
        <v>64</v>
      </c>
      <c r="B65" s="13" t="s">
        <v>150</v>
      </c>
      <c r="C65" s="3" t="s">
        <v>50</v>
      </c>
      <c r="D65" s="5" t="s">
        <v>29</v>
      </c>
      <c r="E65" s="3" t="str">
        <f>+VLOOKUP(B65,'Export-NO MODIFICAR'!A:F,2,FALSE)</f>
        <v>Manuel Escalante (131)</v>
      </c>
      <c r="F65" s="3" t="str">
        <f>+VLOOKUP('Seguimiento '!B65,'Export-NO MODIFICAR'!A:F,3,FALSE)</f>
        <v>ANGELA PATRICIA PERDOMO (175)</v>
      </c>
      <c r="G65" s="15" t="str">
        <f>+VLOOKUP(B65,'Export-NO MODIFICAR'!A:F,4,FALSE)</f>
        <v>2,94</v>
      </c>
      <c r="H65" s="16" t="str">
        <f>+VLOOKUP(B65,'Export-NO MODIFICAR'!A:F,5,FALSE)</f>
        <v>Configuración</v>
      </c>
      <c r="I65" s="3" t="str">
        <f>+VLOOKUP(B65,'Export-NO MODIFICAR'!A:F,6,FALSE)</f>
        <v>En tratamiento</v>
      </c>
      <c r="J65" s="17"/>
      <c r="K65" s="3"/>
      <c r="L65" s="3" t="s">
        <v>34</v>
      </c>
    </row>
    <row r="66" spans="1:12" ht="14.25" customHeight="1" x14ac:dyDescent="0.35">
      <c r="A66" s="4">
        <v>65</v>
      </c>
      <c r="B66" s="45" t="s">
        <v>151</v>
      </c>
      <c r="C66" s="26" t="s">
        <v>50</v>
      </c>
      <c r="D66" s="27" t="s">
        <v>29</v>
      </c>
      <c r="E66" s="26" t="str">
        <f>+VLOOKUP(B66,'Export-NO MODIFICAR'!A:F,2,FALSE)</f>
        <v>Manuel Escalante (131)</v>
      </c>
      <c r="F66" s="26" t="str">
        <f>+VLOOKUP('Seguimiento '!B66,'Export-NO MODIFICAR'!A:F,3,FALSE)</f>
        <v>ANGELA PATRICIA PERDOMO (175)</v>
      </c>
      <c r="G66" s="67" t="str">
        <f>+VLOOKUP(B66,'Export-NO MODIFICAR'!A:F,4,FALSE)</f>
        <v>2,47</v>
      </c>
      <c r="H66" s="68" t="str">
        <f>+VLOOKUP(B66,'Export-NO MODIFICAR'!A:F,5,FALSE)</f>
        <v>Configuración</v>
      </c>
      <c r="I66" s="26" t="str">
        <f>+VLOOKUP(B66,'Export-NO MODIFICAR'!A:F,6,FALSE)</f>
        <v>En tratamiento</v>
      </c>
      <c r="J66" s="31"/>
      <c r="K66" s="3"/>
      <c r="L66" s="3" t="s">
        <v>34</v>
      </c>
    </row>
    <row r="67" spans="1:12" ht="14.25" customHeight="1" x14ac:dyDescent="0.35">
      <c r="A67" s="4">
        <v>66</v>
      </c>
      <c r="B67" s="13" t="s">
        <v>152</v>
      </c>
      <c r="C67" s="3" t="s">
        <v>50</v>
      </c>
      <c r="D67" s="5" t="s">
        <v>29</v>
      </c>
      <c r="E67" s="3" t="str">
        <f>+VLOOKUP(B67,'Export-NO MODIFICAR'!A:F,2,FALSE)</f>
        <v>Manuel Escalante (131)</v>
      </c>
      <c r="F67" s="3" t="str">
        <f>+VLOOKUP('Seguimiento '!B67,'Export-NO MODIFICAR'!A:F,3,FALSE)</f>
        <v>ANGELA PATRICIA PERDOMO (175)</v>
      </c>
      <c r="G67" s="15" t="str">
        <f>+VLOOKUP(B67,'Export-NO MODIFICAR'!A:F,4,FALSE)</f>
        <v>3,76</v>
      </c>
      <c r="H67" s="16" t="str">
        <f>+VLOOKUP(B67,'Export-NO MODIFICAR'!A:F,5,FALSE)</f>
        <v>Configuración</v>
      </c>
      <c r="I67" s="3" t="str">
        <f>+VLOOKUP(B67,'Export-NO MODIFICAR'!A:F,6,FALSE)</f>
        <v>En tratamiento</v>
      </c>
      <c r="J67" s="17"/>
      <c r="K67" s="53"/>
      <c r="L67" s="3" t="s">
        <v>34</v>
      </c>
    </row>
    <row r="68" spans="1:12" ht="14.25" customHeight="1" x14ac:dyDescent="0.35">
      <c r="A68" s="4">
        <v>67</v>
      </c>
      <c r="B68" s="13" t="s">
        <v>153</v>
      </c>
      <c r="C68" s="3" t="s">
        <v>50</v>
      </c>
      <c r="D68" s="5" t="s">
        <v>29</v>
      </c>
      <c r="E68" s="3" t="str">
        <f>+VLOOKUP(B68,'Export-NO MODIFICAR'!A:F,2,FALSE)</f>
        <v>Manuel Escalante (131)</v>
      </c>
      <c r="F68" s="3" t="str">
        <f>+VLOOKUP('Seguimiento '!B68,'Export-NO MODIFICAR'!A:F,3,FALSE)</f>
        <v>ANGELA PATRICIA PERDOMO (175)</v>
      </c>
      <c r="G68" s="15" t="str">
        <f>+VLOOKUP(B68,'Export-NO MODIFICAR'!A:F,4,FALSE)</f>
        <v>2,42</v>
      </c>
      <c r="H68" s="16" t="str">
        <f>+VLOOKUP(B68,'Export-NO MODIFICAR'!A:F,5,FALSE)</f>
        <v>Configuración</v>
      </c>
      <c r="I68" s="3" t="str">
        <f>+VLOOKUP(B68,'Export-NO MODIFICAR'!A:F,6,FALSE)</f>
        <v>En tratamiento</v>
      </c>
      <c r="J68" s="17"/>
      <c r="K68" s="53"/>
      <c r="L68" s="3" t="s">
        <v>34</v>
      </c>
    </row>
    <row r="69" spans="1:12" ht="14.25" customHeight="1" x14ac:dyDescent="0.35">
      <c r="A69" s="4">
        <v>68</v>
      </c>
      <c r="B69" s="13" t="s">
        <v>154</v>
      </c>
      <c r="C69" s="63" t="s">
        <v>103</v>
      </c>
      <c r="D69" s="5" t="s">
        <v>29</v>
      </c>
      <c r="E69" s="3" t="str">
        <f>+VLOOKUP(B69,'Export-NO MODIFICAR'!A:F,2,FALSE)</f>
        <v>Ana Maria Brito Llerena (151)</v>
      </c>
      <c r="F69" s="3" t="str">
        <f>+VLOOKUP('Seguimiento '!B69,'Export-NO MODIFICAR'!A:F,3,FALSE)</f>
        <v>LINA MARIA SANCHEZ ESCOBAR (771)</v>
      </c>
      <c r="G69" s="15" t="str">
        <f>+VLOOKUP(B69,'Export-NO MODIFICAR'!A:F,4,FALSE)</f>
        <v>1,67</v>
      </c>
      <c r="H69" s="16" t="str">
        <f>+VLOOKUP(B69,'Export-NO MODIFICAR'!A:F,5,FALSE)</f>
        <v>Control de cambio</v>
      </c>
      <c r="I69" s="3" t="str">
        <f>+VLOOKUP(B69,'Export-NO MODIFICAR'!A:F,6,FALSE)</f>
        <v>En tratamiento</v>
      </c>
      <c r="J69" s="17"/>
      <c r="K69" s="53" t="s">
        <v>155</v>
      </c>
      <c r="L69" s="3" t="s">
        <v>34</v>
      </c>
    </row>
    <row r="70" spans="1:12" ht="14.25" customHeight="1" x14ac:dyDescent="0.35">
      <c r="A70" s="4">
        <v>69</v>
      </c>
      <c r="B70" s="13" t="s">
        <v>156</v>
      </c>
      <c r="C70" s="63" t="s">
        <v>103</v>
      </c>
      <c r="D70" s="5" t="s">
        <v>29</v>
      </c>
      <c r="E70" s="3" t="str">
        <f>+VLOOKUP(B70,'Export-NO MODIFICAR'!A:F,2,FALSE)</f>
        <v>Elkin Dario Fernandez Camacho (166)</v>
      </c>
      <c r="F70" s="3" t="str">
        <f>+VLOOKUP('Seguimiento '!B70,'Export-NO MODIFICAR'!A:F,3,FALSE)</f>
        <v>LEIDY FABIOLA CARDENAS SUAREZ (188)</v>
      </c>
      <c r="G70" s="15" t="str">
        <f>+VLOOKUP(B70,'Export-NO MODIFICAR'!A:F,4,FALSE)</f>
        <v>0,73</v>
      </c>
      <c r="H70" s="16">
        <f>+VLOOKUP(B70,'Export-NO MODIFICAR'!A:F,5,FALSE)</f>
        <v>0</v>
      </c>
      <c r="I70" s="3" t="str">
        <f>+VLOOKUP(B70,'Export-NO MODIFICAR'!A:F,6,FALSE)</f>
        <v>En tratamiento</v>
      </c>
      <c r="J70" s="17"/>
    </row>
    <row r="71" spans="1:12" ht="14.25" customHeight="1" x14ac:dyDescent="0.35">
      <c r="A71" s="4">
        <v>70</v>
      </c>
      <c r="B71" s="13" t="s">
        <v>157</v>
      </c>
      <c r="C71" s="3" t="s">
        <v>103</v>
      </c>
      <c r="D71" s="5" t="s">
        <v>29</v>
      </c>
      <c r="E71" s="3" t="str">
        <f>+VLOOKUP(B71,'Export-NO MODIFICAR'!A:F,2,FALSE)</f>
        <v>LEIDY FABIOLA CARDENAS SUAREZ (188)</v>
      </c>
      <c r="F71" s="3" t="str">
        <f>+VLOOKUP('Seguimiento '!B71,'Export-NO MODIFICAR'!A:F,3,FALSE)</f>
        <v>LEIDY FABIOLA CARDENAS SUAREZ (188)</v>
      </c>
      <c r="G71" s="15" t="str">
        <f>+VLOOKUP(B71,'Export-NO MODIFICAR'!A:F,4,FALSE)</f>
        <v>0,72</v>
      </c>
      <c r="H71" s="16">
        <f>+VLOOKUP(B71,'Export-NO MODIFICAR'!A:F,5,FALSE)</f>
        <v>0</v>
      </c>
      <c r="I71" s="3" t="str">
        <f>+VLOOKUP(B71,'Export-NO MODIFICAR'!A:F,6,FALSE)</f>
        <v>Acción responsable test</v>
      </c>
      <c r="J71" s="1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G10"/>
  <sheetViews>
    <sheetView workbookViewId="0"/>
  </sheetViews>
  <sheetFormatPr defaultRowHeight="14.5" x14ac:dyDescent="0.35"/>
  <cols>
    <col min="1" max="1" width="11.54296875" bestFit="1" customWidth="1"/>
    <col min="2" max="7" width="12.1796875" style="6" bestFit="1" customWidth="1"/>
  </cols>
  <sheetData>
    <row r="1" spans="1:7" ht="33" customHeight="1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ht="18.75" customHeight="1" x14ac:dyDescent="0.35">
      <c r="A2" s="3" t="s">
        <v>7</v>
      </c>
      <c r="B2" s="4">
        <v>7</v>
      </c>
      <c r="C2" s="4">
        <v>32</v>
      </c>
      <c r="D2" s="4">
        <v>2</v>
      </c>
      <c r="E2" s="4">
        <v>11</v>
      </c>
      <c r="F2" s="4">
        <v>15</v>
      </c>
      <c r="G2" s="4">
        <v>5</v>
      </c>
    </row>
    <row r="3" spans="1:7" ht="18.75" customHeight="1" x14ac:dyDescent="0.35">
      <c r="A3" s="3" t="s">
        <v>8</v>
      </c>
      <c r="B3" s="4">
        <v>9</v>
      </c>
      <c r="C3" s="4">
        <v>34</v>
      </c>
      <c r="D3" s="4">
        <v>0</v>
      </c>
      <c r="E3" s="4">
        <v>12</v>
      </c>
      <c r="F3" s="4">
        <v>12</v>
      </c>
      <c r="G3" s="4">
        <v>7</v>
      </c>
    </row>
    <row r="4" spans="1:7" ht="18.75" customHeight="1" x14ac:dyDescent="0.35">
      <c r="A4" s="3" t="s">
        <v>9</v>
      </c>
      <c r="B4" s="4">
        <v>7</v>
      </c>
      <c r="C4" s="4">
        <v>35</v>
      </c>
      <c r="D4" s="4">
        <v>0</v>
      </c>
      <c r="E4" s="4">
        <v>12</v>
      </c>
      <c r="F4" s="4">
        <v>13</v>
      </c>
      <c r="G4" s="4">
        <v>7</v>
      </c>
    </row>
    <row r="5" spans="1:7" ht="18.75" customHeight="1" x14ac:dyDescent="0.35">
      <c r="A5" s="3" t="s">
        <v>10</v>
      </c>
      <c r="B5" s="4">
        <v>7</v>
      </c>
      <c r="C5" s="4">
        <v>28</v>
      </c>
      <c r="D5" s="4">
        <v>0</v>
      </c>
      <c r="E5" s="4">
        <v>17</v>
      </c>
      <c r="F5" s="4">
        <v>20</v>
      </c>
      <c r="G5" s="4">
        <v>10</v>
      </c>
    </row>
    <row r="6" spans="1:7" ht="18.75" customHeight="1" x14ac:dyDescent="0.35">
      <c r="A6" s="3" t="s">
        <v>11</v>
      </c>
      <c r="B6" s="4">
        <v>8</v>
      </c>
      <c r="C6" s="4">
        <v>28</v>
      </c>
      <c r="D6" s="4">
        <v>0</v>
      </c>
      <c r="E6" s="4">
        <v>18</v>
      </c>
      <c r="F6" s="4">
        <v>21</v>
      </c>
      <c r="G6" s="4">
        <v>17</v>
      </c>
    </row>
    <row r="7" spans="1:7" ht="18.75" customHeight="1" x14ac:dyDescent="0.35">
      <c r="A7" s="3" t="s">
        <v>12</v>
      </c>
      <c r="B7" s="4">
        <v>10</v>
      </c>
      <c r="C7" s="4">
        <v>37</v>
      </c>
      <c r="D7" s="4">
        <v>0</v>
      </c>
      <c r="E7" s="4">
        <v>16</v>
      </c>
      <c r="F7" s="4">
        <v>19</v>
      </c>
      <c r="G7" s="4">
        <v>23</v>
      </c>
    </row>
    <row r="8" spans="1:7" ht="18.75" customHeight="1" x14ac:dyDescent="0.35">
      <c r="A8" s="3" t="s">
        <v>13</v>
      </c>
      <c r="B8" s="4">
        <v>12</v>
      </c>
      <c r="C8" s="4">
        <v>46</v>
      </c>
      <c r="D8" s="4">
        <v>0</v>
      </c>
      <c r="E8" s="4">
        <v>8</v>
      </c>
      <c r="F8" s="4">
        <v>9</v>
      </c>
      <c r="G8" s="4">
        <v>41</v>
      </c>
    </row>
    <row r="9" spans="1:7" ht="18.75" customHeight="1" x14ac:dyDescent="0.35">
      <c r="A9" s="3"/>
      <c r="B9" s="5"/>
      <c r="C9" s="5"/>
      <c r="D9" s="5"/>
      <c r="E9" s="5"/>
      <c r="F9" s="5"/>
      <c r="G9" s="5"/>
    </row>
    <row r="10" spans="1:7" ht="18.75" customHeight="1" x14ac:dyDescent="0.35">
      <c r="A10" s="3"/>
      <c r="B10" s="5"/>
      <c r="C10" s="5"/>
      <c r="D10" s="5"/>
      <c r="E10" s="5"/>
      <c r="F10" s="5"/>
      <c r="G10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Sheet1</vt:lpstr>
      <vt:lpstr>Export-NO MODIFICAR</vt:lpstr>
      <vt:lpstr>Tabla Dinamica</vt:lpstr>
      <vt:lpstr>Seguimiento </vt:lpstr>
      <vt:lpstr>Historico </vt:lpstr>
      <vt:lpstr>'Export-NO MODIFICAR'!_FilterDatabase</vt:lpstr>
      <vt:lpstr>'Seguimiento '!_FilterDatabase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Juan Esteban Garcia Galvis</cp:lastModifiedBy>
  <dcterms:created xsi:type="dcterms:W3CDTF">2025-07-29T18:06:34Z</dcterms:created>
  <dcterms:modified xsi:type="dcterms:W3CDTF">2025-07-29T21:49:09Z</dcterms:modified>
</cp:coreProperties>
</file>