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S-PC10\Documents\"/>
    </mc:Choice>
  </mc:AlternateContent>
  <xr:revisionPtr revIDLastSave="0" documentId="8_{7F14062A-E4FE-4EC1-BE8E-6CB6FAD3C66B}" xr6:coauthVersionLast="47" xr6:coauthVersionMax="47" xr10:uidLastSave="{00000000-0000-0000-0000-000000000000}"/>
  <bookViews>
    <workbookView xWindow="-120" yWindow="-120" windowWidth="24240" windowHeight="13020" xr2:uid="{45DD8C7E-929A-4B35-ABBF-C9FFD40BB424}"/>
  </bookViews>
  <sheets>
    <sheet name="Libro Diario" sheetId="1" r:id="rId1"/>
    <sheet name="Sumas y saldos" sheetId="2" r:id="rId2"/>
    <sheet name="Balance General" sheetId="3" r:id="rId3"/>
    <sheet name="Estado de Resultados" sheetId="4" r:id="rId4"/>
    <sheet name="Analisis Vertical (BG)" sheetId="5" r:id="rId5"/>
    <sheet name="Analisis Vertical (ER)" sheetId="6" r:id="rId6"/>
    <sheet name="Ratios Financiero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5" l="1"/>
  <c r="C7" i="5"/>
  <c r="C12" i="5" s="1"/>
  <c r="C8" i="3"/>
  <c r="H24" i="1"/>
  <c r="D36" i="1"/>
  <c r="C14" i="4"/>
  <c r="D7" i="4"/>
  <c r="D9" i="4" s="1"/>
  <c r="D18" i="3"/>
  <c r="D22" i="3" s="1"/>
  <c r="C12" i="3"/>
  <c r="D22" i="2"/>
  <c r="C22" i="2"/>
  <c r="H7" i="1"/>
  <c r="N32" i="1"/>
  <c r="K32" i="1"/>
  <c r="H32" i="1"/>
  <c r="Q24" i="1"/>
  <c r="Q19" i="1"/>
  <c r="Q14" i="1"/>
  <c r="Q7" i="1"/>
  <c r="N24" i="1"/>
  <c r="N19" i="1"/>
  <c r="N7" i="1"/>
  <c r="K27" i="1"/>
  <c r="K19" i="1"/>
  <c r="H19" i="1"/>
  <c r="K14" i="1"/>
  <c r="H14" i="1"/>
  <c r="K8" i="1"/>
  <c r="E36" i="1"/>
  <c r="D18" i="4" l="1"/>
  <c r="C13" i="3"/>
</calcChain>
</file>

<file path=xl/sharedStrings.xml><?xml version="1.0" encoding="utf-8"?>
<sst xmlns="http://schemas.openxmlformats.org/spreadsheetml/2006/main" count="216" uniqueCount="151">
  <si>
    <t>Fecha</t>
  </si>
  <si>
    <t>Descripción</t>
  </si>
  <si>
    <t>Debe</t>
  </si>
  <si>
    <t>Haber</t>
  </si>
  <si>
    <t>Mercaderias</t>
  </si>
  <si>
    <t>Documentos por cobrar</t>
  </si>
  <si>
    <t>Cheques</t>
  </si>
  <si>
    <t>Inmuebles</t>
  </si>
  <si>
    <t>Hipoteca por pagar</t>
  </si>
  <si>
    <t>Aporte Social - San Juan</t>
  </si>
  <si>
    <t>Aporte social - Mendoza</t>
  </si>
  <si>
    <t>Aporte Social - San Luis</t>
  </si>
  <si>
    <t>Bancos</t>
  </si>
  <si>
    <t>Efectivo</t>
  </si>
  <si>
    <t>Gastos bancarios</t>
  </si>
  <si>
    <t>Documentos de ventas</t>
  </si>
  <si>
    <t>Ventas</t>
  </si>
  <si>
    <t>Costos de ventas</t>
  </si>
  <si>
    <t>Mercaderías (100 Camisetas)</t>
  </si>
  <si>
    <t>Documentos por pagar</t>
  </si>
  <si>
    <t>Proveedores - levato</t>
  </si>
  <si>
    <t>Gastos de pintura</t>
  </si>
  <si>
    <t>Bancos (Litoral)</t>
  </si>
  <si>
    <t>Bancos (de la Ciudad)</t>
  </si>
  <si>
    <t>Intereses por mora</t>
  </si>
  <si>
    <t>Vehiculos</t>
  </si>
  <si>
    <t>Descuento sobre compra</t>
  </si>
  <si>
    <t>Mercaderías</t>
  </si>
  <si>
    <t>Hipotecas por pagar</t>
  </si>
  <si>
    <t>Capital Social</t>
  </si>
  <si>
    <t>Gastos Bancarios</t>
  </si>
  <si>
    <t>3,900,00</t>
  </si>
  <si>
    <t>Descuentos sobre ventas</t>
  </si>
  <si>
    <t>Costo de ventas</t>
  </si>
  <si>
    <t>Proveedores - Levato</t>
  </si>
  <si>
    <t>Interes por mora</t>
  </si>
  <si>
    <t>Descuentos sobre compras</t>
  </si>
  <si>
    <t>Activos</t>
  </si>
  <si>
    <t>Vehículos</t>
  </si>
  <si>
    <t>Bancos(Litoral)</t>
  </si>
  <si>
    <t>Pasivos</t>
  </si>
  <si>
    <t>Proovedores-Levato</t>
  </si>
  <si>
    <t>Patrimonio</t>
  </si>
  <si>
    <t>Ingresos</t>
  </si>
  <si>
    <t>Descuento sobre Compras</t>
  </si>
  <si>
    <t>Gastos</t>
  </si>
  <si>
    <t>Descuento sobre Ventas</t>
  </si>
  <si>
    <t>Totales</t>
  </si>
  <si>
    <t>Activos Corrientes</t>
  </si>
  <si>
    <t>Total Activos Corriente</t>
  </si>
  <si>
    <t>Activo No Corriente</t>
  </si>
  <si>
    <t>Vehículo</t>
  </si>
  <si>
    <t>Total Activo No Corriente</t>
  </si>
  <si>
    <t>Total Activo</t>
  </si>
  <si>
    <t>Pasivo Corriente</t>
  </si>
  <si>
    <t>Proveedores</t>
  </si>
  <si>
    <t>Total Pasivo Corriente</t>
  </si>
  <si>
    <t>Patrimonio Neto</t>
  </si>
  <si>
    <t>Total Pasivo + Patrimonio</t>
  </si>
  <si>
    <t xml:space="preserve">Capital Social </t>
  </si>
  <si>
    <t>Resultados Acumulados</t>
  </si>
  <si>
    <t>Ingresos Operacionales</t>
  </si>
  <si>
    <t>Menos descuentos sobre ventas</t>
  </si>
  <si>
    <t>Ventas netas</t>
  </si>
  <si>
    <t>Costo de Ventas</t>
  </si>
  <si>
    <t>Costo de mercancias Vendidas</t>
  </si>
  <si>
    <t>Utilidad Bruta</t>
  </si>
  <si>
    <t>Gastos Operacionales</t>
  </si>
  <si>
    <t>Mantenimiento</t>
  </si>
  <si>
    <t>Total Gastos Operativos</t>
  </si>
  <si>
    <t>Otros ingresos</t>
  </si>
  <si>
    <t>Descuentos sobre Compras</t>
  </si>
  <si>
    <t>Resultado Neto del Periodo</t>
  </si>
  <si>
    <t>Efectivo/caja</t>
  </si>
  <si>
    <t>Gastos de Mantenimiento (Pintura)</t>
  </si>
  <si>
    <t>Bancos (Ciudad)</t>
  </si>
  <si>
    <t>Utilidad Operativa</t>
  </si>
  <si>
    <t>Partida</t>
  </si>
  <si>
    <t>Monto $</t>
  </si>
  <si>
    <t>Porcentaje %</t>
  </si>
  <si>
    <t>32.77%</t>
  </si>
  <si>
    <t>14.47%</t>
  </si>
  <si>
    <t>Documentos por Cobrar</t>
  </si>
  <si>
    <t>14.89%</t>
  </si>
  <si>
    <t>Total Activos Corrientes</t>
  </si>
  <si>
    <t>62.13%</t>
  </si>
  <si>
    <t>Activos no Corrientes</t>
  </si>
  <si>
    <t>29.79%</t>
  </si>
  <si>
    <t>8.08%</t>
  </si>
  <si>
    <t>Total Activos No Corrientes</t>
  </si>
  <si>
    <t>37.87%</t>
  </si>
  <si>
    <t>Pasivos y Patrimonio</t>
  </si>
  <si>
    <t>Monto ($)</t>
  </si>
  <si>
    <t>Porcentaje (%)</t>
  </si>
  <si>
    <t>Pasivos Corrientes</t>
  </si>
  <si>
    <t>Proveedores (Levato)</t>
  </si>
  <si>
    <t>2.17%</t>
  </si>
  <si>
    <t>Documentos por Pagar</t>
  </si>
  <si>
    <t>2.13%</t>
  </si>
  <si>
    <t>Total Pasivos Corrientes</t>
  </si>
  <si>
    <t>4.30%</t>
  </si>
  <si>
    <t>85.11%</t>
  </si>
  <si>
    <t>10.59%</t>
  </si>
  <si>
    <t>Total Patrimonio</t>
  </si>
  <si>
    <t>95.70%</t>
  </si>
  <si>
    <t>Interpretación:
Activos: La empresa tiene una estructura equilibrada, con 62% de activos corrientes (alta liquidez) y 38% de activos no corrientes (inversión en inmuebles y vehículos).
Pasivos y Patrimonio: El financiamiento es casi totalmente patrimonial (95.7%), lo que indica bajo riesgo de endeudamiento.</t>
  </si>
  <si>
    <t>Ventas Netas</t>
  </si>
  <si>
    <t>15.38%</t>
  </si>
  <si>
    <t>84.62%</t>
  </si>
  <si>
    <t>Gastos Operativos</t>
  </si>
  <si>
    <t>1.28%</t>
  </si>
  <si>
    <t>17.95%</t>
  </si>
  <si>
    <t>0.26%</t>
  </si>
  <si>
    <t>19.49%</t>
  </si>
  <si>
    <t>65.13%</t>
  </si>
  <si>
    <t>Otros Ingresos</t>
  </si>
  <si>
    <t>2.56%</t>
  </si>
  <si>
    <t>Resultado Neto</t>
  </si>
  <si>
    <t>67.69%</t>
  </si>
  <si>
    <t>Gastos de Mantenimiento</t>
  </si>
  <si>
    <t>Intereses por Mora</t>
  </si>
  <si>
    <t>Interpretación:
Margen Bruto (84.62%): Alto margen, lo que sugiere eficiencia en la producción o ventas.
Gastos Operativos (19.49%): Principalmente por mantenimiento (17.95%), lo que podría indicar altos costos fijos.
Resultado Neto (67.69%): Rentabilidad elevada, respaldada por bajos costos operativos y otros ingresos.</t>
  </si>
  <si>
    <t>Ratio</t>
  </si>
  <si>
    <t>Fórmula</t>
  </si>
  <si>
    <t>Cálculo</t>
  </si>
  <si>
    <t>Resultado</t>
  </si>
  <si>
    <t>Interpretación</t>
  </si>
  <si>
    <t>Liquidez Corriente</t>
  </si>
  <si>
    <t>Activo Corriente / Pasivo Corriente</t>
  </si>
  <si>
    <t>14,600 / 1,010</t>
  </si>
  <si>
    <t>Alta capacidad para cubrir obligaciones a corto plazo.</t>
  </si>
  <si>
    <t>Prueba Ácida</t>
  </si>
  <si>
    <t>(Activo Corriente - Mercaderías) / Pasivo Corriente</t>
  </si>
  <si>
    <t>(14,600 - 3,400) / 1,010</t>
  </si>
  <si>
    <t>Excelente liquidez incluso excluyendo inventarios.</t>
  </si>
  <si>
    <t>Endeudamiento del Activo</t>
  </si>
  <si>
    <t>Pasivos Totales / Activos Totales</t>
  </si>
  <si>
    <t>1,010 / 23,500</t>
  </si>
  <si>
    <t>Bajo endeudamiento; estructura financiera conservadora.</t>
  </si>
  <si>
    <t>Margen Bruto</t>
  </si>
  <si>
    <t>Utilidad Bruta / Ventas Netas</t>
  </si>
  <si>
    <t>3,300 / 3,900</t>
  </si>
  <si>
    <t>Alta rentabilidad en la actividad principal.</t>
  </si>
  <si>
    <t>Rentabilidad sobre Ventas</t>
  </si>
  <si>
    <t>Resultado Neto / Ventas Netas</t>
  </si>
  <si>
    <t>2,640 / 3,900</t>
  </si>
  <si>
    <t>Gran eficiencia en la generación de utilidades.</t>
  </si>
  <si>
    <t>11.09%</t>
  </si>
  <si>
    <t>14.46%</t>
  </si>
  <si>
    <t>Conclusión Final:
La empresa Angustias S.A. presenta una situación financiera sólida:
Liquidez excepcional (ratios de liquidez corriente y ácida elevados).
Bajo endeudamiento (4.3% del activo financiado con deuda).
Alta rentabilidad (margen bruto del 84.62% y rentabilidad sobre ventas del 67.69%).
Recomendación: Mantener el control de gastos operativos, especialmente en mantenimiento, para optimizar aún más la utilidad neta.</t>
  </si>
  <si>
    <t>Ratios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</si>
</sst>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 tint="0.59999389629810485"/>
      </left>
      <right style="thick">
        <color theme="4" tint="0.59999389629810485"/>
      </right>
      <top style="thick">
        <color theme="4" tint="0.59999389629810485"/>
      </top>
      <bottom style="thin">
        <color indexed="64"/>
      </bottom>
      <diagonal/>
    </border>
    <border>
      <left style="thick">
        <color theme="4" tint="0.59999389629810485"/>
      </left>
      <right style="thick">
        <color theme="4" tint="0.59999389629810485"/>
      </right>
      <top style="thin">
        <color indexed="64"/>
      </top>
      <bottom style="thin">
        <color indexed="64"/>
      </bottom>
      <diagonal/>
    </border>
    <border>
      <left style="thick">
        <color theme="4" tint="0.59999389629810485"/>
      </left>
      <right style="thick">
        <color theme="4" tint="0.59999389629810485"/>
      </right>
      <top style="thin">
        <color indexed="64"/>
      </top>
      <bottom style="thick">
        <color theme="4" tint="0.59999389629810485"/>
      </bottom>
      <diagonal/>
    </border>
    <border>
      <left/>
      <right style="thick">
        <color theme="4" tint="0.59999389629810485"/>
      </right>
      <top style="thick">
        <color theme="4" tint="0.59999389629810485"/>
      </top>
      <bottom style="thin">
        <color indexed="64"/>
      </bottom>
      <diagonal/>
    </border>
    <border>
      <left/>
      <right style="thick">
        <color theme="4" tint="0.59999389629810485"/>
      </right>
      <top style="thin">
        <color indexed="64"/>
      </top>
      <bottom style="thin">
        <color indexed="64"/>
      </bottom>
      <diagonal/>
    </border>
    <border>
      <left/>
      <right style="thick">
        <color theme="4" tint="0.59999389629810485"/>
      </right>
      <top style="thin">
        <color indexed="64"/>
      </top>
      <bottom style="thick">
        <color theme="4" tint="0.59999389629810485"/>
      </bottom>
      <diagonal/>
    </border>
    <border>
      <left style="thick">
        <color theme="4" tint="0.39997558519241921"/>
      </left>
      <right style="thick">
        <color theme="4" tint="0.39997558519241921"/>
      </right>
      <top style="thick">
        <color theme="4" tint="0.39997558519241921"/>
      </top>
      <bottom style="thick">
        <color theme="4" tint="0.39997558519241921"/>
      </bottom>
      <diagonal/>
    </border>
    <border>
      <left/>
      <right style="thick">
        <color theme="4" tint="0.39997558519241921"/>
      </right>
      <top style="thick">
        <color theme="4" tint="0.39997558519241921"/>
      </top>
      <bottom style="thick">
        <color theme="4" tint="0.39997558519241921"/>
      </bottom>
      <diagonal/>
    </border>
    <border>
      <left/>
      <right style="thick">
        <color theme="4" tint="0.39997558519241921"/>
      </right>
      <top/>
      <bottom/>
      <diagonal/>
    </border>
    <border>
      <left style="thick">
        <color theme="4" tint="0.39997558519241921"/>
      </left>
      <right style="thick">
        <color theme="4" tint="0.39997558519241921"/>
      </right>
      <top style="thick">
        <color theme="4" tint="0.39997558519241921"/>
      </top>
      <bottom/>
      <diagonal/>
    </border>
    <border>
      <left/>
      <right style="thick">
        <color theme="4" tint="0.39997558519241921"/>
      </right>
      <top style="thick">
        <color theme="4" tint="0.39997558519241921"/>
      </top>
      <bottom/>
      <diagonal/>
    </border>
    <border>
      <left style="thick">
        <color theme="4" tint="0.39997558519241921"/>
      </left>
      <right style="thick">
        <color theme="4" tint="0.39997558519241921"/>
      </right>
      <top/>
      <bottom/>
      <diagonal/>
    </border>
    <border>
      <left/>
      <right style="thick">
        <color theme="4" tint="0.39997558519241921"/>
      </right>
      <top/>
      <bottom style="thick">
        <color theme="4" tint="0.39997558519241921"/>
      </bottom>
      <diagonal/>
    </border>
    <border>
      <left style="thick">
        <color theme="4" tint="0.39997558519241921"/>
      </left>
      <right style="thick">
        <color theme="4" tint="0.39997558519241921"/>
      </right>
      <top/>
      <bottom style="thick">
        <color theme="4" tint="0.39997558519241921"/>
      </bottom>
      <diagonal/>
    </border>
    <border>
      <left/>
      <right/>
      <top/>
      <bottom style="thick">
        <color theme="4" tint="0.39997558519241921"/>
      </bottom>
      <diagonal/>
    </border>
    <border>
      <left/>
      <right/>
      <top style="thick">
        <color theme="4" tint="0.39997558519241921"/>
      </top>
      <bottom/>
      <diagonal/>
    </border>
    <border>
      <left style="thick">
        <color theme="4" tint="0.39997558519241921"/>
      </left>
      <right/>
      <top style="thick">
        <color theme="4" tint="0.39997558519241921"/>
      </top>
      <bottom/>
      <diagonal/>
    </border>
    <border>
      <left style="thick">
        <color theme="4" tint="0.39997558519241921"/>
      </left>
      <right/>
      <top/>
      <bottom/>
      <diagonal/>
    </border>
    <border>
      <left/>
      <right/>
      <top style="thick">
        <color theme="4" tint="0.39997558519241921"/>
      </top>
      <bottom style="thick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9" fontId="0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0" fontId="0" fillId="0" borderId="3" xfId="0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9" xfId="0" applyBorder="1"/>
    <xf numFmtId="164" fontId="0" fillId="0" borderId="5" xfId="0" applyNumberFormat="1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/>
    <xf numFmtId="0" fontId="1" fillId="0" borderId="18" xfId="0" applyFont="1" applyBorder="1"/>
    <xf numFmtId="0" fontId="0" fillId="0" borderId="18" xfId="0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10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9" fontId="0" fillId="0" borderId="22" xfId="0" applyNumberFormat="1" applyBorder="1" applyAlignment="1">
      <alignment horizontal="center"/>
    </xf>
    <xf numFmtId="0" fontId="0" fillId="0" borderId="17" xfId="0" applyBorder="1"/>
    <xf numFmtId="164" fontId="0" fillId="0" borderId="18" xfId="0" applyNumberFormat="1" applyBorder="1"/>
    <xf numFmtId="164" fontId="0" fillId="0" borderId="19" xfId="0" applyNumberFormat="1" applyBorder="1"/>
    <xf numFmtId="164" fontId="0" fillId="0" borderId="24" xfId="0" applyNumberFormat="1" applyBorder="1"/>
    <xf numFmtId="164" fontId="0" fillId="0" borderId="25" xfId="0" applyNumberFormat="1" applyBorder="1"/>
    <xf numFmtId="164" fontId="0" fillId="0" borderId="23" xfId="0" applyNumberFormat="1" applyBorder="1"/>
    <xf numFmtId="0" fontId="0" fillId="0" borderId="23" xfId="0" applyBorder="1"/>
    <xf numFmtId="0" fontId="0" fillId="0" borderId="28" xfId="0" applyBorder="1"/>
    <xf numFmtId="0" fontId="0" fillId="0" borderId="23" xfId="0" applyBorder="1" applyAlignment="1">
      <alignment horizontal="right"/>
    </xf>
    <xf numFmtId="164" fontId="0" fillId="0" borderId="29" xfId="0" applyNumberFormat="1" applyBorder="1"/>
    <xf numFmtId="0" fontId="0" fillId="0" borderId="26" xfId="0" applyBorder="1"/>
    <xf numFmtId="164" fontId="0" fillId="0" borderId="27" xfId="0" applyNumberFormat="1" applyBorder="1"/>
    <xf numFmtId="0" fontId="0" fillId="0" borderId="26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4" fontId="0" fillId="0" borderId="27" xfId="0" applyNumberFormat="1" applyBorder="1"/>
    <xf numFmtId="0" fontId="0" fillId="0" borderId="25" xfId="0" applyBorder="1"/>
    <xf numFmtId="4" fontId="0" fillId="0" borderId="29" xfId="0" applyNumberFormat="1" applyBorder="1"/>
    <xf numFmtId="0" fontId="0" fillId="0" borderId="32" xfId="0" applyBorder="1"/>
    <xf numFmtId="164" fontId="0" fillId="0" borderId="32" xfId="0" applyNumberFormat="1" applyBorder="1"/>
    <xf numFmtId="164" fontId="0" fillId="0" borderId="33" xfId="0" applyNumberFormat="1" applyBorder="1"/>
    <xf numFmtId="164" fontId="0" fillId="0" borderId="34" xfId="0" applyNumberFormat="1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5" xfId="0" applyNumberFormat="1" applyBorder="1"/>
    <xf numFmtId="0" fontId="0" fillId="5" borderId="26" xfId="0" applyFill="1" applyBorder="1" applyAlignment="1">
      <alignment horizontal="right"/>
    </xf>
    <xf numFmtId="164" fontId="0" fillId="5" borderId="27" xfId="0" applyNumberFormat="1" applyFill="1" applyBorder="1"/>
    <xf numFmtId="164" fontId="0" fillId="5" borderId="24" xfId="0" applyNumberForma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8E9B-BD62-4ED5-9D9B-C7DA4C1451A5}">
  <dimension ref="B1:R37"/>
  <sheetViews>
    <sheetView tabSelected="1" zoomScale="80" zoomScaleNormal="80" workbookViewId="0">
      <selection activeCell="F13" sqref="F13"/>
    </sheetView>
  </sheetViews>
  <sheetFormatPr baseColWidth="10" defaultRowHeight="15" x14ac:dyDescent="0.25"/>
  <cols>
    <col min="3" max="3" width="34.7109375" customWidth="1"/>
    <col min="5" max="5" width="13.5703125" bestFit="1" customWidth="1"/>
    <col min="8" max="8" width="14.5703125" customWidth="1"/>
    <col min="9" max="9" width="13.85546875" customWidth="1"/>
    <col min="11" max="11" width="15.42578125" customWidth="1"/>
    <col min="12" max="12" width="14.140625" customWidth="1"/>
    <col min="13" max="13" width="7.85546875" customWidth="1"/>
    <col min="14" max="14" width="16.5703125" customWidth="1"/>
    <col min="15" max="15" width="17.140625" customWidth="1"/>
    <col min="16" max="16" width="7.140625" customWidth="1"/>
    <col min="17" max="17" width="18.7109375" customWidth="1"/>
    <col min="18" max="18" width="17.140625" customWidth="1"/>
  </cols>
  <sheetData>
    <row r="1" spans="2:18" ht="15.75" thickBot="1" x14ac:dyDescent="0.3"/>
    <row r="2" spans="2:18" ht="16.5" thickTop="1" thickBot="1" x14ac:dyDescent="0.3">
      <c r="B2" s="69" t="s">
        <v>0</v>
      </c>
      <c r="C2" s="69" t="s">
        <v>1</v>
      </c>
      <c r="D2" s="70" t="s">
        <v>2</v>
      </c>
      <c r="E2" s="70" t="s">
        <v>3</v>
      </c>
    </row>
    <row r="3" spans="2:18" ht="16.5" thickTop="1" thickBot="1" x14ac:dyDescent="0.3">
      <c r="B3" s="59">
        <v>45809</v>
      </c>
      <c r="C3" s="59" t="s">
        <v>4</v>
      </c>
      <c r="D3" s="56">
        <v>3000</v>
      </c>
      <c r="E3" s="56"/>
    </row>
    <row r="4" spans="2:18" ht="16.5" thickTop="1" thickBot="1" x14ac:dyDescent="0.3">
      <c r="B4" s="60"/>
      <c r="C4" s="60" t="s">
        <v>73</v>
      </c>
      <c r="D4" s="57">
        <v>5000</v>
      </c>
      <c r="E4" s="57"/>
      <c r="H4" s="71" t="s">
        <v>13</v>
      </c>
      <c r="I4" s="71"/>
      <c r="K4" s="71" t="s">
        <v>27</v>
      </c>
      <c r="L4" s="71"/>
      <c r="N4" s="71" t="s">
        <v>30</v>
      </c>
      <c r="O4" s="71"/>
      <c r="Q4" s="71" t="s">
        <v>33</v>
      </c>
      <c r="R4" s="71"/>
    </row>
    <row r="5" spans="2:18" ht="16.5" thickTop="1" thickBot="1" x14ac:dyDescent="0.3">
      <c r="B5" s="59"/>
      <c r="C5" s="59" t="s">
        <v>5</v>
      </c>
      <c r="D5" s="56">
        <v>3500</v>
      </c>
      <c r="E5" s="56"/>
      <c r="H5" s="72">
        <v>5000</v>
      </c>
      <c r="I5" s="21"/>
      <c r="K5" s="64">
        <v>3000</v>
      </c>
      <c r="L5" s="20"/>
      <c r="N5" s="64">
        <v>50</v>
      </c>
      <c r="O5" s="20"/>
      <c r="Q5" s="64">
        <v>600</v>
      </c>
      <c r="R5" s="20"/>
    </row>
    <row r="6" spans="2:18" ht="16.5" thickTop="1" thickBot="1" x14ac:dyDescent="0.3">
      <c r="B6" s="59"/>
      <c r="C6" s="59" t="s">
        <v>6</v>
      </c>
      <c r="D6" s="56">
        <v>3500</v>
      </c>
      <c r="E6" s="56"/>
      <c r="H6" s="73"/>
      <c r="I6" s="4">
        <v>5000</v>
      </c>
      <c r="K6" s="57"/>
      <c r="L6" s="3">
        <v>600</v>
      </c>
      <c r="N6" s="57"/>
      <c r="O6" s="3"/>
      <c r="Q6" s="57"/>
      <c r="R6" s="3"/>
    </row>
    <row r="7" spans="2:18" ht="16.5" thickTop="1" thickBot="1" x14ac:dyDescent="0.3">
      <c r="B7" s="59"/>
      <c r="C7" s="59" t="s">
        <v>7</v>
      </c>
      <c r="D7" s="56">
        <v>7000</v>
      </c>
      <c r="E7" s="56"/>
      <c r="H7" s="74">
        <f>(H5-I6)</f>
        <v>0</v>
      </c>
      <c r="K7" s="57">
        <v>1000</v>
      </c>
      <c r="L7" s="3"/>
      <c r="N7" s="62">
        <f>(N5-O6)</f>
        <v>50</v>
      </c>
      <c r="O7" s="3"/>
      <c r="Q7" s="62">
        <f>Q5</f>
        <v>600</v>
      </c>
      <c r="R7" s="3"/>
    </row>
    <row r="8" spans="2:18" ht="16.5" thickTop="1" thickBot="1" x14ac:dyDescent="0.3">
      <c r="B8" s="61"/>
      <c r="C8" s="61" t="s">
        <v>8</v>
      </c>
      <c r="D8" s="56"/>
      <c r="E8" s="56">
        <v>2000</v>
      </c>
      <c r="K8" s="62">
        <f>(K5-L6+K7)</f>
        <v>3400</v>
      </c>
    </row>
    <row r="9" spans="2:18" ht="16.5" thickTop="1" thickBot="1" x14ac:dyDescent="0.3">
      <c r="B9" s="61"/>
      <c r="C9" s="61" t="s">
        <v>9</v>
      </c>
      <c r="D9" s="56"/>
      <c r="E9" s="56">
        <v>8000</v>
      </c>
    </row>
    <row r="10" spans="2:18" ht="16.5" thickTop="1" thickBot="1" x14ac:dyDescent="0.3">
      <c r="B10" s="61"/>
      <c r="C10" s="61" t="s">
        <v>10</v>
      </c>
      <c r="D10" s="56"/>
      <c r="E10" s="56">
        <v>7000</v>
      </c>
      <c r="H10" s="79" t="s">
        <v>5</v>
      </c>
      <c r="I10" s="79"/>
      <c r="K10" s="71" t="s">
        <v>6</v>
      </c>
      <c r="L10" s="71"/>
      <c r="N10" s="80" t="s">
        <v>23</v>
      </c>
      <c r="O10" s="80"/>
      <c r="Q10" s="71" t="s">
        <v>34</v>
      </c>
      <c r="R10" s="71"/>
    </row>
    <row r="11" spans="2:18" ht="16.5" thickTop="1" thickBot="1" x14ac:dyDescent="0.3">
      <c r="B11" s="59"/>
      <c r="C11" s="61" t="s">
        <v>11</v>
      </c>
      <c r="D11" s="56"/>
      <c r="E11" s="56">
        <v>5000</v>
      </c>
      <c r="H11" s="64">
        <v>3500</v>
      </c>
      <c r="I11" s="77"/>
      <c r="K11" s="57">
        <v>3500</v>
      </c>
      <c r="L11" s="20"/>
      <c r="N11" s="76" t="s">
        <v>31</v>
      </c>
      <c r="O11" s="77"/>
      <c r="Q11" s="64"/>
      <c r="R11" s="20">
        <v>500</v>
      </c>
    </row>
    <row r="12" spans="2:18" ht="16.5" thickTop="1" thickBot="1" x14ac:dyDescent="0.3">
      <c r="B12" s="82"/>
      <c r="C12" s="82"/>
      <c r="D12" s="83">
        <v>22000</v>
      </c>
      <c r="E12" s="84">
        <v>22000</v>
      </c>
      <c r="H12" s="20"/>
      <c r="I12" s="78"/>
      <c r="K12" s="57"/>
      <c r="L12" s="20"/>
      <c r="N12" s="20"/>
      <c r="O12" s="78"/>
      <c r="Q12" s="57"/>
      <c r="R12" s="20"/>
    </row>
    <row r="13" spans="2:18" ht="16.5" thickTop="1" thickBot="1" x14ac:dyDescent="0.3">
      <c r="B13" s="59">
        <v>45812</v>
      </c>
      <c r="C13" s="63" t="s">
        <v>12</v>
      </c>
      <c r="D13" s="64">
        <v>8450</v>
      </c>
      <c r="E13" s="58"/>
      <c r="H13" s="20"/>
      <c r="I13" s="78">
        <v>3500</v>
      </c>
      <c r="K13" s="57"/>
      <c r="L13" s="3">
        <v>3500</v>
      </c>
      <c r="N13" s="20"/>
      <c r="O13" s="78" t="s">
        <v>31</v>
      </c>
      <c r="Q13" s="57"/>
      <c r="R13" s="3">
        <v>10</v>
      </c>
    </row>
    <row r="14" spans="2:18" ht="16.5" thickTop="1" thickBot="1" x14ac:dyDescent="0.3">
      <c r="B14" s="59"/>
      <c r="C14" s="59" t="s">
        <v>14</v>
      </c>
      <c r="D14" s="56">
        <v>50</v>
      </c>
      <c r="E14" s="62"/>
      <c r="H14" s="20">
        <f>(H11-I13)</f>
        <v>0</v>
      </c>
      <c r="I14" s="78"/>
      <c r="K14" s="20">
        <f>(K11-L13)</f>
        <v>0</v>
      </c>
      <c r="L14" s="78"/>
      <c r="N14" s="20">
        <v>0</v>
      </c>
      <c r="O14" s="78"/>
      <c r="Q14" s="57">
        <f>SUM(R11:R13)</f>
        <v>510</v>
      </c>
      <c r="R14" s="3"/>
    </row>
    <row r="15" spans="2:18" ht="16.5" thickTop="1" thickBot="1" x14ac:dyDescent="0.3">
      <c r="B15" s="59"/>
      <c r="C15" s="65" t="s">
        <v>73</v>
      </c>
      <c r="D15" s="64"/>
      <c r="E15" s="64">
        <v>5000</v>
      </c>
      <c r="H15" s="75"/>
      <c r="K15" s="75"/>
      <c r="N15" s="75"/>
      <c r="Q15" s="75"/>
    </row>
    <row r="16" spans="2:18" ht="16.5" thickTop="1" thickBot="1" x14ac:dyDescent="0.3">
      <c r="B16" s="61"/>
      <c r="C16" s="61" t="s">
        <v>6</v>
      </c>
      <c r="D16" s="56"/>
      <c r="E16" s="56">
        <v>3500</v>
      </c>
      <c r="H16" s="71" t="s">
        <v>7</v>
      </c>
      <c r="I16" s="71"/>
      <c r="K16" s="71" t="s">
        <v>28</v>
      </c>
      <c r="L16" s="71"/>
      <c r="N16" s="71" t="s">
        <v>16</v>
      </c>
      <c r="O16" s="71"/>
      <c r="Q16" s="71" t="s">
        <v>19</v>
      </c>
      <c r="R16" s="71"/>
    </row>
    <row r="17" spans="2:18" ht="16.5" thickTop="1" thickBot="1" x14ac:dyDescent="0.3">
      <c r="B17" s="61">
        <v>45815</v>
      </c>
      <c r="C17" s="63" t="s">
        <v>22</v>
      </c>
      <c r="D17" s="64">
        <v>3900</v>
      </c>
      <c r="E17" s="64"/>
      <c r="H17" s="64">
        <v>7000</v>
      </c>
      <c r="I17" s="20"/>
      <c r="K17" s="64">
        <v>2000</v>
      </c>
      <c r="L17" s="20"/>
      <c r="N17" s="64"/>
      <c r="O17" s="81">
        <v>4000</v>
      </c>
      <c r="Q17" s="76"/>
      <c r="R17" s="77">
        <v>500</v>
      </c>
    </row>
    <row r="18" spans="2:18" ht="16.5" thickTop="1" thickBot="1" x14ac:dyDescent="0.3">
      <c r="B18" s="61"/>
      <c r="C18" s="59" t="s">
        <v>15</v>
      </c>
      <c r="D18" s="56">
        <v>100</v>
      </c>
      <c r="E18" s="56"/>
      <c r="H18" s="57"/>
      <c r="I18" s="3"/>
      <c r="K18" s="57"/>
      <c r="L18" s="3">
        <v>2000</v>
      </c>
      <c r="N18" s="57"/>
      <c r="O18" s="3"/>
      <c r="Q18" s="57"/>
      <c r="R18" s="3"/>
    </row>
    <row r="19" spans="2:18" ht="16.5" thickTop="1" thickBot="1" x14ac:dyDescent="0.3">
      <c r="B19" s="59"/>
      <c r="C19" s="66" t="s">
        <v>16</v>
      </c>
      <c r="D19" s="57"/>
      <c r="E19" s="57">
        <v>4000</v>
      </c>
      <c r="H19" s="62">
        <f>(H17-I18)</f>
        <v>7000</v>
      </c>
      <c r="I19" s="3"/>
      <c r="K19" s="62">
        <f>(K17-L18)</f>
        <v>0</v>
      </c>
      <c r="L19" s="3"/>
      <c r="N19" s="62">
        <f>O17</f>
        <v>4000</v>
      </c>
      <c r="O19" s="3"/>
      <c r="Q19" s="20">
        <f>R17</f>
        <v>500</v>
      </c>
      <c r="R19" s="78"/>
    </row>
    <row r="20" spans="2:18" ht="16.5" thickTop="1" thickBot="1" x14ac:dyDescent="0.3">
      <c r="B20" s="60"/>
      <c r="C20" s="59" t="s">
        <v>17</v>
      </c>
      <c r="D20" s="56">
        <v>600</v>
      </c>
      <c r="E20" s="56"/>
      <c r="N20" s="75"/>
      <c r="Q20" s="75"/>
    </row>
    <row r="21" spans="2:18" ht="16.5" thickTop="1" thickBot="1" x14ac:dyDescent="0.3">
      <c r="B21" s="59"/>
      <c r="C21" s="66" t="s">
        <v>4</v>
      </c>
      <c r="D21" s="57"/>
      <c r="E21" s="57">
        <v>600</v>
      </c>
      <c r="H21" s="79" t="s">
        <v>29</v>
      </c>
      <c r="I21" s="79"/>
      <c r="K21" s="71" t="s">
        <v>22</v>
      </c>
      <c r="L21" s="71"/>
      <c r="N21" s="71" t="s">
        <v>32</v>
      </c>
      <c r="O21" s="71"/>
      <c r="Q21" s="71" t="s">
        <v>74</v>
      </c>
      <c r="R21" s="71"/>
    </row>
    <row r="22" spans="2:18" ht="16.5" thickTop="1" thickBot="1" x14ac:dyDescent="0.3">
      <c r="B22" s="59">
        <v>45818</v>
      </c>
      <c r="C22" s="59" t="s">
        <v>18</v>
      </c>
      <c r="D22" s="56">
        <v>1000</v>
      </c>
      <c r="E22" s="56"/>
      <c r="H22" s="64"/>
      <c r="I22" s="76">
        <v>20000</v>
      </c>
      <c r="K22" s="64">
        <v>8500</v>
      </c>
      <c r="L22" s="20"/>
      <c r="N22" s="64">
        <v>100</v>
      </c>
      <c r="O22" s="20"/>
      <c r="Q22" s="64">
        <v>700</v>
      </c>
      <c r="R22" s="20"/>
    </row>
    <row r="23" spans="2:18" ht="16.5" thickTop="1" thickBot="1" x14ac:dyDescent="0.3">
      <c r="B23" s="59"/>
      <c r="C23" s="60" t="s">
        <v>20</v>
      </c>
      <c r="D23" s="57"/>
      <c r="E23" s="57">
        <v>500</v>
      </c>
      <c r="H23" s="57"/>
      <c r="I23" s="3"/>
      <c r="K23" s="57"/>
      <c r="L23" s="3">
        <v>700</v>
      </c>
      <c r="N23" s="20"/>
      <c r="O23" s="78"/>
      <c r="Q23" s="57"/>
      <c r="R23" s="3"/>
    </row>
    <row r="24" spans="2:18" ht="16.5" thickTop="1" thickBot="1" x14ac:dyDescent="0.3">
      <c r="B24" s="61"/>
      <c r="C24" s="59" t="s">
        <v>19</v>
      </c>
      <c r="D24" s="56"/>
      <c r="E24" s="56">
        <v>500</v>
      </c>
      <c r="H24" s="57">
        <f>(I22)</f>
        <v>20000</v>
      </c>
      <c r="I24" s="3"/>
      <c r="K24" s="57">
        <v>3900</v>
      </c>
      <c r="L24" s="3"/>
      <c r="N24" s="62">
        <f>N22</f>
        <v>100</v>
      </c>
      <c r="O24" s="3"/>
      <c r="Q24" s="62">
        <f>Q22</f>
        <v>700</v>
      </c>
      <c r="R24" s="3"/>
    </row>
    <row r="25" spans="2:18" ht="16.5" thickTop="1" thickBot="1" x14ac:dyDescent="0.3">
      <c r="B25" s="61">
        <v>45823</v>
      </c>
      <c r="C25" s="60" t="s">
        <v>74</v>
      </c>
      <c r="D25" s="57">
        <v>700</v>
      </c>
      <c r="E25" s="57"/>
      <c r="H25" s="75"/>
      <c r="K25" s="57"/>
      <c r="L25" s="3">
        <v>2000</v>
      </c>
      <c r="Q25" s="75"/>
    </row>
    <row r="26" spans="2:18" ht="16.5" thickTop="1" thickBot="1" x14ac:dyDescent="0.3">
      <c r="B26" s="61"/>
      <c r="C26" s="61" t="s">
        <v>22</v>
      </c>
      <c r="D26" s="56"/>
      <c r="E26" s="56">
        <v>700</v>
      </c>
      <c r="K26" s="57"/>
      <c r="L26" s="3">
        <v>2000</v>
      </c>
    </row>
    <row r="27" spans="2:18" ht="16.5" thickTop="1" thickBot="1" x14ac:dyDescent="0.3">
      <c r="B27" s="59">
        <v>45825</v>
      </c>
      <c r="C27" s="60" t="s">
        <v>22</v>
      </c>
      <c r="D27" s="57">
        <v>3900</v>
      </c>
      <c r="E27" s="57"/>
      <c r="K27" s="62">
        <f>(K22+K24-L23-L25-L26)</f>
        <v>7700</v>
      </c>
    </row>
    <row r="28" spans="2:18" ht="16.5" thickTop="1" thickBot="1" x14ac:dyDescent="0.3">
      <c r="B28" s="60"/>
      <c r="C28" s="61" t="s">
        <v>75</v>
      </c>
      <c r="D28" s="56"/>
      <c r="E28" s="56">
        <v>3900</v>
      </c>
    </row>
    <row r="29" spans="2:18" ht="16.5" thickTop="1" thickBot="1" x14ac:dyDescent="0.3">
      <c r="B29" s="59">
        <v>45829</v>
      </c>
      <c r="C29" s="67" t="s">
        <v>8</v>
      </c>
      <c r="D29" s="62">
        <v>2000</v>
      </c>
      <c r="E29" s="62"/>
      <c r="H29" s="71" t="s">
        <v>35</v>
      </c>
      <c r="I29" s="71"/>
      <c r="K29" s="71" t="s">
        <v>25</v>
      </c>
      <c r="L29" s="71"/>
      <c r="N29" s="71" t="s">
        <v>36</v>
      </c>
      <c r="O29" s="71"/>
    </row>
    <row r="30" spans="2:18" ht="16.5" thickTop="1" thickBot="1" x14ac:dyDescent="0.3">
      <c r="B30" s="59"/>
      <c r="C30" s="66" t="s">
        <v>22</v>
      </c>
      <c r="D30" s="57"/>
      <c r="E30" s="57">
        <v>2000</v>
      </c>
      <c r="H30" s="64">
        <v>10</v>
      </c>
      <c r="I30" s="20"/>
      <c r="K30" s="64">
        <v>1900</v>
      </c>
      <c r="L30" s="20"/>
      <c r="N30" s="64"/>
      <c r="O30" s="20">
        <v>100</v>
      </c>
    </row>
    <row r="31" spans="2:18" ht="16.5" thickTop="1" thickBot="1" x14ac:dyDescent="0.3">
      <c r="B31" s="59">
        <v>45836</v>
      </c>
      <c r="C31" s="59" t="s">
        <v>24</v>
      </c>
      <c r="D31" s="56">
        <v>10</v>
      </c>
      <c r="E31" s="56"/>
      <c r="H31" s="57"/>
      <c r="I31" s="3"/>
      <c r="K31" s="57"/>
      <c r="L31" s="3"/>
      <c r="N31" s="57"/>
      <c r="O31" s="3"/>
    </row>
    <row r="32" spans="2:18" ht="16.5" thickTop="1" thickBot="1" x14ac:dyDescent="0.3">
      <c r="B32" s="61"/>
      <c r="C32" s="61" t="s">
        <v>20</v>
      </c>
      <c r="D32" s="56"/>
      <c r="E32" s="56">
        <v>10</v>
      </c>
      <c r="H32" s="57">
        <f>H30</f>
        <v>10</v>
      </c>
      <c r="I32" s="3"/>
      <c r="K32" s="62">
        <f>K30</f>
        <v>1900</v>
      </c>
      <c r="L32" s="3"/>
      <c r="N32" s="62">
        <f>O30</f>
        <v>100</v>
      </c>
      <c r="O32" s="3"/>
    </row>
    <row r="33" spans="2:8" ht="16.5" thickTop="1" thickBot="1" x14ac:dyDescent="0.3">
      <c r="B33" s="61">
        <v>45838</v>
      </c>
      <c r="C33" s="59" t="s">
        <v>25</v>
      </c>
      <c r="D33" s="56">
        <v>2000</v>
      </c>
      <c r="E33" s="56"/>
      <c r="H33" s="75"/>
    </row>
    <row r="34" spans="2:8" ht="16.5" thickTop="1" thickBot="1" x14ac:dyDescent="0.3">
      <c r="B34" s="61"/>
      <c r="C34" s="61" t="s">
        <v>26</v>
      </c>
      <c r="D34" s="56"/>
      <c r="E34" s="56">
        <v>100</v>
      </c>
    </row>
    <row r="35" spans="2:8" ht="16.5" thickTop="1" thickBot="1" x14ac:dyDescent="0.3">
      <c r="B35" s="59"/>
      <c r="C35" s="68" t="s">
        <v>22</v>
      </c>
      <c r="D35" s="62"/>
      <c r="E35" s="62">
        <v>1900</v>
      </c>
    </row>
    <row r="36" spans="2:8" ht="16.5" thickTop="1" thickBot="1" x14ac:dyDescent="0.3">
      <c r="D36" s="58">
        <f>SUM(D3,D4,D5,D6,D7,D13,D14,D17,D18,D20,D22,D25,D27,D29,D31,D33)</f>
        <v>44710</v>
      </c>
      <c r="E36" s="56">
        <f>SUM(E8:E35)</f>
        <v>66710</v>
      </c>
    </row>
    <row r="37" spans="2:8" ht="15.75" thickTop="1" x14ac:dyDescent="0.25"/>
  </sheetData>
  <mergeCells count="19">
    <mergeCell ref="K10:L10"/>
    <mergeCell ref="H16:I16"/>
    <mergeCell ref="K16:L16"/>
    <mergeCell ref="Q4:R4"/>
    <mergeCell ref="Q10:R10"/>
    <mergeCell ref="Q16:R16"/>
    <mergeCell ref="N4:O4"/>
    <mergeCell ref="N10:O10"/>
    <mergeCell ref="N16:O16"/>
    <mergeCell ref="H4:I4"/>
    <mergeCell ref="K4:L4"/>
    <mergeCell ref="H10:I10"/>
    <mergeCell ref="Q21:R21"/>
    <mergeCell ref="H29:I29"/>
    <mergeCell ref="K29:L29"/>
    <mergeCell ref="N29:O29"/>
    <mergeCell ref="H21:I21"/>
    <mergeCell ref="K21:L21"/>
    <mergeCell ref="N21:O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A2ED-1709-43AE-9C47-585A9F2301BE}">
  <dimension ref="B2:D183"/>
  <sheetViews>
    <sheetView workbookViewId="0">
      <selection activeCell="F11" sqref="F11"/>
    </sheetView>
  </sheetViews>
  <sheetFormatPr baseColWidth="10" defaultRowHeight="15" x14ac:dyDescent="0.25"/>
  <cols>
    <col min="2" max="2" width="24.5703125" customWidth="1"/>
  </cols>
  <sheetData>
    <row r="2" spans="2:4" x14ac:dyDescent="0.25">
      <c r="B2" s="19" t="s">
        <v>1</v>
      </c>
      <c r="C2" s="19" t="s">
        <v>2</v>
      </c>
      <c r="D2" s="19" t="s">
        <v>3</v>
      </c>
    </row>
    <row r="3" spans="2:4" x14ac:dyDescent="0.25">
      <c r="B3" s="18" t="s">
        <v>37</v>
      </c>
      <c r="C3" s="2"/>
      <c r="D3" s="2"/>
    </row>
    <row r="4" spans="2:4" x14ac:dyDescent="0.25">
      <c r="B4" s="5" t="s">
        <v>27</v>
      </c>
      <c r="C4" s="2">
        <v>3000</v>
      </c>
      <c r="D4" s="2"/>
    </row>
    <row r="5" spans="2:4" x14ac:dyDescent="0.25">
      <c r="B5" s="5" t="s">
        <v>7</v>
      </c>
      <c r="C5" s="2">
        <v>7000</v>
      </c>
      <c r="D5" s="2"/>
    </row>
    <row r="6" spans="2:4" x14ac:dyDescent="0.25">
      <c r="B6" s="5" t="s">
        <v>39</v>
      </c>
      <c r="C6" s="2">
        <v>11750</v>
      </c>
      <c r="D6" s="2"/>
    </row>
    <row r="7" spans="2:4" x14ac:dyDescent="0.25">
      <c r="B7" s="5" t="s">
        <v>38</v>
      </c>
      <c r="C7" s="2">
        <v>1900</v>
      </c>
      <c r="D7" s="2"/>
    </row>
    <row r="8" spans="2:4" x14ac:dyDescent="0.25">
      <c r="B8" s="18" t="s">
        <v>40</v>
      </c>
      <c r="C8" s="2"/>
      <c r="D8" s="2"/>
    </row>
    <row r="9" spans="2:4" x14ac:dyDescent="0.25">
      <c r="B9" s="5" t="s">
        <v>41</v>
      </c>
      <c r="C9" s="2"/>
      <c r="D9" s="2">
        <v>510</v>
      </c>
    </row>
    <row r="10" spans="2:4" x14ac:dyDescent="0.25">
      <c r="B10" s="5" t="s">
        <v>19</v>
      </c>
      <c r="C10" s="2"/>
      <c r="D10" s="2">
        <v>500</v>
      </c>
    </row>
    <row r="11" spans="2:4" x14ac:dyDescent="0.25">
      <c r="B11" s="18" t="s">
        <v>42</v>
      </c>
      <c r="C11" s="2"/>
      <c r="D11" s="2"/>
    </row>
    <row r="12" spans="2:4" x14ac:dyDescent="0.25">
      <c r="B12" s="5" t="s">
        <v>29</v>
      </c>
      <c r="C12" s="2"/>
      <c r="D12" s="2">
        <v>20000</v>
      </c>
    </row>
    <row r="13" spans="2:4" x14ac:dyDescent="0.25">
      <c r="B13" s="18" t="s">
        <v>43</v>
      </c>
      <c r="C13" s="2"/>
      <c r="D13" s="2"/>
    </row>
    <row r="14" spans="2:4" x14ac:dyDescent="0.25">
      <c r="B14" s="5" t="s">
        <v>16</v>
      </c>
      <c r="C14" s="2"/>
      <c r="D14" s="2">
        <v>4000</v>
      </c>
    </row>
    <row r="15" spans="2:4" x14ac:dyDescent="0.25">
      <c r="B15" s="5" t="s">
        <v>44</v>
      </c>
      <c r="C15" s="2"/>
      <c r="D15" s="2">
        <v>100</v>
      </c>
    </row>
    <row r="16" spans="2:4" x14ac:dyDescent="0.25">
      <c r="B16" s="18" t="s">
        <v>45</v>
      </c>
      <c r="C16" s="2"/>
      <c r="D16" s="2"/>
    </row>
    <row r="17" spans="2:4" x14ac:dyDescent="0.25">
      <c r="B17" s="5" t="s">
        <v>30</v>
      </c>
      <c r="C17" s="2">
        <v>50</v>
      </c>
      <c r="D17" s="2"/>
    </row>
    <row r="18" spans="2:4" x14ac:dyDescent="0.25">
      <c r="B18" s="5" t="s">
        <v>46</v>
      </c>
      <c r="C18" s="2">
        <v>100</v>
      </c>
      <c r="D18" s="2"/>
    </row>
    <row r="19" spans="2:4" x14ac:dyDescent="0.25">
      <c r="B19" s="5" t="s">
        <v>33</v>
      </c>
      <c r="C19" s="2">
        <v>600</v>
      </c>
      <c r="D19" s="2"/>
    </row>
    <row r="20" spans="2:4" x14ac:dyDescent="0.25">
      <c r="B20" s="5" t="s">
        <v>21</v>
      </c>
      <c r="C20" s="2">
        <v>700</v>
      </c>
      <c r="D20" s="2"/>
    </row>
    <row r="21" spans="2:4" x14ac:dyDescent="0.25">
      <c r="B21" s="5" t="s">
        <v>35</v>
      </c>
      <c r="C21" s="2">
        <v>10</v>
      </c>
      <c r="D21" s="2"/>
    </row>
    <row r="22" spans="2:4" x14ac:dyDescent="0.25">
      <c r="B22" s="18" t="s">
        <v>47</v>
      </c>
      <c r="C22" s="2">
        <f>SUM(C4:C21)</f>
        <v>25110</v>
      </c>
      <c r="D22" s="2">
        <f>SUM(D9:D15)</f>
        <v>25110</v>
      </c>
    </row>
    <row r="23" spans="2:4" x14ac:dyDescent="0.25">
      <c r="B23" s="6"/>
      <c r="C23" s="3"/>
      <c r="D23" s="3"/>
    </row>
    <row r="24" spans="2:4" x14ac:dyDescent="0.25">
      <c r="B24" s="6"/>
      <c r="C24" s="3"/>
      <c r="D24" s="3"/>
    </row>
    <row r="25" spans="2:4" x14ac:dyDescent="0.25">
      <c r="B25" s="6"/>
      <c r="C25" s="3"/>
      <c r="D25" s="3"/>
    </row>
    <row r="26" spans="2:4" x14ac:dyDescent="0.25">
      <c r="B26" s="6"/>
      <c r="C26" s="3"/>
      <c r="D26" s="3"/>
    </row>
    <row r="27" spans="2:4" x14ac:dyDescent="0.25">
      <c r="B27" s="6"/>
      <c r="C27" s="3"/>
      <c r="D27" s="3"/>
    </row>
    <row r="28" spans="2:4" x14ac:dyDescent="0.25">
      <c r="B28" s="6"/>
      <c r="C28" s="3"/>
      <c r="D28" s="3"/>
    </row>
    <row r="29" spans="2:4" x14ac:dyDescent="0.25">
      <c r="B29" s="6"/>
      <c r="C29" s="3"/>
      <c r="D29" s="3"/>
    </row>
    <row r="30" spans="2:4" x14ac:dyDescent="0.25">
      <c r="B30" s="6"/>
      <c r="C30" s="3"/>
      <c r="D30" s="3"/>
    </row>
    <row r="31" spans="2:4" x14ac:dyDescent="0.25">
      <c r="B31" s="6"/>
      <c r="C31" s="3"/>
      <c r="D31" s="3"/>
    </row>
    <row r="32" spans="2:4" x14ac:dyDescent="0.25">
      <c r="B32" s="6"/>
      <c r="C32" s="3"/>
      <c r="D32" s="3"/>
    </row>
    <row r="33" spans="2:4" x14ac:dyDescent="0.25">
      <c r="B33" s="6"/>
      <c r="C33" s="3"/>
      <c r="D33" s="3"/>
    </row>
    <row r="34" spans="2:4" x14ac:dyDescent="0.25">
      <c r="B34" s="6"/>
      <c r="C34" s="3"/>
      <c r="D34" s="3"/>
    </row>
    <row r="35" spans="2:4" x14ac:dyDescent="0.25">
      <c r="B35" s="6"/>
      <c r="C35" s="3"/>
      <c r="D35" s="3"/>
    </row>
    <row r="36" spans="2:4" x14ac:dyDescent="0.25">
      <c r="B36" s="6"/>
      <c r="C36" s="3"/>
      <c r="D36" s="3"/>
    </row>
    <row r="37" spans="2:4" x14ac:dyDescent="0.25">
      <c r="B37" s="6"/>
      <c r="C37" s="3"/>
      <c r="D37" s="3"/>
    </row>
    <row r="38" spans="2:4" x14ac:dyDescent="0.25">
      <c r="B38" s="6"/>
      <c r="C38" s="3"/>
      <c r="D38" s="3"/>
    </row>
    <row r="39" spans="2:4" x14ac:dyDescent="0.25">
      <c r="B39" s="6"/>
      <c r="C39" s="3"/>
      <c r="D39" s="3"/>
    </row>
    <row r="40" spans="2:4" x14ac:dyDescent="0.25">
      <c r="B40" s="6"/>
      <c r="C40" s="3"/>
      <c r="D40" s="3"/>
    </row>
    <row r="41" spans="2:4" x14ac:dyDescent="0.25">
      <c r="B41" s="6"/>
      <c r="C41" s="3"/>
      <c r="D41" s="3"/>
    </row>
    <row r="42" spans="2:4" x14ac:dyDescent="0.25">
      <c r="B42" s="6"/>
      <c r="C42" s="3"/>
      <c r="D42" s="3"/>
    </row>
    <row r="43" spans="2:4" x14ac:dyDescent="0.25">
      <c r="B43" s="6"/>
      <c r="C43" s="3"/>
      <c r="D43" s="3"/>
    </row>
    <row r="44" spans="2:4" x14ac:dyDescent="0.25">
      <c r="B44" s="6"/>
      <c r="C44" s="3"/>
      <c r="D44" s="3"/>
    </row>
    <row r="45" spans="2:4" x14ac:dyDescent="0.25">
      <c r="B45" s="6"/>
      <c r="C45" s="3"/>
      <c r="D45" s="3"/>
    </row>
    <row r="46" spans="2:4" x14ac:dyDescent="0.25">
      <c r="B46" s="6"/>
      <c r="C46" s="3"/>
      <c r="D46" s="3"/>
    </row>
    <row r="47" spans="2:4" x14ac:dyDescent="0.25">
      <c r="B47" s="6"/>
      <c r="C47" s="3"/>
      <c r="D47" s="3"/>
    </row>
    <row r="48" spans="2:4" x14ac:dyDescent="0.25">
      <c r="C48" s="3"/>
      <c r="D48" s="3"/>
    </row>
    <row r="49" spans="3:4" x14ac:dyDescent="0.25">
      <c r="C49" s="3"/>
      <c r="D49" s="3"/>
    </row>
    <row r="50" spans="3:4" x14ac:dyDescent="0.25">
      <c r="C50" s="3"/>
      <c r="D50" s="3"/>
    </row>
    <row r="51" spans="3:4" x14ac:dyDescent="0.25">
      <c r="C51" s="3"/>
      <c r="D51" s="3"/>
    </row>
    <row r="52" spans="3:4" x14ac:dyDescent="0.25">
      <c r="C52" s="3"/>
      <c r="D52" s="3"/>
    </row>
    <row r="53" spans="3:4" x14ac:dyDescent="0.25">
      <c r="C53" s="3"/>
      <c r="D53" s="3"/>
    </row>
    <row r="54" spans="3:4" x14ac:dyDescent="0.25">
      <c r="C54" s="3"/>
      <c r="D54" s="3"/>
    </row>
    <row r="55" spans="3:4" x14ac:dyDescent="0.25">
      <c r="C55" s="3"/>
      <c r="D55" s="3"/>
    </row>
    <row r="56" spans="3:4" x14ac:dyDescent="0.25">
      <c r="C56" s="3"/>
      <c r="D56" s="3"/>
    </row>
    <row r="57" spans="3:4" x14ac:dyDescent="0.25">
      <c r="C57" s="3"/>
      <c r="D57" s="3"/>
    </row>
    <row r="58" spans="3:4" x14ac:dyDescent="0.25">
      <c r="C58" s="3"/>
      <c r="D58" s="3"/>
    </row>
    <row r="59" spans="3:4" x14ac:dyDescent="0.25">
      <c r="C59" s="3"/>
      <c r="D59" s="3"/>
    </row>
    <row r="60" spans="3:4" x14ac:dyDescent="0.25">
      <c r="C60" s="3"/>
      <c r="D60" s="3"/>
    </row>
    <row r="61" spans="3:4" x14ac:dyDescent="0.25">
      <c r="C61" s="3"/>
      <c r="D61" s="3"/>
    </row>
    <row r="62" spans="3:4" x14ac:dyDescent="0.25">
      <c r="C62" s="3"/>
      <c r="D62" s="3"/>
    </row>
    <row r="63" spans="3:4" x14ac:dyDescent="0.25">
      <c r="C63" s="3"/>
      <c r="D63" s="3"/>
    </row>
    <row r="64" spans="3:4" x14ac:dyDescent="0.25">
      <c r="C64" s="3"/>
      <c r="D64" s="3"/>
    </row>
    <row r="65" spans="3:4" x14ac:dyDescent="0.25">
      <c r="C65" s="3"/>
      <c r="D65" s="3"/>
    </row>
    <row r="66" spans="3:4" x14ac:dyDescent="0.25">
      <c r="C66" s="3"/>
      <c r="D66" s="3"/>
    </row>
    <row r="67" spans="3:4" x14ac:dyDescent="0.25">
      <c r="C67" s="3"/>
      <c r="D67" s="3"/>
    </row>
    <row r="68" spans="3:4" x14ac:dyDescent="0.25">
      <c r="C68" s="3"/>
      <c r="D68" s="3"/>
    </row>
    <row r="69" spans="3:4" x14ac:dyDescent="0.25">
      <c r="C69" s="3"/>
      <c r="D69" s="3"/>
    </row>
    <row r="70" spans="3:4" x14ac:dyDescent="0.25">
      <c r="C70" s="3"/>
      <c r="D70" s="3"/>
    </row>
    <row r="71" spans="3:4" x14ac:dyDescent="0.25">
      <c r="C71" s="3"/>
      <c r="D71" s="3"/>
    </row>
    <row r="72" spans="3:4" x14ac:dyDescent="0.25">
      <c r="C72" s="3"/>
      <c r="D72" s="3"/>
    </row>
    <row r="73" spans="3:4" x14ac:dyDescent="0.25">
      <c r="C73" s="3"/>
      <c r="D73" s="3"/>
    </row>
    <row r="74" spans="3:4" x14ac:dyDescent="0.25">
      <c r="C74" s="3"/>
      <c r="D74" s="3"/>
    </row>
    <row r="75" spans="3:4" x14ac:dyDescent="0.25">
      <c r="C75" s="3"/>
      <c r="D75" s="3"/>
    </row>
    <row r="76" spans="3:4" x14ac:dyDescent="0.25">
      <c r="C76" s="3"/>
      <c r="D76" s="3"/>
    </row>
    <row r="77" spans="3:4" x14ac:dyDescent="0.25">
      <c r="C77" s="3"/>
      <c r="D77" s="3"/>
    </row>
    <row r="78" spans="3:4" x14ac:dyDescent="0.25">
      <c r="C78" s="3"/>
      <c r="D78" s="3"/>
    </row>
    <row r="79" spans="3:4" x14ac:dyDescent="0.25">
      <c r="C79" s="3"/>
      <c r="D79" s="3"/>
    </row>
    <row r="80" spans="3:4" x14ac:dyDescent="0.25">
      <c r="C80" s="3"/>
      <c r="D80" s="3"/>
    </row>
    <row r="81" spans="3:4" x14ac:dyDescent="0.25">
      <c r="C81" s="3"/>
      <c r="D81" s="3"/>
    </row>
    <row r="82" spans="3:4" x14ac:dyDescent="0.25">
      <c r="C82" s="3"/>
      <c r="D82" s="3"/>
    </row>
    <row r="83" spans="3:4" x14ac:dyDescent="0.25">
      <c r="C83" s="3"/>
      <c r="D83" s="3"/>
    </row>
    <row r="84" spans="3:4" x14ac:dyDescent="0.25">
      <c r="C84" s="3"/>
      <c r="D84" s="3"/>
    </row>
    <row r="85" spans="3:4" x14ac:dyDescent="0.25">
      <c r="C85" s="3"/>
      <c r="D85" s="3"/>
    </row>
    <row r="86" spans="3:4" x14ac:dyDescent="0.25">
      <c r="C86" s="3"/>
      <c r="D86" s="3"/>
    </row>
    <row r="87" spans="3:4" x14ac:dyDescent="0.25">
      <c r="C87" s="3"/>
      <c r="D87" s="3"/>
    </row>
    <row r="88" spans="3:4" x14ac:dyDescent="0.25">
      <c r="C88" s="3"/>
      <c r="D88" s="3"/>
    </row>
    <row r="89" spans="3:4" x14ac:dyDescent="0.25">
      <c r="C89" s="3"/>
      <c r="D89" s="3"/>
    </row>
    <row r="90" spans="3:4" x14ac:dyDescent="0.25">
      <c r="C90" s="3"/>
      <c r="D90" s="3"/>
    </row>
    <row r="91" spans="3:4" x14ac:dyDescent="0.25">
      <c r="C91" s="3"/>
      <c r="D91" s="3"/>
    </row>
    <row r="92" spans="3:4" x14ac:dyDescent="0.25">
      <c r="C92" s="3"/>
      <c r="D92" s="3"/>
    </row>
    <row r="93" spans="3:4" x14ac:dyDescent="0.25">
      <c r="C93" s="3"/>
      <c r="D93" s="3"/>
    </row>
    <row r="94" spans="3:4" x14ac:dyDescent="0.25">
      <c r="C94" s="3"/>
      <c r="D94" s="3"/>
    </row>
    <row r="95" spans="3:4" x14ac:dyDescent="0.25">
      <c r="C95" s="3"/>
      <c r="D95" s="3"/>
    </row>
    <row r="96" spans="3:4" x14ac:dyDescent="0.25">
      <c r="C96" s="3"/>
      <c r="D96" s="3"/>
    </row>
    <row r="97" spans="3:4" x14ac:dyDescent="0.25">
      <c r="C97" s="3"/>
      <c r="D97" s="3"/>
    </row>
    <row r="98" spans="3:4" x14ac:dyDescent="0.25">
      <c r="C98" s="3"/>
      <c r="D98" s="3"/>
    </row>
    <row r="99" spans="3:4" x14ac:dyDescent="0.25">
      <c r="C99" s="3"/>
      <c r="D99" s="3"/>
    </row>
    <row r="100" spans="3:4" x14ac:dyDescent="0.25">
      <c r="C100" s="3"/>
      <c r="D100" s="3"/>
    </row>
    <row r="101" spans="3:4" x14ac:dyDescent="0.25">
      <c r="C101" s="3"/>
      <c r="D101" s="3"/>
    </row>
    <row r="102" spans="3:4" x14ac:dyDescent="0.25">
      <c r="C102" s="3"/>
      <c r="D102" s="3"/>
    </row>
    <row r="103" spans="3:4" x14ac:dyDescent="0.25">
      <c r="C103" s="3"/>
      <c r="D103" s="3"/>
    </row>
    <row r="104" spans="3:4" x14ac:dyDescent="0.25">
      <c r="C104" s="3"/>
      <c r="D104" s="3"/>
    </row>
    <row r="105" spans="3:4" x14ac:dyDescent="0.25">
      <c r="C105" s="3"/>
      <c r="D105" s="3"/>
    </row>
    <row r="106" spans="3:4" x14ac:dyDescent="0.25">
      <c r="C106" s="3"/>
      <c r="D106" s="3"/>
    </row>
    <row r="107" spans="3:4" x14ac:dyDescent="0.25">
      <c r="C107" s="3"/>
      <c r="D107" s="3"/>
    </row>
    <row r="108" spans="3:4" x14ac:dyDescent="0.25">
      <c r="C108" s="3"/>
      <c r="D108" s="3"/>
    </row>
    <row r="109" spans="3:4" x14ac:dyDescent="0.25">
      <c r="C109" s="3"/>
      <c r="D109" s="3"/>
    </row>
    <row r="110" spans="3:4" x14ac:dyDescent="0.25">
      <c r="C110" s="3"/>
      <c r="D110" s="3"/>
    </row>
    <row r="111" spans="3:4" x14ac:dyDescent="0.25">
      <c r="C111" s="3"/>
      <c r="D111" s="3"/>
    </row>
    <row r="112" spans="3:4" x14ac:dyDescent="0.25">
      <c r="C112" s="3"/>
      <c r="D112" s="3"/>
    </row>
    <row r="113" spans="3:4" x14ac:dyDescent="0.25">
      <c r="C113" s="3"/>
      <c r="D113" s="3"/>
    </row>
    <row r="114" spans="3:4" x14ac:dyDescent="0.25">
      <c r="C114" s="3"/>
      <c r="D114" s="3"/>
    </row>
    <row r="115" spans="3:4" x14ac:dyDescent="0.25">
      <c r="C115" s="3"/>
      <c r="D115" s="3"/>
    </row>
    <row r="116" spans="3:4" x14ac:dyDescent="0.25">
      <c r="C116" s="3"/>
      <c r="D116" s="3"/>
    </row>
    <row r="117" spans="3:4" x14ac:dyDescent="0.25">
      <c r="C117" s="3"/>
      <c r="D117" s="3"/>
    </row>
    <row r="118" spans="3:4" x14ac:dyDescent="0.25">
      <c r="C118" s="3"/>
      <c r="D118" s="3"/>
    </row>
    <row r="119" spans="3:4" x14ac:dyDescent="0.25">
      <c r="C119" s="3"/>
      <c r="D119" s="3"/>
    </row>
    <row r="120" spans="3:4" x14ac:dyDescent="0.25">
      <c r="C120" s="3"/>
      <c r="D120" s="3"/>
    </row>
    <row r="121" spans="3:4" x14ac:dyDescent="0.25">
      <c r="C121" s="3"/>
      <c r="D121" s="3"/>
    </row>
    <row r="122" spans="3:4" x14ac:dyDescent="0.25">
      <c r="C122" s="3"/>
      <c r="D122" s="3"/>
    </row>
    <row r="123" spans="3:4" x14ac:dyDescent="0.25">
      <c r="C123" s="3"/>
      <c r="D123" s="3"/>
    </row>
    <row r="124" spans="3:4" x14ac:dyDescent="0.25">
      <c r="C124" s="3"/>
      <c r="D124" s="3"/>
    </row>
    <row r="125" spans="3:4" x14ac:dyDescent="0.25">
      <c r="C125" s="3"/>
      <c r="D125" s="3"/>
    </row>
    <row r="126" spans="3:4" x14ac:dyDescent="0.25">
      <c r="C126" s="3"/>
      <c r="D126" s="3"/>
    </row>
    <row r="127" spans="3:4" x14ac:dyDescent="0.25">
      <c r="C127" s="3"/>
      <c r="D127" s="3"/>
    </row>
    <row r="128" spans="3:4" x14ac:dyDescent="0.25">
      <c r="C128" s="3"/>
      <c r="D128" s="3"/>
    </row>
    <row r="129" spans="3:4" x14ac:dyDescent="0.25">
      <c r="C129" s="3"/>
      <c r="D129" s="3"/>
    </row>
    <row r="130" spans="3:4" x14ac:dyDescent="0.25">
      <c r="C130" s="3"/>
      <c r="D130" s="3"/>
    </row>
    <row r="131" spans="3:4" x14ac:dyDescent="0.25">
      <c r="C131" s="3"/>
      <c r="D131" s="3"/>
    </row>
    <row r="132" spans="3:4" x14ac:dyDescent="0.25">
      <c r="C132" s="3"/>
      <c r="D132" s="3"/>
    </row>
    <row r="133" spans="3:4" x14ac:dyDescent="0.25">
      <c r="C133" s="3"/>
      <c r="D133" s="3"/>
    </row>
    <row r="134" spans="3:4" x14ac:dyDescent="0.25">
      <c r="C134" s="3"/>
      <c r="D134" s="3"/>
    </row>
    <row r="135" spans="3:4" x14ac:dyDescent="0.25">
      <c r="C135" s="3"/>
      <c r="D135" s="3"/>
    </row>
    <row r="136" spans="3:4" x14ac:dyDescent="0.25">
      <c r="C136" s="3"/>
      <c r="D136" s="3"/>
    </row>
    <row r="137" spans="3:4" x14ac:dyDescent="0.25">
      <c r="C137" s="3"/>
      <c r="D137" s="3"/>
    </row>
    <row r="138" spans="3:4" x14ac:dyDescent="0.25">
      <c r="C138" s="3"/>
      <c r="D138" s="3"/>
    </row>
    <row r="139" spans="3:4" x14ac:dyDescent="0.25">
      <c r="C139" s="3"/>
      <c r="D139" s="3"/>
    </row>
    <row r="140" spans="3:4" x14ac:dyDescent="0.25">
      <c r="C140" s="3"/>
      <c r="D140" s="3"/>
    </row>
    <row r="141" spans="3:4" x14ac:dyDescent="0.25">
      <c r="C141" s="3"/>
      <c r="D141" s="3"/>
    </row>
    <row r="142" spans="3:4" x14ac:dyDescent="0.25">
      <c r="C142" s="3"/>
      <c r="D142" s="3"/>
    </row>
    <row r="143" spans="3:4" x14ac:dyDescent="0.25">
      <c r="C143" s="3"/>
      <c r="D143" s="3"/>
    </row>
    <row r="144" spans="3:4" x14ac:dyDescent="0.25">
      <c r="C144" s="3"/>
      <c r="D144" s="3"/>
    </row>
    <row r="145" spans="3:4" x14ac:dyDescent="0.25">
      <c r="C145" s="3"/>
      <c r="D145" s="3"/>
    </row>
    <row r="146" spans="3:4" x14ac:dyDescent="0.25">
      <c r="C146" s="3"/>
      <c r="D146" s="3"/>
    </row>
    <row r="147" spans="3:4" x14ac:dyDescent="0.25">
      <c r="C147" s="3"/>
      <c r="D147" s="3"/>
    </row>
    <row r="148" spans="3:4" x14ac:dyDescent="0.25">
      <c r="C148" s="3"/>
      <c r="D148" s="3"/>
    </row>
    <row r="149" spans="3:4" x14ac:dyDescent="0.25">
      <c r="C149" s="3"/>
      <c r="D149" s="3"/>
    </row>
    <row r="150" spans="3:4" x14ac:dyDescent="0.25">
      <c r="C150" s="3"/>
      <c r="D150" s="3"/>
    </row>
    <row r="151" spans="3:4" x14ac:dyDescent="0.25">
      <c r="C151" s="3"/>
      <c r="D151" s="3"/>
    </row>
    <row r="152" spans="3:4" x14ac:dyDescent="0.25">
      <c r="C152" s="3"/>
      <c r="D152" s="3"/>
    </row>
    <row r="153" spans="3:4" x14ac:dyDescent="0.25">
      <c r="C153" s="3"/>
      <c r="D153" s="3"/>
    </row>
    <row r="154" spans="3:4" x14ac:dyDescent="0.25">
      <c r="C154" s="3"/>
      <c r="D154" s="3"/>
    </row>
    <row r="155" spans="3:4" x14ac:dyDescent="0.25">
      <c r="C155" s="3"/>
      <c r="D155" s="3"/>
    </row>
    <row r="156" spans="3:4" x14ac:dyDescent="0.25">
      <c r="C156" s="3"/>
      <c r="D156" s="3"/>
    </row>
    <row r="157" spans="3:4" x14ac:dyDescent="0.25">
      <c r="C157" s="3"/>
      <c r="D157" s="3"/>
    </row>
    <row r="158" spans="3:4" x14ac:dyDescent="0.25">
      <c r="C158" s="3"/>
      <c r="D158" s="3"/>
    </row>
    <row r="159" spans="3:4" x14ac:dyDescent="0.25">
      <c r="C159" s="3"/>
      <c r="D159" s="3"/>
    </row>
    <row r="160" spans="3:4" x14ac:dyDescent="0.25">
      <c r="C160" s="3"/>
      <c r="D160" s="3"/>
    </row>
    <row r="161" spans="3:4" x14ac:dyDescent="0.25">
      <c r="C161" s="3"/>
      <c r="D161" s="3"/>
    </row>
    <row r="162" spans="3:4" x14ac:dyDescent="0.25">
      <c r="C162" s="3"/>
      <c r="D162" s="3"/>
    </row>
    <row r="163" spans="3:4" x14ac:dyDescent="0.25">
      <c r="C163" s="3"/>
      <c r="D163" s="3"/>
    </row>
    <row r="164" spans="3:4" x14ac:dyDescent="0.25">
      <c r="C164" s="3"/>
      <c r="D164" s="3"/>
    </row>
    <row r="165" spans="3:4" x14ac:dyDescent="0.25">
      <c r="C165" s="3"/>
      <c r="D165" s="3"/>
    </row>
    <row r="166" spans="3:4" x14ac:dyDescent="0.25">
      <c r="C166" s="3"/>
      <c r="D166" s="3"/>
    </row>
    <row r="167" spans="3:4" x14ac:dyDescent="0.25">
      <c r="C167" s="3"/>
      <c r="D167" s="3"/>
    </row>
    <row r="168" spans="3:4" x14ac:dyDescent="0.25">
      <c r="C168" s="3"/>
      <c r="D168" s="3"/>
    </row>
    <row r="169" spans="3:4" x14ac:dyDescent="0.25">
      <c r="C169" s="3"/>
      <c r="D169" s="3"/>
    </row>
    <row r="170" spans="3:4" x14ac:dyDescent="0.25">
      <c r="C170" s="3"/>
      <c r="D170" s="3"/>
    </row>
    <row r="171" spans="3:4" x14ac:dyDescent="0.25">
      <c r="C171" s="3"/>
      <c r="D171" s="3"/>
    </row>
    <row r="172" spans="3:4" x14ac:dyDescent="0.25">
      <c r="C172" s="3"/>
      <c r="D172" s="3"/>
    </row>
    <row r="173" spans="3:4" x14ac:dyDescent="0.25">
      <c r="C173" s="3"/>
      <c r="D173" s="3"/>
    </row>
    <row r="174" spans="3:4" x14ac:dyDescent="0.25">
      <c r="C174" s="3"/>
      <c r="D174" s="3"/>
    </row>
    <row r="175" spans="3:4" x14ac:dyDescent="0.25">
      <c r="C175" s="3"/>
      <c r="D175" s="3"/>
    </row>
    <row r="176" spans="3:4" x14ac:dyDescent="0.25">
      <c r="C176" s="3"/>
      <c r="D176" s="3"/>
    </row>
    <row r="177" spans="3:4" x14ac:dyDescent="0.25">
      <c r="C177" s="3"/>
      <c r="D177" s="3"/>
    </row>
    <row r="178" spans="3:4" x14ac:dyDescent="0.25">
      <c r="C178" s="3"/>
      <c r="D178" s="3"/>
    </row>
    <row r="179" spans="3:4" x14ac:dyDescent="0.25">
      <c r="C179" s="3"/>
      <c r="D179" s="3"/>
    </row>
    <row r="180" spans="3:4" x14ac:dyDescent="0.25">
      <c r="C180" s="3"/>
      <c r="D180" s="3"/>
    </row>
    <row r="181" spans="3:4" x14ac:dyDescent="0.25">
      <c r="C181" s="3"/>
      <c r="D181" s="3"/>
    </row>
    <row r="182" spans="3:4" x14ac:dyDescent="0.25">
      <c r="C182" s="3"/>
      <c r="D182" s="3"/>
    </row>
    <row r="183" spans="3:4" x14ac:dyDescent="0.25">
      <c r="C183" s="3"/>
      <c r="D183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B1EC-E37C-46EE-ACC3-95191D3826CD}">
  <dimension ref="B2:F44"/>
  <sheetViews>
    <sheetView workbookViewId="0">
      <selection activeCell="B3" sqref="B3:D22"/>
    </sheetView>
  </sheetViews>
  <sheetFormatPr baseColWidth="10" defaultRowHeight="15" x14ac:dyDescent="0.25"/>
  <cols>
    <col min="2" max="2" width="22.85546875" customWidth="1"/>
  </cols>
  <sheetData>
    <row r="2" spans="2:6" ht="15.75" thickBot="1" x14ac:dyDescent="0.3"/>
    <row r="3" spans="2:6" ht="15.75" thickTop="1" x14ac:dyDescent="0.25">
      <c r="B3" s="22" t="s">
        <v>37</v>
      </c>
      <c r="C3" s="30" t="s">
        <v>2</v>
      </c>
      <c r="D3" s="27" t="s">
        <v>3</v>
      </c>
    </row>
    <row r="4" spans="2:6" x14ac:dyDescent="0.25">
      <c r="B4" s="23" t="s">
        <v>48</v>
      </c>
      <c r="C4" s="25"/>
      <c r="D4" s="28"/>
    </row>
    <row r="5" spans="2:6" x14ac:dyDescent="0.25">
      <c r="B5" s="24" t="s">
        <v>5</v>
      </c>
      <c r="C5" s="31">
        <v>3500</v>
      </c>
      <c r="D5" s="28"/>
    </row>
    <row r="6" spans="2:6" x14ac:dyDescent="0.25">
      <c r="B6" s="25" t="s">
        <v>39</v>
      </c>
      <c r="C6" s="32">
        <v>7700</v>
      </c>
      <c r="D6" s="28"/>
    </row>
    <row r="7" spans="2:6" x14ac:dyDescent="0.25">
      <c r="B7" s="25" t="s">
        <v>27</v>
      </c>
      <c r="C7" s="32">
        <v>3400</v>
      </c>
      <c r="D7" s="28"/>
    </row>
    <row r="8" spans="2:6" x14ac:dyDescent="0.25">
      <c r="B8" s="23" t="s">
        <v>49</v>
      </c>
      <c r="C8" s="32">
        <f>SUM(C5:C7)</f>
        <v>14600</v>
      </c>
      <c r="D8" s="28"/>
    </row>
    <row r="9" spans="2:6" x14ac:dyDescent="0.25">
      <c r="B9" s="23" t="s">
        <v>50</v>
      </c>
      <c r="C9" s="33"/>
      <c r="D9" s="28"/>
    </row>
    <row r="10" spans="2:6" x14ac:dyDescent="0.25">
      <c r="B10" s="25" t="s">
        <v>7</v>
      </c>
      <c r="C10" s="32">
        <v>7000</v>
      </c>
      <c r="D10" s="28"/>
    </row>
    <row r="11" spans="2:6" x14ac:dyDescent="0.25">
      <c r="B11" s="25" t="s">
        <v>51</v>
      </c>
      <c r="C11" s="32">
        <v>1900</v>
      </c>
      <c r="D11" s="28"/>
      <c r="F11" s="21"/>
    </row>
    <row r="12" spans="2:6" x14ac:dyDescent="0.25">
      <c r="B12" s="23" t="s">
        <v>52</v>
      </c>
      <c r="C12" s="32">
        <f>SUM(C10:C11)</f>
        <v>8900</v>
      </c>
      <c r="D12" s="28"/>
    </row>
    <row r="13" spans="2:6" x14ac:dyDescent="0.25">
      <c r="B13" s="23" t="s">
        <v>53</v>
      </c>
      <c r="C13" s="32">
        <f>SUM(C12,C8)</f>
        <v>23500</v>
      </c>
      <c r="D13" s="28"/>
    </row>
    <row r="14" spans="2:6" x14ac:dyDescent="0.25">
      <c r="B14" s="23" t="s">
        <v>40</v>
      </c>
      <c r="C14" s="32"/>
      <c r="D14" s="28"/>
    </row>
    <row r="15" spans="2:6" x14ac:dyDescent="0.25">
      <c r="B15" s="23" t="s">
        <v>54</v>
      </c>
      <c r="C15" s="25"/>
      <c r="D15" s="28"/>
    </row>
    <row r="16" spans="2:6" x14ac:dyDescent="0.25">
      <c r="B16" s="25" t="s">
        <v>55</v>
      </c>
      <c r="C16" s="25"/>
      <c r="D16" s="28">
        <v>510</v>
      </c>
    </row>
    <row r="17" spans="2:4" x14ac:dyDescent="0.25">
      <c r="B17" s="25" t="s">
        <v>19</v>
      </c>
      <c r="C17" s="25"/>
      <c r="D17" s="28">
        <v>500</v>
      </c>
    </row>
    <row r="18" spans="2:4" x14ac:dyDescent="0.25">
      <c r="B18" s="23" t="s">
        <v>56</v>
      </c>
      <c r="C18" s="32"/>
      <c r="D18" s="28">
        <f>SUM(D16:D17)</f>
        <v>1010</v>
      </c>
    </row>
    <row r="19" spans="2:4" x14ac:dyDescent="0.25">
      <c r="B19" s="23" t="s">
        <v>57</v>
      </c>
      <c r="C19" s="32"/>
      <c r="D19" s="28"/>
    </row>
    <row r="20" spans="2:4" x14ac:dyDescent="0.25">
      <c r="B20" s="25" t="s">
        <v>59</v>
      </c>
      <c r="C20" s="32"/>
      <c r="D20" s="28">
        <v>20000</v>
      </c>
    </row>
    <row r="21" spans="2:4" x14ac:dyDescent="0.25">
      <c r="B21" s="25" t="s">
        <v>60</v>
      </c>
      <c r="C21" s="32"/>
      <c r="D21" s="28">
        <v>2490</v>
      </c>
    </row>
    <row r="22" spans="2:4" ht="15.75" thickBot="1" x14ac:dyDescent="0.3">
      <c r="B22" s="26" t="s">
        <v>58</v>
      </c>
      <c r="C22" s="34"/>
      <c r="D22" s="29">
        <f>SUM(D20:D21,D18)</f>
        <v>23500</v>
      </c>
    </row>
    <row r="23" spans="2:4" ht="15.75" thickTop="1" x14ac:dyDescent="0.25">
      <c r="C23" s="3"/>
      <c r="D23" s="3"/>
    </row>
    <row r="24" spans="2:4" x14ac:dyDescent="0.25">
      <c r="C24" s="3"/>
      <c r="D24" s="3"/>
    </row>
    <row r="25" spans="2:4" x14ac:dyDescent="0.25">
      <c r="C25" s="3"/>
      <c r="D25" s="3"/>
    </row>
    <row r="26" spans="2:4" x14ac:dyDescent="0.25">
      <c r="C26" s="3"/>
      <c r="D26" s="3"/>
    </row>
    <row r="27" spans="2:4" x14ac:dyDescent="0.25">
      <c r="C27" s="3"/>
      <c r="D27" s="3"/>
    </row>
    <row r="28" spans="2:4" x14ac:dyDescent="0.25">
      <c r="C28" s="3"/>
      <c r="D28" s="3"/>
    </row>
    <row r="29" spans="2:4" x14ac:dyDescent="0.25">
      <c r="C29" s="3"/>
      <c r="D29" s="3"/>
    </row>
    <row r="30" spans="2:4" x14ac:dyDescent="0.25">
      <c r="C30" s="3"/>
      <c r="D30" s="3"/>
    </row>
    <row r="31" spans="2:4" x14ac:dyDescent="0.25">
      <c r="C31" s="3"/>
      <c r="D31" s="3"/>
    </row>
    <row r="32" spans="2:4" x14ac:dyDescent="0.25">
      <c r="C32" s="3"/>
      <c r="D32" s="3"/>
    </row>
    <row r="33" spans="3:4" x14ac:dyDescent="0.25">
      <c r="C33" s="3"/>
      <c r="D33" s="3"/>
    </row>
    <row r="34" spans="3:4" x14ac:dyDescent="0.25">
      <c r="C34" s="3"/>
      <c r="D34" s="3"/>
    </row>
    <row r="35" spans="3:4" x14ac:dyDescent="0.25">
      <c r="C35" s="3"/>
      <c r="D35" s="3"/>
    </row>
    <row r="36" spans="3:4" x14ac:dyDescent="0.25">
      <c r="C36" s="3"/>
      <c r="D36" s="3"/>
    </row>
    <row r="37" spans="3:4" x14ac:dyDescent="0.25">
      <c r="C37" s="3"/>
      <c r="D37" s="3"/>
    </row>
    <row r="38" spans="3:4" x14ac:dyDescent="0.25">
      <c r="C38" s="3"/>
      <c r="D38" s="3"/>
    </row>
    <row r="39" spans="3:4" x14ac:dyDescent="0.25">
      <c r="C39" s="3"/>
      <c r="D39" s="3"/>
    </row>
    <row r="40" spans="3:4" x14ac:dyDescent="0.25">
      <c r="C40" s="3"/>
      <c r="D40" s="3"/>
    </row>
    <row r="41" spans="3:4" x14ac:dyDescent="0.25">
      <c r="C41" s="3"/>
      <c r="D41" s="3"/>
    </row>
    <row r="42" spans="3:4" x14ac:dyDescent="0.25">
      <c r="C42" s="3"/>
      <c r="D42" s="3"/>
    </row>
    <row r="43" spans="3:4" x14ac:dyDescent="0.25">
      <c r="C43" s="3"/>
      <c r="D43" s="3"/>
    </row>
    <row r="44" spans="3:4" x14ac:dyDescent="0.25">
      <c r="C44" s="3"/>
      <c r="D4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7DB4-8050-4193-B0F3-3E626E82AD8C}">
  <dimension ref="B2:D22"/>
  <sheetViews>
    <sheetView workbookViewId="0">
      <selection activeCell="E15" sqref="E15"/>
    </sheetView>
  </sheetViews>
  <sheetFormatPr baseColWidth="10" defaultRowHeight="15" x14ac:dyDescent="0.25"/>
  <cols>
    <col min="2" max="2" width="30.140625" customWidth="1"/>
  </cols>
  <sheetData>
    <row r="2" spans="2:4" x14ac:dyDescent="0.25">
      <c r="B2" s="1" t="s">
        <v>1</v>
      </c>
      <c r="C2" s="8" t="s">
        <v>2</v>
      </c>
      <c r="D2" s="8" t="s">
        <v>3</v>
      </c>
    </row>
    <row r="3" spans="2:4" x14ac:dyDescent="0.25">
      <c r="B3" s="7" t="s">
        <v>61</v>
      </c>
      <c r="C3" s="1"/>
      <c r="D3" s="1"/>
    </row>
    <row r="4" spans="2:4" x14ac:dyDescent="0.25">
      <c r="B4" s="1" t="s">
        <v>16</v>
      </c>
      <c r="D4" s="2">
        <v>4000</v>
      </c>
    </row>
    <row r="5" spans="2:4" x14ac:dyDescent="0.25">
      <c r="B5" s="1" t="s">
        <v>62</v>
      </c>
      <c r="C5" s="2">
        <v>100</v>
      </c>
      <c r="D5" s="1"/>
    </row>
    <row r="6" spans="2:4" x14ac:dyDescent="0.25">
      <c r="B6" s="7" t="s">
        <v>63</v>
      </c>
      <c r="D6" s="2"/>
    </row>
    <row r="7" spans="2:4" x14ac:dyDescent="0.25">
      <c r="B7" s="1" t="s">
        <v>64</v>
      </c>
      <c r="C7" s="2"/>
      <c r="D7" s="2">
        <f>(D4-C5)</f>
        <v>3900</v>
      </c>
    </row>
    <row r="8" spans="2:4" x14ac:dyDescent="0.25">
      <c r="B8" s="1" t="s">
        <v>65</v>
      </c>
      <c r="C8" s="2">
        <v>600</v>
      </c>
      <c r="D8" s="1"/>
    </row>
    <row r="9" spans="2:4" x14ac:dyDescent="0.25">
      <c r="B9" s="7" t="s">
        <v>66</v>
      </c>
      <c r="D9" s="2">
        <f>(D7-C8)</f>
        <v>3300</v>
      </c>
    </row>
    <row r="10" spans="2:4" x14ac:dyDescent="0.25">
      <c r="B10" s="7" t="s">
        <v>67</v>
      </c>
      <c r="C10" s="2"/>
      <c r="D10" s="2"/>
    </row>
    <row r="11" spans="2:4" x14ac:dyDescent="0.25">
      <c r="B11" s="1" t="s">
        <v>30</v>
      </c>
      <c r="C11" s="2">
        <v>50</v>
      </c>
      <c r="D11" s="1"/>
    </row>
    <row r="12" spans="2:4" x14ac:dyDescent="0.25">
      <c r="B12" s="1" t="s">
        <v>68</v>
      </c>
      <c r="C12" s="2">
        <v>700</v>
      </c>
      <c r="D12" s="1"/>
    </row>
    <row r="13" spans="2:4" x14ac:dyDescent="0.25">
      <c r="B13" s="1" t="s">
        <v>24</v>
      </c>
      <c r="C13" s="2">
        <v>10</v>
      </c>
      <c r="D13" s="1"/>
    </row>
    <row r="14" spans="2:4" x14ac:dyDescent="0.25">
      <c r="B14" s="7" t="s">
        <v>69</v>
      </c>
      <c r="C14" s="2">
        <f>SUM(C11:C13)</f>
        <v>760</v>
      </c>
      <c r="D14" s="1"/>
    </row>
    <row r="15" spans="2:4" x14ac:dyDescent="0.25">
      <c r="B15" s="7" t="s">
        <v>76</v>
      </c>
      <c r="C15" s="2"/>
      <c r="D15" s="2">
        <v>2540</v>
      </c>
    </row>
    <row r="16" spans="2:4" x14ac:dyDescent="0.25">
      <c r="B16" s="7" t="s">
        <v>70</v>
      </c>
      <c r="C16" s="2"/>
      <c r="D16" s="1"/>
    </row>
    <row r="17" spans="2:4" x14ac:dyDescent="0.25">
      <c r="B17" s="1" t="s">
        <v>71</v>
      </c>
      <c r="C17" s="1"/>
      <c r="D17" s="2">
        <v>100</v>
      </c>
    </row>
    <row r="18" spans="2:4" x14ac:dyDescent="0.25">
      <c r="B18" s="7" t="s">
        <v>72</v>
      </c>
      <c r="C18" s="1"/>
      <c r="D18" s="2">
        <f>(D9-C14+D17)</f>
        <v>2640</v>
      </c>
    </row>
    <row r="19" spans="2:4" x14ac:dyDescent="0.25">
      <c r="C19" s="3"/>
      <c r="D19" s="3"/>
    </row>
    <row r="20" spans="2:4" x14ac:dyDescent="0.25">
      <c r="C20" s="3"/>
      <c r="D20" s="3"/>
    </row>
    <row r="21" spans="2:4" x14ac:dyDescent="0.25">
      <c r="C21" s="3"/>
      <c r="D21" s="3"/>
    </row>
    <row r="22" spans="2:4" x14ac:dyDescent="0.25">
      <c r="C22" s="3"/>
      <c r="D2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6C21-5C90-4220-A51E-EA28FA35BE13}">
  <dimension ref="B1:J23"/>
  <sheetViews>
    <sheetView workbookViewId="0">
      <selection activeCell="F3" sqref="F3:J15"/>
    </sheetView>
  </sheetViews>
  <sheetFormatPr baseColWidth="10" defaultRowHeight="15" x14ac:dyDescent="0.25"/>
  <cols>
    <col min="2" max="2" width="25.85546875" customWidth="1"/>
    <col min="4" max="4" width="13.42578125" customWidth="1"/>
  </cols>
  <sheetData>
    <row r="1" spans="2:10" ht="15.75" thickBot="1" x14ac:dyDescent="0.3"/>
    <row r="2" spans="2:10" ht="16.5" thickTop="1" thickBot="1" x14ac:dyDescent="0.3">
      <c r="B2" s="44" t="s">
        <v>77</v>
      </c>
      <c r="C2" s="53" t="s">
        <v>78</v>
      </c>
      <c r="D2" s="48" t="s">
        <v>79</v>
      </c>
    </row>
    <row r="3" spans="2:10" ht="15.75" thickTop="1" x14ac:dyDescent="0.25">
      <c r="B3" s="45" t="s">
        <v>48</v>
      </c>
      <c r="C3" s="46"/>
      <c r="D3" s="49"/>
      <c r="F3" s="35" t="s">
        <v>105</v>
      </c>
      <c r="G3" s="36"/>
      <c r="H3" s="36"/>
      <c r="I3" s="36"/>
      <c r="J3" s="37"/>
    </row>
    <row r="4" spans="2:10" x14ac:dyDescent="0.25">
      <c r="B4" s="46" t="s">
        <v>22</v>
      </c>
      <c r="C4" s="54">
        <v>7700</v>
      </c>
      <c r="D4" s="50" t="s">
        <v>80</v>
      </c>
      <c r="F4" s="38"/>
      <c r="G4" s="39"/>
      <c r="H4" s="39"/>
      <c r="I4" s="39"/>
      <c r="J4" s="40"/>
    </row>
    <row r="5" spans="2:10" x14ac:dyDescent="0.25">
      <c r="B5" s="46" t="s">
        <v>27</v>
      </c>
      <c r="C5" s="54">
        <v>3400</v>
      </c>
      <c r="D5" s="50" t="s">
        <v>81</v>
      </c>
      <c r="F5" s="38"/>
      <c r="G5" s="39"/>
      <c r="H5" s="39"/>
      <c r="I5" s="39"/>
      <c r="J5" s="40"/>
    </row>
    <row r="6" spans="2:10" x14ac:dyDescent="0.25">
      <c r="B6" s="46" t="s">
        <v>82</v>
      </c>
      <c r="C6" s="54">
        <v>3500</v>
      </c>
      <c r="D6" s="50" t="s">
        <v>83</v>
      </c>
      <c r="F6" s="38"/>
      <c r="G6" s="39"/>
      <c r="H6" s="39"/>
      <c r="I6" s="39"/>
      <c r="J6" s="40"/>
    </row>
    <row r="7" spans="2:10" x14ac:dyDescent="0.25">
      <c r="B7" s="45" t="s">
        <v>84</v>
      </c>
      <c r="C7" s="54">
        <f>SUM(C4:C6)</f>
        <v>14600</v>
      </c>
      <c r="D7" s="50" t="s">
        <v>85</v>
      </c>
      <c r="F7" s="38"/>
      <c r="G7" s="39"/>
      <c r="H7" s="39"/>
      <c r="I7" s="39"/>
      <c r="J7" s="40"/>
    </row>
    <row r="8" spans="2:10" x14ac:dyDescent="0.25">
      <c r="B8" s="45" t="s">
        <v>86</v>
      </c>
      <c r="C8" s="46"/>
      <c r="D8" s="50"/>
      <c r="F8" s="38"/>
      <c r="G8" s="39"/>
      <c r="H8" s="39"/>
      <c r="I8" s="39"/>
      <c r="J8" s="40"/>
    </row>
    <row r="9" spans="2:10" x14ac:dyDescent="0.25">
      <c r="B9" s="46" t="s">
        <v>7</v>
      </c>
      <c r="C9" s="54">
        <v>7000</v>
      </c>
      <c r="D9" s="50" t="s">
        <v>87</v>
      </c>
      <c r="F9" s="38"/>
      <c r="G9" s="39"/>
      <c r="H9" s="39"/>
      <c r="I9" s="39"/>
      <c r="J9" s="40"/>
    </row>
    <row r="10" spans="2:10" x14ac:dyDescent="0.25">
      <c r="B10" s="46" t="s">
        <v>38</v>
      </c>
      <c r="C10" s="54">
        <v>1900</v>
      </c>
      <c r="D10" s="50" t="s">
        <v>88</v>
      </c>
      <c r="F10" s="38"/>
      <c r="G10" s="39"/>
      <c r="H10" s="39"/>
      <c r="I10" s="39"/>
      <c r="J10" s="40"/>
    </row>
    <row r="11" spans="2:10" x14ac:dyDescent="0.25">
      <c r="B11" s="45" t="s">
        <v>89</v>
      </c>
      <c r="C11" s="54">
        <f>SUM(C9:C10)</f>
        <v>8900</v>
      </c>
      <c r="D11" s="50" t="s">
        <v>90</v>
      </c>
      <c r="F11" s="38"/>
      <c r="G11" s="39"/>
      <c r="H11" s="39"/>
      <c r="I11" s="39"/>
      <c r="J11" s="40"/>
    </row>
    <row r="12" spans="2:10" x14ac:dyDescent="0.25">
      <c r="B12" s="46" t="s">
        <v>53</v>
      </c>
      <c r="C12" s="54">
        <f>(C7+C11)</f>
        <v>23500</v>
      </c>
      <c r="D12" s="50">
        <v>1</v>
      </c>
      <c r="F12" s="38"/>
      <c r="G12" s="39"/>
      <c r="H12" s="39"/>
      <c r="I12" s="39"/>
      <c r="J12" s="40"/>
    </row>
    <row r="13" spans="2:10" x14ac:dyDescent="0.25">
      <c r="B13" s="46" t="s">
        <v>91</v>
      </c>
      <c r="C13" s="46" t="s">
        <v>92</v>
      </c>
      <c r="D13" s="49" t="s">
        <v>93</v>
      </c>
      <c r="F13" s="38"/>
      <c r="G13" s="39"/>
      <c r="H13" s="39"/>
      <c r="I13" s="39"/>
      <c r="J13" s="40"/>
    </row>
    <row r="14" spans="2:10" x14ac:dyDescent="0.25">
      <c r="B14" s="46" t="s">
        <v>94</v>
      </c>
      <c r="C14" s="46"/>
      <c r="D14" s="49"/>
      <c r="F14" s="38"/>
      <c r="G14" s="39"/>
      <c r="H14" s="39"/>
      <c r="I14" s="39"/>
      <c r="J14" s="40"/>
    </row>
    <row r="15" spans="2:10" ht="15.75" thickBot="1" x14ac:dyDescent="0.3">
      <c r="B15" s="46" t="s">
        <v>95</v>
      </c>
      <c r="C15" s="54">
        <v>510</v>
      </c>
      <c r="D15" s="51" t="s">
        <v>96</v>
      </c>
      <c r="F15" s="41"/>
      <c r="G15" s="42"/>
      <c r="H15" s="42"/>
      <c r="I15" s="42"/>
      <c r="J15" s="43"/>
    </row>
    <row r="16" spans="2:10" ht="15.75" thickTop="1" x14ac:dyDescent="0.25">
      <c r="B16" s="46" t="s">
        <v>97</v>
      </c>
      <c r="C16" s="54">
        <v>500</v>
      </c>
      <c r="D16" s="51" t="s">
        <v>98</v>
      </c>
    </row>
    <row r="17" spans="2:4" x14ac:dyDescent="0.25">
      <c r="B17" s="46" t="s">
        <v>99</v>
      </c>
      <c r="C17" s="54">
        <v>1010</v>
      </c>
      <c r="D17" s="51" t="s">
        <v>100</v>
      </c>
    </row>
    <row r="18" spans="2:4" x14ac:dyDescent="0.25">
      <c r="B18" s="46" t="s">
        <v>57</v>
      </c>
      <c r="C18" s="54"/>
      <c r="D18" s="51"/>
    </row>
    <row r="19" spans="2:4" x14ac:dyDescent="0.25">
      <c r="B19" s="46" t="s">
        <v>29</v>
      </c>
      <c r="C19" s="54">
        <v>20000</v>
      </c>
      <c r="D19" s="51" t="s">
        <v>101</v>
      </c>
    </row>
    <row r="20" spans="2:4" x14ac:dyDescent="0.25">
      <c r="B20" s="46" t="s">
        <v>60</v>
      </c>
      <c r="C20" s="54">
        <v>2490</v>
      </c>
      <c r="D20" s="51" t="s">
        <v>102</v>
      </c>
    </row>
    <row r="21" spans="2:4" x14ac:dyDescent="0.25">
      <c r="B21" s="45" t="s">
        <v>103</v>
      </c>
      <c r="C21" s="54">
        <v>22490</v>
      </c>
      <c r="D21" s="51" t="s">
        <v>104</v>
      </c>
    </row>
    <row r="22" spans="2:4" ht="15.75" thickBot="1" x14ac:dyDescent="0.3">
      <c r="B22" s="47" t="s">
        <v>58</v>
      </c>
      <c r="C22" s="55">
        <v>23500</v>
      </c>
      <c r="D22" s="52">
        <v>1</v>
      </c>
    </row>
    <row r="23" spans="2:4" ht="15.75" thickTop="1" x14ac:dyDescent="0.25">
      <c r="B23" s="10"/>
      <c r="C23" s="10"/>
      <c r="D23" s="10"/>
    </row>
  </sheetData>
  <mergeCells count="1">
    <mergeCell ref="F3:J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A71A-8A78-43DA-99C4-E8F703D0A503}">
  <dimension ref="B2:J13"/>
  <sheetViews>
    <sheetView workbookViewId="0">
      <selection activeCell="F3" sqref="F3:J12"/>
    </sheetView>
  </sheetViews>
  <sheetFormatPr baseColWidth="10" defaultRowHeight="15" x14ac:dyDescent="0.25"/>
  <cols>
    <col min="2" max="2" width="25.85546875" customWidth="1"/>
    <col min="3" max="3" width="13.140625" customWidth="1"/>
    <col min="4" max="4" width="15" customWidth="1"/>
  </cols>
  <sheetData>
    <row r="2" spans="2:10" x14ac:dyDescent="0.25">
      <c r="B2" s="11" t="s">
        <v>77</v>
      </c>
      <c r="C2" s="11" t="s">
        <v>92</v>
      </c>
      <c r="D2" s="11" t="s">
        <v>93</v>
      </c>
    </row>
    <row r="3" spans="2:10" x14ac:dyDescent="0.25">
      <c r="B3" s="1" t="s">
        <v>106</v>
      </c>
      <c r="C3" s="2">
        <v>3900</v>
      </c>
      <c r="D3" s="9">
        <v>1</v>
      </c>
      <c r="F3" s="15" t="s">
        <v>121</v>
      </c>
      <c r="G3" s="16"/>
      <c r="H3" s="16"/>
      <c r="I3" s="16"/>
      <c r="J3" s="16"/>
    </row>
    <row r="4" spans="2:10" x14ac:dyDescent="0.25">
      <c r="B4" s="1" t="s">
        <v>64</v>
      </c>
      <c r="C4" s="2">
        <v>600</v>
      </c>
      <c r="D4" s="5" t="s">
        <v>107</v>
      </c>
      <c r="F4" s="16"/>
      <c r="G4" s="16"/>
      <c r="H4" s="16"/>
      <c r="I4" s="16"/>
      <c r="J4" s="16"/>
    </row>
    <row r="5" spans="2:10" x14ac:dyDescent="0.25">
      <c r="B5" s="1" t="s">
        <v>66</v>
      </c>
      <c r="C5" s="2">
        <v>3.3</v>
      </c>
      <c r="D5" s="5" t="s">
        <v>108</v>
      </c>
      <c r="F5" s="16"/>
      <c r="G5" s="16"/>
      <c r="H5" s="16"/>
      <c r="I5" s="16"/>
      <c r="J5" s="16"/>
    </row>
    <row r="6" spans="2:10" x14ac:dyDescent="0.25">
      <c r="B6" s="7" t="s">
        <v>109</v>
      </c>
      <c r="C6" s="2"/>
      <c r="D6" s="5"/>
      <c r="F6" s="16"/>
      <c r="G6" s="16"/>
      <c r="H6" s="16"/>
      <c r="I6" s="16"/>
      <c r="J6" s="16"/>
    </row>
    <row r="7" spans="2:10" x14ac:dyDescent="0.25">
      <c r="B7" s="1" t="s">
        <v>30</v>
      </c>
      <c r="C7" s="2">
        <v>50</v>
      </c>
      <c r="D7" s="5" t="s">
        <v>110</v>
      </c>
      <c r="F7" s="16"/>
      <c r="G7" s="16"/>
      <c r="H7" s="16"/>
      <c r="I7" s="16"/>
      <c r="J7" s="16"/>
    </row>
    <row r="8" spans="2:10" x14ac:dyDescent="0.25">
      <c r="B8" s="1" t="s">
        <v>119</v>
      </c>
      <c r="C8" s="2">
        <v>700</v>
      </c>
      <c r="D8" s="5" t="s">
        <v>111</v>
      </c>
      <c r="F8" s="16"/>
      <c r="G8" s="16"/>
      <c r="H8" s="16"/>
      <c r="I8" s="16"/>
      <c r="J8" s="16"/>
    </row>
    <row r="9" spans="2:10" x14ac:dyDescent="0.25">
      <c r="B9" s="1" t="s">
        <v>120</v>
      </c>
      <c r="C9" s="2">
        <v>10</v>
      </c>
      <c r="D9" s="5" t="s">
        <v>112</v>
      </c>
      <c r="F9" s="16"/>
      <c r="G9" s="16"/>
      <c r="H9" s="16"/>
      <c r="I9" s="16"/>
      <c r="J9" s="16"/>
    </row>
    <row r="10" spans="2:10" x14ac:dyDescent="0.25">
      <c r="B10" s="7" t="s">
        <v>69</v>
      </c>
      <c r="C10" s="2">
        <v>760</v>
      </c>
      <c r="D10" s="5" t="s">
        <v>113</v>
      </c>
      <c r="F10" s="16"/>
      <c r="G10" s="16"/>
      <c r="H10" s="16"/>
      <c r="I10" s="16"/>
      <c r="J10" s="16"/>
    </row>
    <row r="11" spans="2:10" x14ac:dyDescent="0.25">
      <c r="B11" s="1" t="s">
        <v>76</v>
      </c>
      <c r="C11" s="2">
        <v>2540</v>
      </c>
      <c r="D11" s="5" t="s">
        <v>114</v>
      </c>
      <c r="F11" s="16"/>
      <c r="G11" s="16"/>
      <c r="H11" s="16"/>
      <c r="I11" s="16"/>
      <c r="J11" s="16"/>
    </row>
    <row r="12" spans="2:10" x14ac:dyDescent="0.25">
      <c r="B12" s="1" t="s">
        <v>115</v>
      </c>
      <c r="C12" s="2">
        <v>100</v>
      </c>
      <c r="D12" s="5" t="s">
        <v>116</v>
      </c>
      <c r="F12" s="16"/>
      <c r="G12" s="16"/>
      <c r="H12" s="16"/>
      <c r="I12" s="16"/>
      <c r="J12" s="16"/>
    </row>
    <row r="13" spans="2:10" x14ac:dyDescent="0.25">
      <c r="B13" s="7" t="s">
        <v>117</v>
      </c>
      <c r="C13" s="2">
        <v>2640</v>
      </c>
      <c r="D13" s="5" t="s">
        <v>118</v>
      </c>
    </row>
  </sheetData>
  <mergeCells count="1">
    <mergeCell ref="F3:J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C796-AF07-4341-B100-D7086BE0E75E}">
  <dimension ref="B2:L8"/>
  <sheetViews>
    <sheetView workbookViewId="0">
      <selection activeCell="B2" sqref="B2:F2"/>
    </sheetView>
  </sheetViews>
  <sheetFormatPr baseColWidth="10" defaultRowHeight="15" x14ac:dyDescent="0.25"/>
  <cols>
    <col min="2" max="2" width="16.42578125" customWidth="1"/>
    <col min="3" max="3" width="29.42578125" customWidth="1"/>
    <col min="4" max="4" width="18.42578125" customWidth="1"/>
    <col min="5" max="5" width="18.28515625" customWidth="1"/>
    <col min="6" max="6" width="19.85546875" customWidth="1"/>
  </cols>
  <sheetData>
    <row r="2" spans="2:12" x14ac:dyDescent="0.25">
      <c r="B2" s="17" t="s">
        <v>150</v>
      </c>
      <c r="C2" s="17"/>
      <c r="D2" s="17"/>
      <c r="E2" s="17"/>
      <c r="F2" s="17"/>
    </row>
    <row r="3" spans="2:12" x14ac:dyDescent="0.25">
      <c r="B3" s="14" t="s">
        <v>122</v>
      </c>
      <c r="C3" s="14" t="s">
        <v>123</v>
      </c>
      <c r="D3" s="14" t="s">
        <v>124</v>
      </c>
      <c r="E3" s="14" t="s">
        <v>125</v>
      </c>
      <c r="F3" s="14" t="s">
        <v>126</v>
      </c>
    </row>
    <row r="4" spans="2:12" ht="45" x14ac:dyDescent="0.25">
      <c r="B4" s="12" t="s">
        <v>127</v>
      </c>
      <c r="C4" s="12" t="s">
        <v>128</v>
      </c>
      <c r="D4" s="6" t="s">
        <v>129</v>
      </c>
      <c r="E4" s="6" t="s">
        <v>148</v>
      </c>
      <c r="F4" s="12" t="s">
        <v>130</v>
      </c>
      <c r="H4" s="15" t="s">
        <v>149</v>
      </c>
      <c r="I4" s="16"/>
      <c r="J4" s="16"/>
      <c r="K4" s="16"/>
      <c r="L4" s="16"/>
    </row>
    <row r="5" spans="2:12" ht="45" x14ac:dyDescent="0.25">
      <c r="B5" s="12" t="s">
        <v>131</v>
      </c>
      <c r="C5" s="12" t="s">
        <v>132</v>
      </c>
      <c r="D5" s="6" t="s">
        <v>133</v>
      </c>
      <c r="E5" s="13" t="s">
        <v>147</v>
      </c>
      <c r="F5" s="12" t="s">
        <v>134</v>
      </c>
      <c r="H5" s="16"/>
      <c r="I5" s="16"/>
      <c r="J5" s="16"/>
      <c r="K5" s="16"/>
      <c r="L5" s="16"/>
    </row>
    <row r="6" spans="2:12" ht="60" x14ac:dyDescent="0.25">
      <c r="B6" s="12" t="s">
        <v>135</v>
      </c>
      <c r="C6" s="12" t="s">
        <v>136</v>
      </c>
      <c r="D6" s="6" t="s">
        <v>137</v>
      </c>
      <c r="E6" s="6" t="s">
        <v>100</v>
      </c>
      <c r="F6" s="12" t="s">
        <v>138</v>
      </c>
      <c r="H6" s="16"/>
      <c r="I6" s="16"/>
      <c r="J6" s="16"/>
      <c r="K6" s="16"/>
      <c r="L6" s="16"/>
    </row>
    <row r="7" spans="2:12" ht="30" x14ac:dyDescent="0.25">
      <c r="B7" s="12" t="s">
        <v>139</v>
      </c>
      <c r="C7" t="s">
        <v>140</v>
      </c>
      <c r="D7" s="6" t="s">
        <v>141</v>
      </c>
      <c r="E7" s="6" t="s">
        <v>108</v>
      </c>
      <c r="F7" s="12" t="s">
        <v>142</v>
      </c>
      <c r="H7" s="16"/>
      <c r="I7" s="16"/>
      <c r="J7" s="16"/>
      <c r="K7" s="16"/>
      <c r="L7" s="16"/>
    </row>
    <row r="8" spans="2:12" ht="45" x14ac:dyDescent="0.25">
      <c r="B8" s="12" t="s">
        <v>143</v>
      </c>
      <c r="C8" t="s">
        <v>144</v>
      </c>
      <c r="D8" s="6" t="s">
        <v>145</v>
      </c>
      <c r="E8" s="6" t="s">
        <v>118</v>
      </c>
      <c r="F8" s="12" t="s">
        <v>146</v>
      </c>
      <c r="H8" s="16"/>
      <c r="I8" s="16"/>
      <c r="J8" s="16"/>
      <c r="K8" s="16"/>
      <c r="L8" s="16"/>
    </row>
  </sheetData>
  <mergeCells count="2">
    <mergeCell ref="H4:L8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Libro Diario</vt:lpstr>
      <vt:lpstr>Sumas y saldos</vt:lpstr>
      <vt:lpstr>Balance General</vt:lpstr>
      <vt:lpstr>Estado de Resultados</vt:lpstr>
      <vt:lpstr>Analisis Vertical (BG)</vt:lpstr>
      <vt:lpstr>Analisis Vertical (ER)</vt:lpstr>
      <vt:lpstr>Ratios Financieros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Guachilema</dc:creator>
  <cp:lastModifiedBy>bryan rendon</cp:lastModifiedBy>
  <dcterms:created xsi:type="dcterms:W3CDTF">2025-03-24T00:32:50Z</dcterms:created>
  <dcterms:modified xsi:type="dcterms:W3CDTF">2025-03-26T02:00:58Z</dcterms:modified>
</cp:coreProperties>
</file>