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2"/>
  <workbookPr/>
  <mc:AlternateContent xmlns:mc="http://schemas.openxmlformats.org/markup-compatibility/2006">
    <mc:Choice Requires="x15">
      <x15ac:absPath xmlns:x15ac="http://schemas.microsoft.com/office/spreadsheetml/2010/11/ac" url="https://udistritaleduco-my.sharepoint.com/personal/scsierrap_udistrital_edu_co/Documents/"/>
    </mc:Choice>
  </mc:AlternateContent>
  <xr:revisionPtr revIDLastSave="0" documentId="8_{FF1A2E72-6C06-4D6B-9579-6C3E210F8B69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Sheet1" sheetId="1" r:id="rId1"/>
    <sheet name="Hoja1" sheetId="3" r:id="rId2"/>
    <sheet name="tasa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2" i="3"/>
  <c r="C13" i="3"/>
  <c r="G13" i="3"/>
  <c r="J14" i="3"/>
  <c r="G4" i="1"/>
  <c r="G16" i="3"/>
  <c r="G15" i="3"/>
  <c r="C16" i="1"/>
  <c r="C6" i="1"/>
  <c r="C15" i="1"/>
  <c r="G8" i="1"/>
  <c r="G5" i="1"/>
  <c r="G9" i="1"/>
  <c r="G6" i="1"/>
  <c r="G10" i="1"/>
  <c r="C18" i="1" l="1"/>
  <c r="C17" i="1"/>
  <c r="G7" i="1"/>
  <c r="G11" i="3" l="1"/>
  <c r="G17" i="3"/>
</calcChain>
</file>

<file path=xl/sharedStrings.xml><?xml version="1.0" encoding="utf-8"?>
<sst xmlns="http://schemas.openxmlformats.org/spreadsheetml/2006/main" count="49" uniqueCount="26">
  <si>
    <t>Valores Iniciales</t>
  </si>
  <si>
    <t>Valores finales</t>
  </si>
  <si>
    <t>VP(inicial)</t>
  </si>
  <si>
    <t xml:space="preserve">VF </t>
  </si>
  <si>
    <t>I</t>
  </si>
  <si>
    <t>R</t>
  </si>
  <si>
    <t>Mensual</t>
  </si>
  <si>
    <t>N</t>
  </si>
  <si>
    <t>Periodo Gracia</t>
  </si>
  <si>
    <t>VP(despues del periodo de gracia)</t>
  </si>
  <si>
    <t>Tasa %</t>
  </si>
  <si>
    <t>Tasa Mensual</t>
  </si>
  <si>
    <t>Tasa Semestral</t>
  </si>
  <si>
    <t>Tasa Trimestral</t>
  </si>
  <si>
    <t>Tasa Anual</t>
  </si>
  <si>
    <t>Anualidad diferida</t>
  </si>
  <si>
    <t>Periodos de interes</t>
  </si>
  <si>
    <r>
      <t xml:space="preserve">Nota: Intereses (ejemplo 12% </t>
    </r>
    <r>
      <rPr>
        <b/>
        <sz val="11"/>
        <color rgb="FF000000"/>
        <rFont val="Aptos Narrow"/>
        <scheme val="minor"/>
      </rPr>
      <t>trimestral</t>
    </r>
    <r>
      <rPr>
        <sz val="11"/>
        <color rgb="FF000000"/>
        <rFont val="Aptos Narrow"/>
        <scheme val="minor"/>
      </rPr>
      <t>)</t>
    </r>
  </si>
  <si>
    <t>Interes</t>
  </si>
  <si>
    <r>
      <t xml:space="preserve">Nota: Intereses (ejemplo </t>
    </r>
    <r>
      <rPr>
        <b/>
        <sz val="11"/>
        <color rgb="FF000000"/>
        <rFont val="Aptos Narrow"/>
        <scheme val="minor"/>
      </rPr>
      <t>12</t>
    </r>
    <r>
      <rPr>
        <sz val="11"/>
        <color rgb="FF000000"/>
        <rFont val="Aptos Narrow"/>
        <scheme val="minor"/>
      </rPr>
      <t>% trimestral)</t>
    </r>
  </si>
  <si>
    <t>Frecuencia de las cuotas</t>
  </si>
  <si>
    <r>
      <t xml:space="preserve">Nota: Frecuencia con que se va a pagar las cuotas Ejemplo (Cuotas </t>
    </r>
    <r>
      <rPr>
        <b/>
        <sz val="11"/>
        <color rgb="FF000000"/>
        <rFont val="Aptos Narrow"/>
        <scheme val="minor"/>
      </rPr>
      <t>semestrales)</t>
    </r>
  </si>
  <si>
    <t>Cuotas</t>
  </si>
  <si>
    <t>Vencida</t>
  </si>
  <si>
    <t>Nota: Si las cuotas van a ser vencidas o anticipadas</t>
  </si>
  <si>
    <t>Valor de la cuota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</si>
</sst>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family val="2"/>
      <scheme val="minor"/>
    </font>
    <font>
      <sz val="11"/>
      <color rgb="FF242424"/>
      <name val="Consolas"/>
      <charset val="1"/>
    </font>
    <font>
      <sz val="9"/>
      <color rgb="FF7C53AC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9" fontId="0" fillId="0" borderId="0" xfId="0" applyNumberFormat="1"/>
    <xf numFmtId="2" fontId="0" fillId="0" borderId="0" xfId="0" applyNumberFormat="1"/>
    <xf numFmtId="2" fontId="0" fillId="0" borderId="2" xfId="0" applyNumberFormat="1" applyBorder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2" xfId="0" applyFill="1" applyBorder="1"/>
    <xf numFmtId="0" fontId="0" fillId="3" borderId="2" xfId="0" applyFill="1" applyBorder="1"/>
    <xf numFmtId="2" fontId="0" fillId="2" borderId="2" xfId="0" applyNumberFormat="1" applyFill="1" applyBorder="1"/>
    <xf numFmtId="0" fontId="0" fillId="4" borderId="5" xfId="0" applyFill="1" applyBorder="1"/>
    <xf numFmtId="0" fontId="0" fillId="4" borderId="2" xfId="0" applyFill="1" applyBorder="1"/>
    <xf numFmtId="0" fontId="0" fillId="4" borderId="3" xfId="0" applyFill="1" applyBorder="1"/>
    <xf numFmtId="0" fontId="1" fillId="4" borderId="2" xfId="0" applyFont="1" applyFill="1" applyBorder="1" applyAlignment="1">
      <alignment wrapText="1"/>
    </xf>
    <xf numFmtId="2" fontId="0" fillId="5" borderId="6" xfId="0" applyNumberFormat="1" applyFill="1" applyBorder="1"/>
    <xf numFmtId="0" fontId="0" fillId="5" borderId="1" xfId="0" applyFill="1" applyBorder="1"/>
    <xf numFmtId="2" fontId="0" fillId="5" borderId="1" xfId="0" applyNumberFormat="1" applyFill="1" applyBorder="1" applyAlignment="1">
      <alignment wrapText="1"/>
    </xf>
    <xf numFmtId="1" fontId="0" fillId="5" borderId="1" xfId="0" applyNumberFormat="1" applyFill="1" applyBorder="1"/>
    <xf numFmtId="1" fontId="0" fillId="5" borderId="4" xfId="0" applyNumberFormat="1" applyFill="1" applyBorder="1"/>
    <xf numFmtId="0" fontId="1" fillId="5" borderId="2" xfId="0" applyFont="1" applyFill="1" applyBorder="1"/>
    <xf numFmtId="0" fontId="0" fillId="0" borderId="0" xfId="0" applyAlignment="1">
      <alignment wrapText="1"/>
    </xf>
    <xf numFmtId="0" fontId="0" fillId="7" borderId="1" xfId="0" applyFill="1" applyBorder="1"/>
    <xf numFmtId="0" fontId="0" fillId="5" borderId="9" xfId="0" applyFill="1" applyBorder="1"/>
    <xf numFmtId="0" fontId="5" fillId="0" borderId="0" xfId="0" applyFont="1"/>
    <xf numFmtId="0" fontId="6" fillId="0" borderId="0" xfId="0" applyFont="1"/>
    <xf numFmtId="2" fontId="0" fillId="7" borderId="1" xfId="0" applyNumberFormat="1" applyFill="1" applyBorder="1"/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0" fillId="6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1"/>
  <sheetViews>
    <sheetView workbookViewId="0">
      <selection activeCell="G5" sqref="G5"/>
    </sheetView>
  </sheetViews>
  <sheetFormatPr defaultColWidth="8.85546875" defaultRowHeight="13.9"/>
  <cols>
    <col min="2" max="2" width="13" bestFit="1" customWidth="1"/>
    <col min="3" max="3" width="16.140625" customWidth="1"/>
    <col min="4" max="4" width="11.7109375" customWidth="1"/>
    <col min="6" max="6" width="15.28515625" bestFit="1" customWidth="1"/>
    <col min="7" max="7" width="22.28515625" customWidth="1"/>
    <col min="9" max="9" width="8" bestFit="1" customWidth="1"/>
    <col min="13" max="13" width="18.7109375" customWidth="1"/>
    <col min="14" max="14" width="26.140625" customWidth="1"/>
    <col min="15" max="15" width="13" bestFit="1" customWidth="1"/>
    <col min="17" max="17" width="20.28515625" customWidth="1"/>
    <col min="19" max="19" width="13.7109375" customWidth="1"/>
    <col min="20" max="20" width="25.7109375" customWidth="1"/>
  </cols>
  <sheetData>
    <row r="2" spans="2:17">
      <c r="B2" s="25" t="s">
        <v>0</v>
      </c>
      <c r="C2" s="25"/>
      <c r="F2" s="26" t="s">
        <v>1</v>
      </c>
      <c r="G2" s="26"/>
    </row>
    <row r="3" spans="2:17">
      <c r="B3" s="25"/>
      <c r="C3" s="25"/>
      <c r="F3" s="26"/>
      <c r="G3" s="26"/>
    </row>
    <row r="4" spans="2:17">
      <c r="B4" s="7" t="s">
        <v>2</v>
      </c>
      <c r="C4" s="6">
        <v>5000000</v>
      </c>
      <c r="F4" s="9" t="s">
        <v>2</v>
      </c>
      <c r="G4" s="13" t="str">
        <f>IF(AND(ISBLANK(C4),NOT(ISBLANK(C6)),NOT(ISBLANK(C7)),NOT(ISBLANK(C8))),(C7*((1-(1+C6)^-(C8-C9+1))/C6))/(1+C6)^(C9-1),"")</f>
        <v/>
      </c>
    </row>
    <row r="5" spans="2:17">
      <c r="B5" s="7" t="s">
        <v>3</v>
      </c>
      <c r="C5" s="6">
        <v>5975462</v>
      </c>
      <c r="F5" s="10" t="s">
        <v>3</v>
      </c>
      <c r="G5" s="14" t="str">
        <f>IF(AND(ISBLANK(C5),NOT(ISBLANK(C6)),NOT(ISBLANK(C7)),NOT(ISBLANK(C8))),C4*((1+C6)^C8),"")</f>
        <v/>
      </c>
    </row>
    <row r="6" spans="2:17" ht="30" customHeight="1">
      <c r="B6" s="7" t="s">
        <v>4</v>
      </c>
      <c r="C6" s="6">
        <f>IF(D7="Mensual",C15,IF(D7="Trimestral",C17,IF(D7="Semestral",C16,IF(D7="Anual",C18, "") ) ))</f>
        <v>0.02</v>
      </c>
      <c r="F6" s="10" t="s">
        <v>4</v>
      </c>
      <c r="G6" s="15" t="str">
        <f>IF(ISBLANK(C6), (((C5/C4)^(1/(C8))))-1, "")</f>
        <v/>
      </c>
    </row>
    <row r="7" spans="2:17">
      <c r="B7" s="7" t="s">
        <v>5</v>
      </c>
      <c r="C7" s="8">
        <v>947265.10129999998</v>
      </c>
      <c r="D7" t="s">
        <v>6</v>
      </c>
      <c r="F7" s="10" t="s">
        <v>5</v>
      </c>
      <c r="G7" s="14" t="str">
        <f>IF(AND(ISBLANK(C7),NOT(ISBLANK(C6)),NOT(ISBLANK(C4)),NOT(ISBLANK(C8))),(G10*C6)/(1-(1+C6)^-(C8-(C9-1))),"")</f>
        <v/>
      </c>
    </row>
    <row r="8" spans="2:17">
      <c r="B8" s="7" t="s">
        <v>7</v>
      </c>
      <c r="C8" s="6">
        <v>9</v>
      </c>
      <c r="F8" s="10" t="s">
        <v>7</v>
      </c>
      <c r="G8" s="16" t="str">
        <f>IF(ISBLANK(C8),(LOG(((C5*C6)/C7)+1)/(LOG(1+C6)))+C9-1,"")</f>
        <v/>
      </c>
    </row>
    <row r="9" spans="2:17">
      <c r="B9" s="7" t="s">
        <v>8</v>
      </c>
      <c r="C9" s="6">
        <v>4</v>
      </c>
      <c r="F9" s="11" t="s">
        <v>8</v>
      </c>
      <c r="G9" s="17" t="str">
        <f>IF(ISBLANK(C9),C8+1-((-LN(1-(C4*C6)/C7))/LN(1+C6)),"")</f>
        <v/>
      </c>
    </row>
    <row r="10" spans="2:17" ht="41.45">
      <c r="F10" s="12" t="s">
        <v>9</v>
      </c>
      <c r="G10" s="18">
        <f>C4*(1+C6)^(C9-1)</f>
        <v>5306040</v>
      </c>
    </row>
    <row r="14" spans="2:17">
      <c r="D14" s="5" t="s">
        <v>10</v>
      </c>
    </row>
    <row r="15" spans="2:17">
      <c r="B15" t="s">
        <v>11</v>
      </c>
      <c r="C15">
        <f>D15/100</f>
        <v>0.02</v>
      </c>
      <c r="D15">
        <v>2</v>
      </c>
      <c r="O15" s="2"/>
      <c r="Q15" s="1"/>
    </row>
    <row r="16" spans="2:17">
      <c r="B16" t="s">
        <v>12</v>
      </c>
      <c r="C16">
        <f>((1+C15)^6)-1</f>
        <v>0.12616241926400007</v>
      </c>
      <c r="O16" s="3"/>
    </row>
    <row r="17" spans="2:17">
      <c r="B17" t="s">
        <v>13</v>
      </c>
      <c r="C17">
        <f>((1+C15)^3)-1</f>
        <v>6.1207999999999929E-2</v>
      </c>
      <c r="O17" s="2"/>
      <c r="Q17" s="1"/>
    </row>
    <row r="18" spans="2:17">
      <c r="B18" t="s">
        <v>14</v>
      </c>
      <c r="C18">
        <f>((1+C15)^12)-1</f>
        <v>0.26824179456254527</v>
      </c>
    </row>
    <row r="21" spans="2:17">
      <c r="O21" s="4"/>
    </row>
  </sheetData>
  <mergeCells count="2">
    <mergeCell ref="B2:C3"/>
    <mergeCell ref="F2:G3"/>
  </mergeCells>
  <dataValidations count="1">
    <dataValidation type="list" allowBlank="1" showInputMessage="1" showErrorMessage="1" sqref="D7" xr:uid="{3AD5E7B2-6FB2-437B-B95F-DC942CBD9621}">
      <formula1>"Mensual, Trimestral, Semestral, Anual"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8521C-F0FA-4A64-B3E8-AFB0092C94E3}">
  <dimension ref="B1:T17"/>
  <sheetViews>
    <sheetView tabSelected="1" workbookViewId="0">
      <selection activeCell="D6" sqref="D6"/>
    </sheetView>
  </sheetViews>
  <sheetFormatPr defaultColWidth="9.140625" defaultRowHeight="13.9"/>
  <cols>
    <col min="3" max="3" width="12.5703125" customWidth="1"/>
    <col min="4" max="4" width="17.5703125" customWidth="1"/>
    <col min="7" max="7" width="17.42578125" customWidth="1"/>
  </cols>
  <sheetData>
    <row r="1" spans="2:20">
      <c r="B1" s="32" t="s">
        <v>15</v>
      </c>
      <c r="C1" s="32"/>
      <c r="D1" s="32"/>
      <c r="E1" s="32"/>
      <c r="F1" s="32"/>
      <c r="G1" s="32"/>
      <c r="H1" s="32"/>
      <c r="I1" s="32"/>
      <c r="J1" s="32"/>
      <c r="K1" s="32"/>
    </row>
    <row r="2" spans="2:20">
      <c r="O2" s="5"/>
    </row>
    <row r="3" spans="2:20">
      <c r="B3" s="33" t="s">
        <v>16</v>
      </c>
      <c r="C3" s="33"/>
      <c r="D3" s="20" t="s">
        <v>6</v>
      </c>
      <c r="E3" s="29" t="s">
        <v>17</v>
      </c>
      <c r="F3" s="30"/>
      <c r="G3" s="30"/>
      <c r="H3" s="30"/>
      <c r="I3" s="30"/>
      <c r="J3" s="30"/>
      <c r="K3" s="31"/>
    </row>
    <row r="4" spans="2:20">
      <c r="B4" s="33" t="s">
        <v>18</v>
      </c>
      <c r="C4" s="33"/>
      <c r="D4" s="24">
        <v>0.02</v>
      </c>
      <c r="E4" s="29" t="s">
        <v>19</v>
      </c>
      <c r="F4" s="30"/>
      <c r="G4" s="30"/>
      <c r="H4" s="30"/>
      <c r="I4" s="30"/>
      <c r="J4" s="30"/>
      <c r="K4" s="31"/>
    </row>
    <row r="5" spans="2:20">
      <c r="B5" s="33" t="s">
        <v>20</v>
      </c>
      <c r="C5" s="33"/>
      <c r="D5" s="20" t="s">
        <v>6</v>
      </c>
      <c r="E5" s="34" t="s">
        <v>21</v>
      </c>
      <c r="F5" s="34"/>
      <c r="G5" s="34"/>
      <c r="H5" s="34"/>
      <c r="I5" s="34"/>
      <c r="J5" s="34"/>
      <c r="K5" s="34"/>
    </row>
    <row r="6" spans="2:20">
      <c r="B6" s="33" t="s">
        <v>22</v>
      </c>
      <c r="C6" s="33"/>
      <c r="D6" s="20" t="s">
        <v>23</v>
      </c>
      <c r="E6" s="29" t="s">
        <v>24</v>
      </c>
      <c r="F6" s="30"/>
      <c r="G6" s="30"/>
      <c r="H6" s="30"/>
      <c r="I6" s="30"/>
      <c r="J6" s="30"/>
      <c r="K6" s="31"/>
    </row>
    <row r="9" spans="2:20">
      <c r="B9" s="25" t="s">
        <v>0</v>
      </c>
      <c r="C9" s="25"/>
      <c r="F9" s="26" t="s">
        <v>1</v>
      </c>
      <c r="G9" s="26"/>
    </row>
    <row r="10" spans="2:20">
      <c r="B10" s="25"/>
      <c r="C10" s="25"/>
      <c r="F10" s="26"/>
      <c r="G10" s="26"/>
    </row>
    <row r="11" spans="2:20">
      <c r="B11" s="7" t="s">
        <v>2</v>
      </c>
      <c r="C11" s="6">
        <v>5000000</v>
      </c>
      <c r="F11" s="9" t="s">
        <v>2</v>
      </c>
      <c r="G11" s="13" t="str">
        <f>IF(AND(ISBLANK(C11),NOT(ISBLANK(C13)),NOT(ISBLANK(C14)),NOT(ISBLANK(C15))),IF(D6="Vencida",(C14*((1-(1+C13)^-(C15-C16+1))/C13))/(1+C13)^(C16-1),(C14*((1-(1+C13)^-(C15-C16+1))/C13))/(1+C13)^(C16-1)*(1+C13)),"")</f>
        <v/>
      </c>
    </row>
    <row r="12" spans="2:20" ht="14.45">
      <c r="B12" s="7" t="s">
        <v>3</v>
      </c>
      <c r="C12" s="6"/>
      <c r="F12" s="10" t="s">
        <v>3</v>
      </c>
      <c r="G12" s="14">
        <f>IF(AND(ISBLANK(C12),NOT(ISBLANK(C13)),NOT(ISBLANK(C14)),NOT(ISBLANK(C15))),IF(D6="Vencida",C11*((1+C13)^C15),C11*((1+C13)^C15)*(1+C13)),"")</f>
        <v>5975462.8431115542</v>
      </c>
      <c r="I12" s="23"/>
      <c r="J12" s="22"/>
    </row>
    <row r="13" spans="2:20">
      <c r="B13" s="7" t="s">
        <v>4</v>
      </c>
      <c r="C13" s="6">
        <f>IF(D3="Mensual",
IF(D5="Mensual",D4,
IF(D5="Trimestral",(1+D4)^(12/4)-1,
IF(D5="Semestral",(1+D4)^(12/2)-1,
IF(D5="Anual",(1+D4)^12-1,"")))),
IF(D3="Trimestral",
IF(D5="Mensual",(1+D4)^(4/12)-1,
IF(D5="Trimestral",D4,
IF(D5="Semestral",(1+D4)^(4/2)-1,
IF(D5="Anual",(1+D4)^4-1,"")))),
IF(D3="Semestral",
IF(D5="Mensual",(1+D4)^(2/12)-1,
IF(D5="Trimestral",(1+D4)^(2/4)-1,
IF(D5="Semestral",D4,
IF(D5="Anual",(1+D4)^2-1,"")))),
IF(D3="Anual",
IF(D5="Mensual",(1+D4)^(1/12)-1,
IF(D5="Trimestral",(1+D4)^(1/4)-1,
IF(D5="Semestral",(1+D4)^(1/2)-1,
IF(D5="Anual",D4,""))))))))</f>
        <v>0.02</v>
      </c>
      <c r="F13" s="10" t="s">
        <v>4</v>
      </c>
      <c r="G13" s="15" t="str">
        <f>IF(ISBLANK(D4), (((C12/C11)^(1/(C15))))-1, "")</f>
        <v/>
      </c>
    </row>
    <row r="14" spans="2:20">
      <c r="B14" s="7" t="s">
        <v>5</v>
      </c>
      <c r="C14" s="8">
        <v>379123</v>
      </c>
      <c r="F14" s="10" t="s">
        <v>5</v>
      </c>
      <c r="G14" s="14" t="str">
        <f>IF(AND(ISBLANK(C14),NOT(ISBLANK(C13)),NOT(ISBLANK(C11)),NOT(ISBLANK(C15))),IF(D6="Vencida",(G17*C13)/(1-(1+C13)^(-(C15-(C16-1)))),(G17*C13)/((1-(1+C13)^(-(C15-(C16-1))))*(1+C13))),"")</f>
        <v/>
      </c>
      <c r="H14" s="27" t="s">
        <v>25</v>
      </c>
      <c r="I14" s="28"/>
      <c r="J14" s="21" t="str">
        <f>D5</f>
        <v>Mensual</v>
      </c>
    </row>
    <row r="15" spans="2:20" ht="22.5" customHeight="1">
      <c r="B15" s="7" t="s">
        <v>7</v>
      </c>
      <c r="C15" s="6">
        <v>9</v>
      </c>
      <c r="F15" s="10" t="s">
        <v>7</v>
      </c>
      <c r="G15" s="16" t="str">
        <f>IF(ISBLANK(C15),(LOG(((C12*C13)/C14)+1)/(LOG(1+C13)))+C16-1,"")</f>
        <v/>
      </c>
      <c r="H15" s="19"/>
      <c r="T15" s="19"/>
    </row>
    <row r="16" spans="2:20">
      <c r="B16" s="7" t="s">
        <v>8</v>
      </c>
      <c r="C16" s="6">
        <v>3</v>
      </c>
      <c r="F16" s="11" t="s">
        <v>8</v>
      </c>
      <c r="G16" s="17" t="str">
        <f>IF(ISBLANK(C16),C15+1-((-LN(1-(C11*C13)/C14))/LN(1+C13)),"")</f>
        <v/>
      </c>
    </row>
    <row r="17" spans="6:7" ht="27.75" customHeight="1">
      <c r="F17" s="12" t="s">
        <v>9</v>
      </c>
      <c r="G17" s="18">
        <f>C11*(1+C13)^(C16-1)</f>
        <v>5202000</v>
      </c>
    </row>
  </sheetData>
  <mergeCells count="12">
    <mergeCell ref="H14:I14"/>
    <mergeCell ref="E3:K3"/>
    <mergeCell ref="E4:K4"/>
    <mergeCell ref="E6:K6"/>
    <mergeCell ref="B1:K1"/>
    <mergeCell ref="B9:C10"/>
    <mergeCell ref="F9:G10"/>
    <mergeCell ref="B3:C3"/>
    <mergeCell ref="B4:C4"/>
    <mergeCell ref="B5:C5"/>
    <mergeCell ref="B6:C6"/>
    <mergeCell ref="E5:K5"/>
  </mergeCells>
  <dataValidations count="4">
    <dataValidation type="list" allowBlank="1" showInputMessage="1" showErrorMessage="1" sqref="D5" xr:uid="{7DCD67BB-58BF-43B5-B4BF-F61573CF80D3}">
      <formula1>"Mensual, Trimestral, Semestral, Anual"</formula1>
    </dataValidation>
    <dataValidation allowBlank="1" showInputMessage="1" showErrorMessage="1" sqref="K7" xr:uid="{4B63D9F1-4435-41C1-AEC2-94FBB9704F4C}"/>
    <dataValidation type="list" allowBlank="1" showInputMessage="1" showErrorMessage="1" sqref="D3" xr:uid="{C9B56F7B-D70D-4D7A-BC87-6F8B73D32E1A}">
      <formula1>"Mensual,Trimestral,Semestral,Anual"</formula1>
    </dataValidation>
    <dataValidation type="list" allowBlank="1" showInputMessage="1" showErrorMessage="1" sqref="D6" xr:uid="{B5C9B7F8-76B2-4D53-82ED-4AF6EFAB7D9C}">
      <formula1>"Vencida,Anticipada"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CFDB7-390A-4303-A449-2D7583F67FA8}">
  <dimension ref="A1"/>
  <sheetViews>
    <sheetView workbookViewId="0">
      <selection activeCell="E23" sqref="E23"/>
    </sheetView>
  </sheetViews>
  <sheetFormatPr defaultColWidth="11.42578125" defaultRowHeight="13.9"/>
  <cols>
    <col min="1" max="1" width="13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2024-09-24T01:12:24Z</dcterms:created>
  <dcterms:modified xsi:type="dcterms:W3CDTF">2024-09-25T23:12:36Z</dcterms:modified>
  <cp:category/>
  <cp:contentStatus/>
</cp:coreProperties>
</file>