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OLEOSIM.Thermodynamics\UnifacDortmund\ExperimentalData\"/>
    </mc:Choice>
  </mc:AlternateContent>
  <xr:revisionPtr revIDLastSave="0" documentId="13_ncr:1_{FF2E89B9-2B30-4E7F-A636-8E23C42967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LE" sheetId="1" r:id="rId1"/>
    <sheet name="Profile" sheetId="2" r:id="rId2"/>
  </sheets>
  <definedNames>
    <definedName name="DatosExternos_1" localSheetId="0" hidden="1">LLE!#REF!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15  Page 4   2_a43e3fba-704b-4920-ba95-f073b00147fd" name="Table015  Page 4   2" connection="Consulta - Table015 (Page 4) (2)"/>
          <x15:modelTable id="Table016  Page 4-5_6cc31c07-4384-40d8-8510-081496e2bb07" name="Table016  Page 4-5" connection="Consulta - Table016 (Page 4-5)"/>
          <x15:modelTable id="Table017  Page 5_838ba9fb-b9dc-4d7f-9db4-2bb632eb9ec7" name="Table017  Page 5" connection="Consulta - Table017 (Page 5)"/>
          <x15:modelTable id="Table018  Page 5_4e42649b-2072-42a8-8617-f08ec1b16b0a" name="Table018  Page 5" connection="Consulta - Table018 (Page 5)"/>
          <x15:modelTable id="Table019  Page 5_993bd683-e2ae-4feb-9fd1-940f692da643" name="Table019  Page 5" connection="Consulta - Table019 (Page 5)"/>
          <x15:modelTable id="Table021  Page 6_b21bcd95-4f74-4a69-bb57-d62f424375b7" name="Table021  Page 6" connection="Consulta - Table021 (Page 6)"/>
          <x15:modelTable id="Table022  Page 6_14a8ccc7-1526-4a59-bbca-c716802eb4e6" name="Table022  Page 6" connection="Consulta - Table022 (Page 6)"/>
          <x15:modelTable id="Table023  Page 6-7_06a95c30-da38-4b80-929b-2a803bb7e9eb" name="Table023  Page 6-7" connection="Consulta - Table023 (Page 6-7)"/>
          <x15:modelTable id="Table024  Page 7_313c9ac3-f1c4-4731-af9b-ea54b44a1005" name="Table024  Page 7" connection="Consulta - Table024 (Page 7)"/>
          <x15:modelTable id="Table025  Page 7_af324751-8b74-45f8-841b-3d6e59d1aa60" name="Table025  Page 7" connection="Consulta - Table025 (Page 7)"/>
          <x15:modelTable id="Table026  Page 7_1c7341ce-5009-44f4-b36f-ae3b24ae7a94" name="Table026  Page 7" connection="Consulta - Table026 (Page 7)"/>
          <x15:modelTable id="Table028  Page 8_56a24942-7ef2-4983-b88b-03482648e872" name="Table028  Page 8" connection="Consulta - Table028 (Page 8)"/>
          <x15:modelTable id="Table029  Page 8_95527518-c129-4efd-94e9-ff1c0d352a44" name="Table029  Page 8" connection="Consulta - Table029 (Page 8)"/>
          <x15:modelTable id="Table030  Page 8_92d22ae6-6806-47cc-af21-0db136a5e094" name="Table030  Page 8" connection="Consulta - Table030 (Page 8)"/>
          <x15:modelTable id="Table012  Page 4_abd1b87b-99c7-4b83-87f6-e52f0d60d20b" name="Table012  Page 4" connection="Consulta - Table012 (Page 4)"/>
          <x15:modelTable id="Table016  Page 5_2e40dc12-2cde-4462-b914-873f4030f0a6" name="Table016  Page 5" connection="Consulta - Table016 (Page 5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8" i="2" l="1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H57" i="2"/>
  <c r="N57" i="2"/>
  <c r="J57" i="2"/>
  <c r="P57" i="2"/>
  <c r="O57" i="2"/>
  <c r="AA2" i="2"/>
  <c r="AA3" i="2"/>
  <c r="AA4" i="2"/>
  <c r="AA5" i="2"/>
  <c r="AA6" i="2"/>
  <c r="AA7" i="2"/>
  <c r="S37" i="2"/>
  <c r="P37" i="2"/>
  <c r="O37" i="2"/>
  <c r="N37" i="2"/>
  <c r="M37" i="2"/>
  <c r="K37" i="2"/>
  <c r="J37" i="2"/>
  <c r="I37" i="2"/>
  <c r="H37" i="2"/>
  <c r="Q36" i="2"/>
  <c r="P36" i="2"/>
  <c r="O36" i="2"/>
  <c r="N36" i="2"/>
  <c r="M36" i="2"/>
  <c r="J36" i="2"/>
  <c r="P35" i="2"/>
  <c r="O35" i="2"/>
  <c r="N35" i="2"/>
  <c r="M35" i="2"/>
  <c r="K35" i="2"/>
  <c r="J35" i="2"/>
  <c r="P34" i="2"/>
  <c r="O34" i="2"/>
  <c r="N34" i="2"/>
  <c r="M34" i="2"/>
  <c r="J34" i="2"/>
  <c r="AA8" i="2"/>
  <c r="AA9" i="2"/>
  <c r="AA10" i="2"/>
  <c r="AA11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6" i="2"/>
  <c r="AA27" i="2"/>
  <c r="AA28" i="2"/>
  <c r="AA29" i="2"/>
  <c r="AA30" i="2"/>
  <c r="AA31" i="2"/>
  <c r="O33" i="2"/>
  <c r="N33" i="2"/>
  <c r="M33" i="2"/>
  <c r="K33" i="2"/>
  <c r="J33" i="2"/>
  <c r="Y33" i="2"/>
  <c r="I33" i="2"/>
  <c r="H33" i="2"/>
  <c r="AA35" i="2" l="1"/>
  <c r="AA34" i="2"/>
  <c r="AA37" i="2"/>
  <c r="AA33" i="2"/>
  <c r="AA36" i="2"/>
  <c r="Z32" i="2"/>
  <c r="Q32" i="2"/>
  <c r="V32" i="2"/>
  <c r="S32" i="2"/>
  <c r="P32" i="2"/>
  <c r="O32" i="2"/>
  <c r="M32" i="2"/>
  <c r="K32" i="2"/>
  <c r="L32" i="2"/>
  <c r="J32" i="2"/>
  <c r="Y32" i="2"/>
  <c r="S25" i="2"/>
  <c r="P25" i="2"/>
  <c r="O25" i="2"/>
  <c r="N25" i="2"/>
  <c r="M25" i="2"/>
  <c r="L25" i="2"/>
  <c r="K25" i="2"/>
  <c r="J25" i="2"/>
  <c r="I25" i="2"/>
  <c r="O12" i="2"/>
  <c r="N12" i="2"/>
  <c r="M12" i="2"/>
  <c r="J12" i="2"/>
  <c r="AA25" i="2" l="1"/>
  <c r="AA32" i="2"/>
  <c r="AA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6325AE-A0EB-42F8-B73A-5783FCD7CF5A}" keepAlive="1" name="Consulta - Table008 (Page 3)" description="Conexión a la consulta 'Table008 (Page 3)' en el libro." type="5" refreshedVersion="8" background="1" saveData="1">
    <dbPr connection="Provider=Microsoft.Mashup.OleDb.1;Data Source=$Workbook$;Location=&quot;Table008 (Page 3)&quot;;Extended Properties=&quot;&quot;" command="SELECT * FROM [Table008 (Page 3)]"/>
  </connection>
  <connection id="2" xr16:uid="{C7D16425-134A-4C76-ABD3-991FA20FCA2D}" keepAlive="1" name="Consulta - Table009 (Page 3)" description="Conexión a la consulta 'Table009 (Page 3)' en el libro." type="5" refreshedVersion="0" background="1">
    <dbPr connection="Provider=Microsoft.Mashup.OleDb.1;Data Source=$Workbook$;Location=&quot;Table009 (Page 3)&quot;;Extended Properties=&quot;&quot;" command="SELECT * FROM [Table009 (Page 3)]"/>
  </connection>
  <connection id="3" xr16:uid="{15885990-29E1-4DB1-ACB6-20E0757B1A5A}" keepAlive="1" name="Consulta - Table010 (Page 3)" description="Conexión a la consulta 'Table010 (Page 3)' en el libro." type="5" refreshedVersion="0" background="1">
    <dbPr connection="Provider=Microsoft.Mashup.OleDb.1;Data Source=$Workbook$;Location=&quot;Table010 (Page 3)&quot;;Extended Properties=&quot;&quot;" command="SELECT * FROM [Table010 (Page 3)]"/>
  </connection>
  <connection id="4" xr16:uid="{E5025252-5422-49D6-B598-FFA5A88FFDD1}" name="Consulta - Table012 (Page 4)" description="Conexión a la consulta 'Table012 (Page 4)' en el libro." type="100" refreshedVersion="8" minRefreshableVersion="5">
    <extLst>
      <ext xmlns:x15="http://schemas.microsoft.com/office/spreadsheetml/2010/11/main" uri="{DE250136-89BD-433C-8126-D09CA5730AF9}">
        <x15:connection id="c8c85fd8-15b5-4501-8f27-bee115c301e9"/>
      </ext>
    </extLst>
  </connection>
  <connection id="5" xr16:uid="{C3A896AF-619B-4B1E-B428-30401DEB90E6}" keepAlive="1" name="Consulta - Table012 (Page 5)" description="Conexión a la consulta 'Table012 (Page 5)' en el libro." type="5" refreshedVersion="0" background="1">
    <dbPr connection="Provider=Microsoft.Mashup.OleDb.1;Data Source=$Workbook$;Location=&quot;Table012 (Page 5)&quot;;Extended Properties=&quot;&quot;" command="SELECT * FROM [Table012 (Page 5)]"/>
  </connection>
  <connection id="6" xr16:uid="{C001730E-EAAA-4284-AD7E-171EF167E8AA}" keepAlive="1" name="Consulta - Table013 (Page 4)" description="Conexión a la consulta 'Table013 (Page 4)' en el libro." type="5" refreshedVersion="0" background="1">
    <dbPr connection="Provider=Microsoft.Mashup.OleDb.1;Data Source=$Workbook$;Location=&quot;Table013 (Page 4)&quot;;Extended Properties=&quot;&quot;" command="SELECT * FROM [Table013 (Page 4)]"/>
  </connection>
  <connection id="7" xr16:uid="{D355DAC9-005A-4C8D-9676-2CDF0383774A}" keepAlive="1" name="Consulta - Table015 (Page 4)" description="Conexión a la consulta 'Table015 (Page 4)' en el libro." type="5" refreshedVersion="0" background="1">
    <dbPr connection="Provider=Microsoft.Mashup.OleDb.1;Data Source=$Workbook$;Location=&quot;Table015 (Page 4)&quot;;Extended Properties=&quot;&quot;" command="SELECT * FROM [Table015 (Page 4)]"/>
  </connection>
  <connection id="8" xr16:uid="{F12DDC18-8EA2-42F0-AB85-FB97C8CE825E}" name="Consulta - Table015 (Page 4) (2)" description="Conexión a la consulta 'Table015 (Page 4) (2)' en el libro." type="100" refreshedVersion="8" minRefreshableVersion="5">
    <extLst>
      <ext xmlns:x15="http://schemas.microsoft.com/office/spreadsheetml/2010/11/main" uri="{DE250136-89BD-433C-8126-D09CA5730AF9}">
        <x15:connection id="9cbe1516-ef3d-4f51-a90a-d4a5ade5d059"/>
      </ext>
    </extLst>
  </connection>
  <connection id="9" xr16:uid="{BE09E6D8-6DB9-4954-ADE4-579757E4B6D6}" name="Consulta - Table016 (Page 4-5)" description="Conexión a la consulta 'Table016 (Page 4-5)' en el libro." type="100" refreshedVersion="8" minRefreshableVersion="5">
    <extLst>
      <ext xmlns:x15="http://schemas.microsoft.com/office/spreadsheetml/2010/11/main" uri="{DE250136-89BD-433C-8126-D09CA5730AF9}">
        <x15:connection id="ff204f5d-c3f6-47d2-b9cd-8cf11471469b"/>
      </ext>
    </extLst>
  </connection>
  <connection id="10" xr16:uid="{C500512A-80A0-48D5-B344-292C84F71AC1}" name="Consulta - Table016 (Page 5)" description="Conexión a la consulta 'Table016 (Page 5)' en el libro." type="100" refreshedVersion="8" minRefreshableVersion="5">
    <extLst>
      <ext xmlns:x15="http://schemas.microsoft.com/office/spreadsheetml/2010/11/main" uri="{DE250136-89BD-433C-8126-D09CA5730AF9}">
        <x15:connection id="ee2d9e69-98a7-413d-be63-eef273f050a0"/>
      </ext>
    </extLst>
  </connection>
  <connection id="11" xr16:uid="{65BCDE4C-84B1-4CA0-A9CB-DC8D72C60171}" name="Consulta - Table017 (Page 5)" description="Conexión a la consulta 'Table017 (Page 5)' en el libro." type="100" refreshedVersion="8" minRefreshableVersion="5">
    <extLst>
      <ext xmlns:x15="http://schemas.microsoft.com/office/spreadsheetml/2010/11/main" uri="{DE250136-89BD-433C-8126-D09CA5730AF9}">
        <x15:connection id="6b49da8b-4ac4-4734-a15e-e1532696261b"/>
      </ext>
    </extLst>
  </connection>
  <connection id="12" xr16:uid="{3865CE57-4FF4-46C4-82BD-12209538D807}" name="Consulta - Table018 (Page 5)" description="Conexión a la consulta 'Table018 (Page 5)' en el libro." type="100" refreshedVersion="8" minRefreshableVersion="5">
    <extLst>
      <ext xmlns:x15="http://schemas.microsoft.com/office/spreadsheetml/2010/11/main" uri="{DE250136-89BD-433C-8126-D09CA5730AF9}">
        <x15:connection id="34a553a5-a3bc-492e-9f13-5179d95f0d08"/>
      </ext>
    </extLst>
  </connection>
  <connection id="13" xr16:uid="{1D264973-E18D-4A92-B795-DF74220F29C8}" name="Consulta - Table019 (Page 5)" description="Conexión a la consulta 'Table019 (Page 5)' en el libro." type="100" refreshedVersion="8" minRefreshableVersion="5">
    <extLst>
      <ext xmlns:x15="http://schemas.microsoft.com/office/spreadsheetml/2010/11/main" uri="{DE250136-89BD-433C-8126-D09CA5730AF9}">
        <x15:connection id="1a62ad4a-e2d1-4f50-95bf-c2febe9afc0a"/>
      </ext>
    </extLst>
  </connection>
  <connection id="14" xr16:uid="{28A240A8-256B-4427-B7A3-84FA6F2B819A}" name="Consulta - Table021 (Page 6)" description="Conexión a la consulta 'Table021 (Page 6)' en el libro." type="100" refreshedVersion="8" minRefreshableVersion="5">
    <extLst>
      <ext xmlns:x15="http://schemas.microsoft.com/office/spreadsheetml/2010/11/main" uri="{DE250136-89BD-433C-8126-D09CA5730AF9}">
        <x15:connection id="1079795d-ebcb-4461-ba06-003c78edef37"/>
      </ext>
    </extLst>
  </connection>
  <connection id="15" xr16:uid="{12A04003-54EA-4DE7-B6FC-68FC373F3C08}" keepAlive="1" name="Consulta - Table021 (Page 7)" description="Conexión a la consulta 'Table021 (Page 7)' en el libro." type="5" refreshedVersion="0" background="1">
    <dbPr connection="Provider=Microsoft.Mashup.OleDb.1;Data Source=$Workbook$;Location=&quot;Table021 (Page 7)&quot;;Extended Properties=&quot;&quot;" command="SELECT * FROM [Table021 (Page 7)]"/>
  </connection>
  <connection id="16" xr16:uid="{B7C6BC3C-8977-4F5D-A63E-FEF3C21EAEF8}" name="Consulta - Table022 (Page 6)" description="Conexión a la consulta 'Table022 (Page 6)' en el libro." type="100" refreshedVersion="8" minRefreshableVersion="5">
    <extLst>
      <ext xmlns:x15="http://schemas.microsoft.com/office/spreadsheetml/2010/11/main" uri="{DE250136-89BD-433C-8126-D09CA5730AF9}">
        <x15:connection id="451b6d0e-36a4-461c-b51d-382cf6593a68"/>
      </ext>
    </extLst>
  </connection>
  <connection id="17" xr16:uid="{5E8FADB2-86E4-44D7-8938-D707827ADB40}" name="Consulta - Table023 (Page 6-7)" description="Conexión a la consulta 'Table023 (Page 6-7)' en el libro." type="100" refreshedVersion="8" minRefreshableVersion="5">
    <extLst>
      <ext xmlns:x15="http://schemas.microsoft.com/office/spreadsheetml/2010/11/main" uri="{DE250136-89BD-433C-8126-D09CA5730AF9}">
        <x15:connection id="4544826f-06fb-4290-a7e6-76073ce72c8d"/>
      </ext>
    </extLst>
  </connection>
  <connection id="18" xr16:uid="{4825110E-000E-4169-8C38-9546555CF7A5}" keepAlive="1" name="Consulta - Table023 (Page 8)" description="Conexión a la consulta 'Table023 (Page 8)' en el libro." type="5" refreshedVersion="0" background="1">
    <dbPr connection="Provider=Microsoft.Mashup.OleDb.1;Data Source=$Workbook$;Location=&quot;Table023 (Page 8)&quot;;Extended Properties=&quot;&quot;" command="SELECT * FROM [Table023 (Page 8)]"/>
  </connection>
  <connection id="19" xr16:uid="{0E006514-3F54-465B-886E-D74852D2E323}" name="Consulta - Table024 (Page 7)" description="Conexión a la consulta 'Table024 (Page 7)' en el libro." type="100" refreshedVersion="8" minRefreshableVersion="5">
    <extLst>
      <ext xmlns:x15="http://schemas.microsoft.com/office/spreadsheetml/2010/11/main" uri="{DE250136-89BD-433C-8126-D09CA5730AF9}">
        <x15:connection id="1b0b8edc-bf4d-4321-85d2-9889fc95e3c3"/>
      </ext>
    </extLst>
  </connection>
  <connection id="20" xr16:uid="{8DBFFCAD-A2F9-4FD5-B6FC-4AE856D131FD}" name="Consulta - Table025 (Page 7)" description="Conexión a la consulta 'Table025 (Page 7)' en el libro." type="100" refreshedVersion="8" minRefreshableVersion="5">
    <extLst>
      <ext xmlns:x15="http://schemas.microsoft.com/office/spreadsheetml/2010/11/main" uri="{DE250136-89BD-433C-8126-D09CA5730AF9}">
        <x15:connection id="fbc6e1f1-e75f-4ed2-ab06-80b9d2315c01"/>
      </ext>
    </extLst>
  </connection>
  <connection id="21" xr16:uid="{A24F7CCB-5C05-4914-80D9-663EA23D5D35}" name="Consulta - Table026 (Page 7)" description="Conexión a la consulta 'Table026 (Page 7)' en el libro." type="100" refreshedVersion="8" minRefreshableVersion="5">
    <extLst>
      <ext xmlns:x15="http://schemas.microsoft.com/office/spreadsheetml/2010/11/main" uri="{DE250136-89BD-433C-8126-D09CA5730AF9}">
        <x15:connection id="3b1986e6-89cb-4522-ad81-5f938095dbfd"/>
      </ext>
    </extLst>
  </connection>
  <connection id="22" xr16:uid="{FD38ABA7-747E-4EF2-BC3D-1875ECA35F3B}" name="Consulta - Table028 (Page 8)" description="Conexión a la consulta 'Table028 (Page 8)' en el libro." type="100" refreshedVersion="8" minRefreshableVersion="5">
    <extLst>
      <ext xmlns:x15="http://schemas.microsoft.com/office/spreadsheetml/2010/11/main" uri="{DE250136-89BD-433C-8126-D09CA5730AF9}">
        <x15:connection id="8401acea-a6b7-4e56-b7e0-bb1135a089ec"/>
      </ext>
    </extLst>
  </connection>
  <connection id="23" xr16:uid="{6340EA0D-6721-4044-BDFE-E3CAECBA33D1}" name="Consulta - Table029 (Page 8)" description="Conexión a la consulta 'Table029 (Page 8)' en el libro." type="100" refreshedVersion="8" minRefreshableVersion="5">
    <extLst>
      <ext xmlns:x15="http://schemas.microsoft.com/office/spreadsheetml/2010/11/main" uri="{DE250136-89BD-433C-8126-D09CA5730AF9}">
        <x15:connection id="39340580-e82d-424a-b4ae-fc664ce80721"/>
      </ext>
    </extLst>
  </connection>
  <connection id="24" xr16:uid="{54F7CA54-EBD8-41F9-97CC-0738582E9ADF}" name="Consulta - Table030 (Page 8)" description="Conexión a la consulta 'Table030 (Page 8)' en el libro." type="100" refreshedVersion="8" minRefreshableVersion="5">
    <extLst>
      <ext xmlns:x15="http://schemas.microsoft.com/office/spreadsheetml/2010/11/main" uri="{DE250136-89BD-433C-8126-D09CA5730AF9}">
        <x15:connection id="fc1fc2e5-6270-4a80-87a0-b5b5843186f2"/>
      </ext>
    </extLst>
  </connection>
  <connection id="25" xr16:uid="{944E59E7-87AF-4663-99CB-951C61B22A5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<sst xmlns="http://schemas.openxmlformats.org/spreadsheetml/2006/main" count="1606" uniqueCount="446">
  <si>
    <t>Ref</t>
  </si>
  <si>
    <t>Sub Ref</t>
  </si>
  <si>
    <t>Type OH</t>
  </si>
  <si>
    <t>OH_Overall</t>
  </si>
  <si>
    <t>FAME_Overall</t>
  </si>
  <si>
    <t>GLYCEROL_Overall</t>
  </si>
  <si>
    <t>OIL_Overall</t>
  </si>
  <si>
    <t>DG_Overall</t>
  </si>
  <si>
    <t>MG_Overall</t>
  </si>
  <si>
    <t>OH_Light</t>
  </si>
  <si>
    <t>FAME_Light</t>
  </si>
  <si>
    <t>GLYCEROL_Light</t>
  </si>
  <si>
    <t>OIL_Light</t>
  </si>
  <si>
    <t>DG_Light</t>
  </si>
  <si>
    <t>MG_Light</t>
  </si>
  <si>
    <t>OH_Heavy</t>
  </si>
  <si>
    <t>FAME_Heavy</t>
  </si>
  <si>
    <t>GLYCEROL_Heavy</t>
  </si>
  <si>
    <t>OIL_Heavy</t>
  </si>
  <si>
    <t>DG_Heavy</t>
  </si>
  <si>
    <t>MG_Heavy</t>
  </si>
  <si>
    <t>ACID_Overall</t>
  </si>
  <si>
    <t>WATER_Overall</t>
  </si>
  <si>
    <t>ACID_Light</t>
  </si>
  <si>
    <t>WATER_Light</t>
  </si>
  <si>
    <t>ACID_Heavy</t>
  </si>
  <si>
    <t>WATER_Heavy</t>
  </si>
  <si>
    <t>a</t>
  </si>
  <si>
    <t>Caproico</t>
  </si>
  <si>
    <t>Caprilico</t>
  </si>
  <si>
    <t>Caprico</t>
  </si>
  <si>
    <t>Laurico</t>
  </si>
  <si>
    <t>Miristico</t>
  </si>
  <si>
    <t>Palmitico</t>
  </si>
  <si>
    <t>Palmitoleico</t>
  </si>
  <si>
    <t>Estaerico</t>
  </si>
  <si>
    <t>Heptadeca</t>
  </si>
  <si>
    <t>Oleico</t>
  </si>
  <si>
    <t>Linoleico</t>
  </si>
  <si>
    <t>Linolenico</t>
  </si>
  <si>
    <t>Ricinoleico</t>
  </si>
  <si>
    <t>Densipolic</t>
  </si>
  <si>
    <t>Araquidico</t>
  </si>
  <si>
    <t>Icosenoico</t>
  </si>
  <si>
    <t>Docosanoico</t>
  </si>
  <si>
    <t>Cisdocosanoico</t>
  </si>
  <si>
    <t>Ciscisdocosanoico</t>
  </si>
  <si>
    <t>b</t>
  </si>
  <si>
    <t>c</t>
  </si>
  <si>
    <t>d</t>
  </si>
  <si>
    <t>Pentadecílico</t>
  </si>
  <si>
    <t>Gondoico</t>
  </si>
  <si>
    <t>0.4358</t>
  </si>
  <si>
    <t>0.1307</t>
  </si>
  <si>
    <t>0.4335</t>
  </si>
  <si>
    <t>0.9015</t>
  </si>
  <si>
    <t>0.0956</t>
  </si>
  <si>
    <t>0.0029</t>
  </si>
  <si>
    <t>0.0048</t>
  </si>
  <si>
    <t>0.1669</t>
  </si>
  <si>
    <t>0.8284</t>
  </si>
  <si>
    <t>0.3923</t>
  </si>
  <si>
    <t>0.2120</t>
  </si>
  <si>
    <t>0.3957</t>
  </si>
  <si>
    <t>0.8827</t>
  </si>
  <si>
    <t>0.1135</t>
  </si>
  <si>
    <t>0.0038</t>
  </si>
  <si>
    <t>0.0120</t>
  </si>
  <si>
    <t>0.2924</t>
  </si>
  <si>
    <t>0.6956</t>
  </si>
  <si>
    <t>0.3433</t>
  </si>
  <si>
    <t>0.3120</t>
  </si>
  <si>
    <t>0.3447</t>
  </si>
  <si>
    <t>0.8587</t>
  </si>
  <si>
    <t>0.1324</t>
  </si>
  <si>
    <t>0.0089</t>
  </si>
  <si>
    <t>0.0212</t>
  </si>
  <si>
    <t>0.4289</t>
  </si>
  <si>
    <t>0.5499</t>
  </si>
  <si>
    <t>0.2959</t>
  </si>
  <si>
    <t>0.4061</t>
  </si>
  <si>
    <t>0.2980</t>
  </si>
  <si>
    <t>0.8294</t>
  </si>
  <si>
    <t>0.1604</t>
  </si>
  <si>
    <t>0.0102</t>
  </si>
  <si>
    <t>0.0305</t>
  </si>
  <si>
    <t>0.5287</t>
  </si>
  <si>
    <t>0.4408</t>
  </si>
  <si>
    <t>0.2510</t>
  </si>
  <si>
    <t>0.4952</t>
  </si>
  <si>
    <t>0.2537</t>
  </si>
  <si>
    <t>0.8000</t>
  </si>
  <si>
    <t>0.1892</t>
  </si>
  <si>
    <t>0.0108</t>
  </si>
  <si>
    <t>0.0600</t>
  </si>
  <si>
    <t>0.6042</t>
  </si>
  <si>
    <t>0.3358</t>
  </si>
  <si>
    <t>0.4389</t>
  </si>
  <si>
    <t>0.1211</t>
  </si>
  <si>
    <t>0.4400</t>
  </si>
  <si>
    <t>0.8980</t>
  </si>
  <si>
    <t>0.0800</t>
  </si>
  <si>
    <t>0.0220</t>
  </si>
  <si>
    <t>0.0098</t>
  </si>
  <si>
    <t>0.1639</t>
  </si>
  <si>
    <t>0.8263</t>
  </si>
  <si>
    <t>0.2111</t>
  </si>
  <si>
    <t>0.3932</t>
  </si>
  <si>
    <t>0.8700</t>
  </si>
  <si>
    <t>0.1030</t>
  </si>
  <si>
    <t>0.0270</t>
  </si>
  <si>
    <t>0.0099</t>
  </si>
  <si>
    <t>0.3000</t>
  </si>
  <si>
    <t>0.6901</t>
  </si>
  <si>
    <t>0.3411</t>
  </si>
  <si>
    <t>0.3168</t>
  </si>
  <si>
    <t>0.3421</t>
  </si>
  <si>
    <t>0.8389</t>
  </si>
  <si>
    <t>0.1320</t>
  </si>
  <si>
    <t>0.0291</t>
  </si>
  <si>
    <t>0.0105</t>
  </si>
  <si>
    <t>0.4259</t>
  </si>
  <si>
    <t>0.5636</t>
  </si>
  <si>
    <t>0.3041</t>
  </si>
  <si>
    <t>0.3944</t>
  </si>
  <si>
    <t>0.3015</t>
  </si>
  <si>
    <t>0.8288</t>
  </si>
  <si>
    <t>0.1411</t>
  </si>
  <si>
    <t>0.0301</t>
  </si>
  <si>
    <t>0.0275</t>
  </si>
  <si>
    <t>0.5289</t>
  </si>
  <si>
    <t>0.4436</t>
  </si>
  <si>
    <t>0.2554</t>
  </si>
  <si>
    <t>0.4882</t>
  </si>
  <si>
    <t>0.2564</t>
  </si>
  <si>
    <t>0.8127</t>
  </si>
  <si>
    <t>0.1548</t>
  </si>
  <si>
    <t>0.0325</t>
  </si>
  <si>
    <t>0.0550</t>
  </si>
  <si>
    <t>0.6123</t>
  </si>
  <si>
    <t>0.3327</t>
  </si>
  <si>
    <t>0.8459</t>
  </si>
  <si>
    <t>0.0662</t>
  </si>
  <si>
    <t>0.0879</t>
  </si>
  <si>
    <t>0.9624</t>
  </si>
  <si>
    <t>0.0376</t>
  </si>
  <si>
    <t>0.0000</t>
  </si>
  <si>
    <t>0.0100</t>
  </si>
  <si>
    <t>0.2890</t>
  </si>
  <si>
    <t>0.7010</t>
  </si>
  <si>
    <t>0.7843</t>
  </si>
  <si>
    <t>0.1342</t>
  </si>
  <si>
    <t>0.0815</t>
  </si>
  <si>
    <t>0.9272</t>
  </si>
  <si>
    <t>0.0728</t>
  </si>
  <si>
    <t>0.4587</t>
  </si>
  <si>
    <t>0.5413</t>
  </si>
  <si>
    <t>0.7229</t>
  </si>
  <si>
    <t>0.2020</t>
  </si>
  <si>
    <t>0.0751</t>
  </si>
  <si>
    <t>0.9022</t>
  </si>
  <si>
    <t>0.0978</t>
  </si>
  <si>
    <t>0.0027</t>
  </si>
  <si>
    <t>0.6055</t>
  </si>
  <si>
    <t>0.3918</t>
  </si>
  <si>
    <t>0.6554</t>
  </si>
  <si>
    <t>0.2765</t>
  </si>
  <si>
    <t>0.0681</t>
  </si>
  <si>
    <t>0.8797</t>
  </si>
  <si>
    <t>0.1203</t>
  </si>
  <si>
    <t>0.0150</t>
  </si>
  <si>
    <t>0.7319</t>
  </si>
  <si>
    <t>0.2531</t>
  </si>
  <si>
    <t>0.8039</t>
  </si>
  <si>
    <t>0.1126</t>
  </si>
  <si>
    <t>0.0835</t>
  </si>
  <si>
    <t>0.9417</t>
  </si>
  <si>
    <t>0.0583</t>
  </si>
  <si>
    <t>0.4158</t>
  </si>
  <si>
    <t>0.5842</t>
  </si>
  <si>
    <t>0.7552</t>
  </si>
  <si>
    <t>0.1663</t>
  </si>
  <si>
    <t>0.0785</t>
  </si>
  <si>
    <t>0.5692</t>
  </si>
  <si>
    <t>0.4308</t>
  </si>
  <si>
    <t>0.6909</t>
  </si>
  <si>
    <t>0.2373</t>
  </si>
  <si>
    <t>0.0718</t>
  </si>
  <si>
    <t>0.8940</t>
  </si>
  <si>
    <t>0.1060</t>
  </si>
  <si>
    <t>0.6718</t>
  </si>
  <si>
    <t>0.3282</t>
  </si>
  <si>
    <t>0.6015</t>
  </si>
  <si>
    <t>0.3360</t>
  </si>
  <si>
    <t>0.0625</t>
  </si>
  <si>
    <t>0.8495</t>
  </si>
  <si>
    <t>0.1505</t>
  </si>
  <si>
    <t>0.0315</t>
  </si>
  <si>
    <t>0.7667</t>
  </si>
  <si>
    <t>0.2018</t>
  </si>
  <si>
    <t>0.7979</t>
  </si>
  <si>
    <t>0.1192</t>
  </si>
  <si>
    <t>0.0829</t>
  </si>
  <si>
    <t>0.9394</t>
  </si>
  <si>
    <t>0.0606</t>
  </si>
  <si>
    <t>0.4713</t>
  </si>
  <si>
    <t>0.7528</t>
  </si>
  <si>
    <t>0.1690</t>
  </si>
  <si>
    <t>0.0782</t>
  </si>
  <si>
    <t>0.9222</t>
  </si>
  <si>
    <t>0.0778</t>
  </si>
  <si>
    <t>0.5771</t>
  </si>
  <si>
    <t>0.4229</t>
  </si>
  <si>
    <t>0.6841</t>
  </si>
  <si>
    <t>0.2448</t>
  </si>
  <si>
    <t>0.0711</t>
  </si>
  <si>
    <t>0.9006</t>
  </si>
  <si>
    <t>0.0994</t>
  </si>
  <si>
    <t>0.0010</t>
  </si>
  <si>
    <t>0.6799</t>
  </si>
  <si>
    <t>0.3191</t>
  </si>
  <si>
    <t>0.6284</t>
  </si>
  <si>
    <t>0.3063</t>
  </si>
  <si>
    <t>0.0653</t>
  </si>
  <si>
    <t>0.8860</t>
  </si>
  <si>
    <t>0.1140</t>
  </si>
  <si>
    <t>0.0265</t>
  </si>
  <si>
    <t>0.7595</t>
  </si>
  <si>
    <t>0.2140</t>
  </si>
  <si>
    <t>0.8155</t>
  </si>
  <si>
    <t>0.0998</t>
  </si>
  <si>
    <t>0.0847</t>
  </si>
  <si>
    <t>0.9404</t>
  </si>
  <si>
    <t>0.0596</t>
  </si>
  <si>
    <t>0.3760</t>
  </si>
  <si>
    <t>0.6240</t>
  </si>
  <si>
    <t>0.7778</t>
  </si>
  <si>
    <t>0.1414</t>
  </si>
  <si>
    <t>0.0808</t>
  </si>
  <si>
    <t>0.9265</t>
  </si>
  <si>
    <t>0.0735</t>
  </si>
  <si>
    <t>0.4838</t>
  </si>
  <si>
    <t>0.5162</t>
  </si>
  <si>
    <t>0.7529</t>
  </si>
  <si>
    <t>0.1689</t>
  </si>
  <si>
    <t>0.9115</t>
  </si>
  <si>
    <t>0.0885</t>
  </si>
  <si>
    <t>0.5400</t>
  </si>
  <si>
    <t>0.4600</t>
  </si>
  <si>
    <t>0.6035</t>
  </si>
  <si>
    <t>0.3338</t>
  </si>
  <si>
    <t>0.0627</t>
  </si>
  <si>
    <t>0.8447</t>
  </si>
  <si>
    <t>0.1553</t>
  </si>
  <si>
    <t>0.0184</t>
  </si>
  <si>
    <t>0.7432</t>
  </si>
  <si>
    <t>0.2384</t>
  </si>
  <si>
    <t>0.8230</t>
  </si>
  <si>
    <t>0.0915</t>
  </si>
  <si>
    <t>0.0855</t>
  </si>
  <si>
    <t>0.9385</t>
  </si>
  <si>
    <t>0.0615</t>
  </si>
  <si>
    <t>0.3200</t>
  </si>
  <si>
    <t>0.6800</t>
  </si>
  <si>
    <t>0.7750</t>
  </si>
  <si>
    <t>0.1445</t>
  </si>
  <si>
    <t>0.0805</t>
  </si>
  <si>
    <t>0.9243</t>
  </si>
  <si>
    <t>0.0757</t>
  </si>
  <si>
    <t>0.4953</t>
  </si>
  <si>
    <t>0.5047</t>
  </si>
  <si>
    <t>0.6963</t>
  </si>
  <si>
    <t>0.2313</t>
  </si>
  <si>
    <t>0.0724</t>
  </si>
  <si>
    <t>0.9057</t>
  </si>
  <si>
    <t>0.0943</t>
  </si>
  <si>
    <t>0.6838</t>
  </si>
  <si>
    <t>0.3162</t>
  </si>
  <si>
    <t>0.5981</t>
  </si>
  <si>
    <t>0.3397</t>
  </si>
  <si>
    <t>0.0622</t>
  </si>
  <si>
    <t>0.8519</t>
  </si>
  <si>
    <t>0.1481</t>
  </si>
  <si>
    <t>0.0303</t>
  </si>
  <si>
    <t>0.7649</t>
  </si>
  <si>
    <t>0.2048</t>
  </si>
  <si>
    <t>0.7811</t>
  </si>
  <si>
    <t>0.1377</t>
  </si>
  <si>
    <t>0.0812</t>
  </si>
  <si>
    <t>0.9302</t>
  </si>
  <si>
    <t>0.0698</t>
  </si>
  <si>
    <t>0.5048</t>
  </si>
  <si>
    <t>0.7083</t>
  </si>
  <si>
    <t>0.2181</t>
  </si>
  <si>
    <t>0.0736</t>
  </si>
  <si>
    <t>0.9049</t>
  </si>
  <si>
    <t>0.0951</t>
  </si>
  <si>
    <t>0.6654</t>
  </si>
  <si>
    <t>0.3346</t>
  </si>
  <si>
    <t>0.6735</t>
  </si>
  <si>
    <t>0.2565</t>
  </si>
  <si>
    <t>0.0700</t>
  </si>
  <si>
    <t>0.8884</t>
  </si>
  <si>
    <t>0.1116</t>
  </si>
  <si>
    <t>0.0128</t>
  </si>
  <si>
    <t>0.7039</t>
  </si>
  <si>
    <t>0.2833</t>
  </si>
  <si>
    <t>0.5820</t>
  </si>
  <si>
    <t>0.3575</t>
  </si>
  <si>
    <t>0.0605</t>
  </si>
  <si>
    <t>0.8493</t>
  </si>
  <si>
    <t>0.1507</t>
  </si>
  <si>
    <t>0.0484</t>
  </si>
  <si>
    <t>0.7616</t>
  </si>
  <si>
    <t>0.1900</t>
  </si>
  <si>
    <t>Temperature (K)</t>
  </si>
  <si>
    <t>0.2348</t>
  </si>
  <si>
    <t>0.5189</t>
  </si>
  <si>
    <t>0.2463</t>
  </si>
  <si>
    <t>0.6974</t>
  </si>
  <si>
    <t>0.2669</t>
  </si>
  <si>
    <t>0.0356</t>
  </si>
  <si>
    <t>0.0797</t>
  </si>
  <si>
    <t>0.6139</t>
  </si>
  <si>
    <t>0.3064</t>
  </si>
  <si>
    <t>0.1302</t>
  </si>
  <si>
    <t>0.5064</t>
  </si>
  <si>
    <t>0.3635</t>
  </si>
  <si>
    <t>0.7712</t>
  </si>
  <si>
    <t>0.2076</t>
  </si>
  <si>
    <t>0.0211</t>
  </si>
  <si>
    <t>0.0399</t>
  </si>
  <si>
    <t>0.5534</t>
  </si>
  <si>
    <t>0.4067</t>
  </si>
  <si>
    <t>0.3245</t>
  </si>
  <si>
    <t>0.3401</t>
  </si>
  <si>
    <t>0.3355</t>
  </si>
  <si>
    <t>0.8414</t>
  </si>
  <si>
    <t>0.1470</t>
  </si>
  <si>
    <t>0.0116</t>
  </si>
  <si>
    <t>0.0076</t>
  </si>
  <si>
    <t>0.4667</t>
  </si>
  <si>
    <t>0.5256</t>
  </si>
  <si>
    <t>0.2474</t>
  </si>
  <si>
    <t>0.2484</t>
  </si>
  <si>
    <t>0.5041</t>
  </si>
  <si>
    <t>0.9075</t>
  </si>
  <si>
    <t>0.0040</t>
  </si>
  <si>
    <t>0.0012</t>
  </si>
  <si>
    <t>0.3153</t>
  </si>
  <si>
    <t>0.6876</t>
  </si>
  <si>
    <t>0.4197</t>
  </si>
  <si>
    <t>0.1726</t>
  </si>
  <si>
    <t>0.4076</t>
  </si>
  <si>
    <t>0.9283</t>
  </si>
  <si>
    <t>0.0699</t>
  </si>
  <si>
    <t>0.0018</t>
  </si>
  <si>
    <t>0.0042</t>
  </si>
  <si>
    <t>0.2572</t>
  </si>
  <si>
    <t>0.7386</t>
  </si>
  <si>
    <t>0.3700</t>
  </si>
  <si>
    <t>0.2600</t>
  </si>
  <si>
    <t>0.8795</t>
  </si>
  <si>
    <t>0.1134</t>
  </si>
  <si>
    <t>0.0071</t>
  </si>
  <si>
    <t>0.0072</t>
  </si>
  <si>
    <t>0.3785</t>
  </si>
  <si>
    <t>0.6258</t>
  </si>
  <si>
    <t>0.2498</t>
  </si>
  <si>
    <t>0.4998</t>
  </si>
  <si>
    <t>0.2504</t>
  </si>
  <si>
    <t>0.9209</t>
  </si>
  <si>
    <t>0.0752</t>
  </si>
  <si>
    <t>0.0077</t>
  </si>
  <si>
    <t>0.6541</t>
  </si>
  <si>
    <t>0.3381</t>
  </si>
  <si>
    <t>0.2501</t>
  </si>
  <si>
    <t>0.5999</t>
  </si>
  <si>
    <t>0.1502</t>
  </si>
  <si>
    <t>0.8344</t>
  </si>
  <si>
    <t>0.1530</t>
  </si>
  <si>
    <t>0.0126</t>
  </si>
  <si>
    <t>0.0243</t>
  </si>
  <si>
    <t>0.7747</t>
  </si>
  <si>
    <t>0.2009</t>
  </si>
  <si>
    <t>0.3001</t>
  </si>
  <si>
    <t>0.5495</t>
  </si>
  <si>
    <t>0.1503</t>
  </si>
  <si>
    <t>0.1394</t>
  </si>
  <si>
    <t>0.0114</t>
  </si>
  <si>
    <t>0.0222</t>
  </si>
  <si>
    <t>0.7619</t>
  </si>
  <si>
    <t>0.2160</t>
  </si>
  <si>
    <t>0.2998</t>
  </si>
  <si>
    <t>0.4499</t>
  </si>
  <si>
    <t>0.2503</t>
  </si>
  <si>
    <t>0.9257</t>
  </si>
  <si>
    <t>0.0708</t>
  </si>
  <si>
    <t>0.0035</t>
  </si>
  <si>
    <t>0.0057</t>
  </si>
  <si>
    <t>0.6326</t>
  </si>
  <si>
    <t>0.3617</t>
  </si>
  <si>
    <t>0.3496</t>
  </si>
  <si>
    <t>0.4001</t>
  </si>
  <si>
    <t>0.9303</t>
  </si>
  <si>
    <t>0.0667</t>
  </si>
  <si>
    <t>0.0030</t>
  </si>
  <si>
    <t>0.0034</t>
  </si>
  <si>
    <t>0.6022</t>
  </si>
  <si>
    <t>0.3943</t>
  </si>
  <si>
    <t>0.2800</t>
  </si>
  <si>
    <t>0.5399</t>
  </si>
  <si>
    <t>0.1801</t>
  </si>
  <si>
    <t>0.8901</t>
  </si>
  <si>
    <t>0.1028</t>
  </si>
  <si>
    <t>0.0070</t>
  </si>
  <si>
    <t>0.0166</t>
  </si>
  <si>
    <t>0.7270</t>
  </si>
  <si>
    <t>0.3201</t>
  </si>
  <si>
    <t>0.5002</t>
  </si>
  <si>
    <t>0.1798</t>
  </si>
  <si>
    <t>0.8900</t>
  </si>
  <si>
    <t>0.1029</t>
  </si>
  <si>
    <t>0.0069</t>
  </si>
  <si>
    <t>0.0148</t>
  </si>
  <si>
    <t>0.7147</t>
  </si>
  <si>
    <t>0.2704</t>
  </si>
  <si>
    <t>0.3600</t>
  </si>
  <si>
    <t>0.4596</t>
  </si>
  <si>
    <t>0.1803</t>
  </si>
  <si>
    <t>0.9032</t>
  </si>
  <si>
    <t>0.0910</t>
  </si>
  <si>
    <t>0.0125</t>
  </si>
  <si>
    <t>0.6970</t>
  </si>
  <si>
    <t>0.2905</t>
  </si>
  <si>
    <t>No</t>
  </si>
  <si>
    <t>MAG/DAG Profile?</t>
  </si>
  <si>
    <t>Acid mix Profile?</t>
  </si>
  <si>
    <t>Yes</t>
  </si>
  <si>
    <t>Cisheptadecanoico</t>
  </si>
  <si>
    <t>godoleico</t>
  </si>
  <si>
    <t>araquidinoico</t>
  </si>
  <si>
    <t>behenico</t>
  </si>
  <si>
    <t>erucico</t>
  </si>
  <si>
    <t>tetracosanocio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</si>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</sst>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b/>
      <sz val="11"/>
      <color rgb="FF2021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 indent="3"/>
    </xf>
    <xf numFmtId="0" fontId="2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20" fontId="1" fillId="5" borderId="4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4" fillId="3" borderId="0" xfId="0" applyFont="1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0"/>
  <sheetViews>
    <sheetView zoomScale="80" zoomScaleNormal="80" workbookViewId="0">
      <pane ySplit="1" topLeftCell="A858" activePane="bottomLeft" state="frozen"/>
      <selection pane="bottomLeft" activeCell="Q873" sqref="Q873"/>
    </sheetView>
  </sheetViews>
  <sheetFormatPr baseColWidth="10" defaultColWidth="9.140625" defaultRowHeight="15" x14ac:dyDescent="0.25"/>
  <cols>
    <col min="1" max="1" width="4.28515625" bestFit="1" customWidth="1"/>
    <col min="2" max="2" width="8" bestFit="1" customWidth="1"/>
    <col min="3" max="3" width="15.85546875" bestFit="1" customWidth="1"/>
    <col min="4" max="4" width="8.85546875" bestFit="1" customWidth="1"/>
    <col min="5" max="5" width="11.5703125" bestFit="1" customWidth="1"/>
    <col min="6" max="6" width="13.85546875" bestFit="1" customWidth="1"/>
    <col min="7" max="7" width="18" bestFit="1" customWidth="1"/>
    <col min="8" max="8" width="15.28515625" bestFit="1" customWidth="1"/>
    <col min="9" max="9" width="11.5703125" bestFit="1" customWidth="1"/>
    <col min="10" max="10" width="12" bestFit="1" customWidth="1"/>
    <col min="11" max="11" width="13" bestFit="1" customWidth="1"/>
    <col min="12" max="12" width="15.28515625" bestFit="1" customWidth="1"/>
    <col min="13" max="13" width="10.85546875" bestFit="1" customWidth="1"/>
    <col min="14" max="14" width="11.7109375" bestFit="1" customWidth="1"/>
    <col min="15" max="15" width="15.7109375" bestFit="1" customWidth="1"/>
    <col min="16" max="16" width="14.5703125" bestFit="1" customWidth="1"/>
    <col min="17" max="17" width="9.42578125" bestFit="1" customWidth="1"/>
    <col min="18" max="18" width="9.85546875" bestFit="1" customWidth="1"/>
    <col min="19" max="19" width="10.85546875" bestFit="1" customWidth="1"/>
    <col min="20" max="20" width="13.140625" bestFit="1" customWidth="1"/>
    <col min="21" max="21" width="10.85546875" bestFit="1" customWidth="1"/>
    <col min="22" max="22" width="13.140625" bestFit="1" customWidth="1"/>
    <col min="23" max="23" width="17.140625" bestFit="1" customWidth="1"/>
    <col min="24" max="25" width="10.85546875" bestFit="1" customWidth="1"/>
    <col min="26" max="26" width="11.28515625" bestFit="1" customWidth="1"/>
    <col min="27" max="27" width="12.28515625" bestFit="1" customWidth="1"/>
    <col min="28" max="28" width="14.5703125" bestFit="1" customWidth="1"/>
  </cols>
  <sheetData>
    <row r="1" spans="1:28" ht="15.75" thickBot="1" x14ac:dyDescent="0.3">
      <c r="A1" s="3" t="s">
        <v>0</v>
      </c>
      <c r="B1" s="4" t="s">
        <v>1</v>
      </c>
      <c r="C1" s="5" t="s">
        <v>315</v>
      </c>
      <c r="D1" s="5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21</v>
      </c>
      <c r="L1" s="6" t="s">
        <v>22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23</v>
      </c>
      <c r="T1" s="7" t="s">
        <v>24</v>
      </c>
      <c r="U1" s="8" t="s">
        <v>15</v>
      </c>
      <c r="V1" s="8" t="s">
        <v>16</v>
      </c>
      <c r="W1" s="8" t="s">
        <v>17</v>
      </c>
      <c r="X1" s="8" t="s">
        <v>18</v>
      </c>
      <c r="Y1" s="8" t="s">
        <v>19</v>
      </c>
      <c r="Z1" s="8" t="s">
        <v>20</v>
      </c>
      <c r="AA1" s="9" t="s">
        <v>25</v>
      </c>
      <c r="AB1" s="10" t="s">
        <v>26</v>
      </c>
    </row>
    <row r="2" spans="1:28" x14ac:dyDescent="0.25">
      <c r="A2" s="11">
        <v>1</v>
      </c>
      <c r="B2" s="11" t="s">
        <v>27</v>
      </c>
      <c r="C2" s="11">
        <v>298.14999999999998</v>
      </c>
      <c r="D2" s="11">
        <v>1</v>
      </c>
      <c r="E2" s="11">
        <v>0.25</v>
      </c>
      <c r="F2" s="11">
        <v>0.375</v>
      </c>
      <c r="G2" s="11">
        <v>0.375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0.151</v>
      </c>
      <c r="N2" s="11">
        <v>0.80569999999999997</v>
      </c>
      <c r="O2" s="11">
        <v>4.3299999999999998E-2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0.40860000000000002</v>
      </c>
      <c r="V2" s="11">
        <v>2.0999999999999999E-3</v>
      </c>
      <c r="W2" s="11">
        <v>0.58930000000000005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</row>
    <row r="3" spans="1:28" x14ac:dyDescent="0.25">
      <c r="A3" s="11">
        <v>1</v>
      </c>
      <c r="B3" s="11" t="s">
        <v>27</v>
      </c>
      <c r="C3" s="11">
        <v>298.14999999999998</v>
      </c>
      <c r="D3" s="11">
        <v>1</v>
      </c>
      <c r="E3" s="11">
        <v>0.2</v>
      </c>
      <c r="F3" s="11">
        <v>0.4</v>
      </c>
      <c r="G3" s="11">
        <v>0.4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0.10060000000000001</v>
      </c>
      <c r="N3" s="11">
        <v>0.88390000000000002</v>
      </c>
      <c r="O3" s="11">
        <v>1.55E-2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0.26989999999999997</v>
      </c>
      <c r="V3" s="11">
        <v>1.5E-3</v>
      </c>
      <c r="W3" s="11">
        <v>0.72860000000000003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</row>
    <row r="4" spans="1:28" x14ac:dyDescent="0.25">
      <c r="A4" s="11">
        <v>1</v>
      </c>
      <c r="B4" s="11" t="s">
        <v>27</v>
      </c>
      <c r="C4" s="11">
        <v>298.14999999999998</v>
      </c>
      <c r="D4" s="11">
        <v>1</v>
      </c>
      <c r="E4" s="11">
        <v>0.3</v>
      </c>
      <c r="F4" s="11">
        <v>0.35</v>
      </c>
      <c r="G4" s="11">
        <v>0.35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7.6299999999999993E-2</v>
      </c>
      <c r="N4" s="11">
        <v>0.92230000000000001</v>
      </c>
      <c r="O4" s="11">
        <v>1.4000000000000002E-3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0.21590000000000001</v>
      </c>
      <c r="V4" s="11">
        <v>1.1999999999999999E-3</v>
      </c>
      <c r="W4" s="11">
        <v>0.78290000000000004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</row>
    <row r="5" spans="1:28" x14ac:dyDescent="0.25">
      <c r="A5" s="11">
        <v>1</v>
      </c>
      <c r="B5" s="11" t="s">
        <v>27</v>
      </c>
      <c r="C5" s="11">
        <v>298.14999999999998</v>
      </c>
      <c r="D5" s="11">
        <v>1</v>
      </c>
      <c r="E5" s="11">
        <v>0.28000000000000003</v>
      </c>
      <c r="F5" s="11">
        <v>0.36</v>
      </c>
      <c r="G5" s="11">
        <v>0.36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0.12689999999999999</v>
      </c>
      <c r="N5" s="11">
        <v>0.84319999999999995</v>
      </c>
      <c r="O5" s="11">
        <v>2.9900000000000003E-2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0.34279999999999999</v>
      </c>
      <c r="V5" s="11">
        <v>1.8E-3</v>
      </c>
      <c r="W5" s="11">
        <v>0.65540000000000009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</row>
    <row r="6" spans="1:28" x14ac:dyDescent="0.25">
      <c r="A6" s="11">
        <v>1</v>
      </c>
      <c r="B6" s="11" t="s">
        <v>27</v>
      </c>
      <c r="C6" s="11">
        <v>298.14999999999998</v>
      </c>
      <c r="D6" s="11">
        <v>1</v>
      </c>
      <c r="E6" s="11">
        <v>0.16</v>
      </c>
      <c r="F6" s="11">
        <v>0.42</v>
      </c>
      <c r="G6" s="11">
        <v>0.42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0.14449999999999999</v>
      </c>
      <c r="N6" s="11">
        <v>0.81579999999999997</v>
      </c>
      <c r="O6" s="11">
        <v>3.9699999999999999E-2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0.37920000000000004</v>
      </c>
      <c r="V6" s="11">
        <v>2E-3</v>
      </c>
      <c r="W6" s="11">
        <v>0.61880000000000002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</row>
    <row r="7" spans="1:28" x14ac:dyDescent="0.25">
      <c r="A7" s="11">
        <v>1</v>
      </c>
      <c r="B7" s="11" t="s">
        <v>27</v>
      </c>
      <c r="C7" s="11">
        <v>298.14999999999998</v>
      </c>
      <c r="D7" s="11">
        <v>1</v>
      </c>
      <c r="E7" s="11">
        <v>0.23</v>
      </c>
      <c r="F7" s="11">
        <v>0.38500000000000001</v>
      </c>
      <c r="G7" s="11">
        <v>0.38500000000000001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0.11720000000000001</v>
      </c>
      <c r="N7" s="11">
        <v>0.85620000000000007</v>
      </c>
      <c r="O7" s="11">
        <v>2.6600000000000002E-2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0.32500000000000001</v>
      </c>
      <c r="V7" s="11">
        <v>1.8E-3</v>
      </c>
      <c r="W7" s="11">
        <v>0.67319999999999991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</row>
    <row r="8" spans="1:28" x14ac:dyDescent="0.25">
      <c r="A8" s="11">
        <v>1</v>
      </c>
      <c r="B8" s="11" t="s">
        <v>27</v>
      </c>
      <c r="C8" s="11">
        <v>298.14999999999998</v>
      </c>
      <c r="D8" s="11">
        <v>1</v>
      </c>
      <c r="E8" s="11">
        <v>0.18</v>
      </c>
      <c r="F8" s="11">
        <v>0.41</v>
      </c>
      <c r="G8" s="11">
        <v>0.41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8.48E-2</v>
      </c>
      <c r="N8" s="11">
        <v>0.90849999999999997</v>
      </c>
      <c r="O8" s="11">
        <v>6.7000000000000002E-3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0.25429999999999997</v>
      </c>
      <c r="V8" s="11">
        <v>1.1000000000000001E-3</v>
      </c>
      <c r="W8" s="11">
        <v>0.74459999999999993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</row>
    <row r="9" spans="1:28" x14ac:dyDescent="0.25">
      <c r="A9" s="11">
        <v>2</v>
      </c>
      <c r="B9" s="11" t="s">
        <v>27</v>
      </c>
      <c r="C9" s="11">
        <v>293.14999999999998</v>
      </c>
      <c r="D9" s="11">
        <v>2</v>
      </c>
      <c r="E9" s="11">
        <v>3.3000000000000002E-2</v>
      </c>
      <c r="F9" s="11">
        <v>0.49020000000000002</v>
      </c>
      <c r="G9" s="11">
        <v>0.4768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4.7599999999999996E-2</v>
      </c>
      <c r="N9" s="11">
        <v>0.93049999999999999</v>
      </c>
      <c r="O9" s="11">
        <v>2.1899999999999999E-2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4.4299999999999999E-2</v>
      </c>
      <c r="V9" s="11">
        <v>2.4799999999999999E-2</v>
      </c>
      <c r="W9" s="11">
        <v>0.93090000000000006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</row>
    <row r="10" spans="1:28" x14ac:dyDescent="0.25">
      <c r="A10" s="11">
        <v>2</v>
      </c>
      <c r="B10" s="11" t="s">
        <v>27</v>
      </c>
      <c r="C10" s="11">
        <v>293.14999999999998</v>
      </c>
      <c r="D10" s="11">
        <v>2</v>
      </c>
      <c r="E10" s="11">
        <v>8.1600000000000006E-2</v>
      </c>
      <c r="F10" s="11">
        <v>0.46009999999999995</v>
      </c>
      <c r="G10" s="11">
        <v>0.45829999999999999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6.8699999999999997E-2</v>
      </c>
      <c r="N10" s="11">
        <v>0.90949999999999998</v>
      </c>
      <c r="O10" s="11">
        <v>2.18E-2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0.1103</v>
      </c>
      <c r="V10" s="11">
        <v>2.4500000000000001E-2</v>
      </c>
      <c r="W10" s="11">
        <v>0.86519999999999997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</row>
    <row r="11" spans="1:28" x14ac:dyDescent="0.25">
      <c r="A11" s="11">
        <v>2</v>
      </c>
      <c r="B11" s="11" t="s">
        <v>27</v>
      </c>
      <c r="C11" s="11">
        <v>293.14999999999998</v>
      </c>
      <c r="D11" s="11">
        <v>2</v>
      </c>
      <c r="E11" s="11">
        <v>0.11890000000000001</v>
      </c>
      <c r="F11" s="11">
        <v>0.44310000000000005</v>
      </c>
      <c r="G11" s="11">
        <v>0.43799999999999994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8.5099999999999995E-2</v>
      </c>
      <c r="N11" s="11">
        <v>0.89319999999999988</v>
      </c>
      <c r="O11" s="11">
        <v>2.1700000000000001E-2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0.16</v>
      </c>
      <c r="V11" s="11">
        <v>2.4300000000000002E-2</v>
      </c>
      <c r="W11" s="11">
        <v>0.81569999999999998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</row>
    <row r="12" spans="1:28" x14ac:dyDescent="0.25">
      <c r="A12" s="11">
        <v>2</v>
      </c>
      <c r="B12" s="11" t="s">
        <v>27</v>
      </c>
      <c r="C12" s="11">
        <v>293.14999999999998</v>
      </c>
      <c r="D12" s="11">
        <v>2</v>
      </c>
      <c r="E12" s="11">
        <v>0.16620000000000001</v>
      </c>
      <c r="F12" s="11">
        <v>0.41759999999999997</v>
      </c>
      <c r="G12" s="11">
        <v>0.41619999999999996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0.1056</v>
      </c>
      <c r="N12" s="11">
        <v>0.87280000000000002</v>
      </c>
      <c r="O12" s="11">
        <v>2.1600000000000001E-2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0.2248</v>
      </c>
      <c r="V12" s="11">
        <v>2.3700000000000002E-2</v>
      </c>
      <c r="W12" s="11">
        <v>0.75150000000000006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</row>
    <row r="13" spans="1:28" x14ac:dyDescent="0.25">
      <c r="A13" s="11">
        <v>2</v>
      </c>
      <c r="B13" s="11" t="s">
        <v>27</v>
      </c>
      <c r="C13" s="11">
        <v>293.14999999999998</v>
      </c>
      <c r="D13" s="11">
        <v>2</v>
      </c>
      <c r="E13" s="11">
        <v>0.20600000000000002</v>
      </c>
      <c r="F13" s="11">
        <v>0.40049999999999997</v>
      </c>
      <c r="G13" s="11">
        <v>0.39350000000000002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0.12300000000000001</v>
      </c>
      <c r="N13" s="11">
        <v>0.85549999999999993</v>
      </c>
      <c r="O13" s="11">
        <v>2.1499999999999998E-2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0.27839999999999998</v>
      </c>
      <c r="V13" s="11">
        <v>2.3E-2</v>
      </c>
      <c r="W13" s="11">
        <v>0.6986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</row>
    <row r="14" spans="1:28" x14ac:dyDescent="0.25">
      <c r="A14" s="11">
        <v>2</v>
      </c>
      <c r="B14" s="11" t="s">
        <v>27</v>
      </c>
      <c r="C14" s="11">
        <v>293.14999999999998</v>
      </c>
      <c r="D14" s="11">
        <v>2</v>
      </c>
      <c r="E14" s="11">
        <v>0.2555</v>
      </c>
      <c r="F14" s="11">
        <v>0.37109999999999999</v>
      </c>
      <c r="G14" s="11">
        <v>0.37340000000000001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0.1391</v>
      </c>
      <c r="N14" s="11">
        <v>0.83939999999999992</v>
      </c>
      <c r="O14" s="11">
        <v>2.1499999999999998E-2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0.34590000000000004</v>
      </c>
      <c r="V14" s="11">
        <v>2.18E-2</v>
      </c>
      <c r="W14" s="11">
        <v>0.63229999999999997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</row>
    <row r="15" spans="1:28" x14ac:dyDescent="0.25">
      <c r="A15" s="11">
        <v>2</v>
      </c>
      <c r="B15" s="11" t="s">
        <v>27</v>
      </c>
      <c r="C15" s="11">
        <v>313.14999999999998</v>
      </c>
      <c r="D15" s="11">
        <v>2</v>
      </c>
      <c r="E15" s="11">
        <v>6.5199999999999994E-2</v>
      </c>
      <c r="F15" s="11">
        <v>0.4637</v>
      </c>
      <c r="G15" s="11">
        <v>0.47110000000000002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4.3899999999999995E-2</v>
      </c>
      <c r="N15" s="11">
        <v>0.93500000000000005</v>
      </c>
      <c r="O15" s="11">
        <v>2.1099999999999997E-2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8.6599999999999996E-2</v>
      </c>
      <c r="V15" s="11">
        <v>2.76E-2</v>
      </c>
      <c r="W15" s="11">
        <v>0.88580000000000003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</row>
    <row r="16" spans="1:28" x14ac:dyDescent="0.25">
      <c r="A16" s="11">
        <v>2</v>
      </c>
      <c r="B16" s="11" t="s">
        <v>27</v>
      </c>
      <c r="C16" s="11">
        <v>313.14999999999998</v>
      </c>
      <c r="D16" s="11">
        <v>2</v>
      </c>
      <c r="E16" s="11">
        <v>0.11710000000000001</v>
      </c>
      <c r="F16" s="11">
        <v>0.4385</v>
      </c>
      <c r="G16" s="11">
        <v>0.44439999999999996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7.4999999999999997E-2</v>
      </c>
      <c r="N16" s="11">
        <v>0.90500000000000003</v>
      </c>
      <c r="O16" s="11">
        <v>0.02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0.15740000000000001</v>
      </c>
      <c r="V16" s="11">
        <v>2.7400000000000001E-2</v>
      </c>
      <c r="W16" s="11">
        <v>0.81519999999999992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</row>
    <row r="17" spans="1:28" x14ac:dyDescent="0.25">
      <c r="A17" s="11">
        <v>2</v>
      </c>
      <c r="B17" s="11" t="s">
        <v>27</v>
      </c>
      <c r="C17" s="11">
        <v>313.14999999999998</v>
      </c>
      <c r="D17" s="11">
        <v>2</v>
      </c>
      <c r="E17" s="11">
        <v>0.16550000000000001</v>
      </c>
      <c r="F17" s="11">
        <v>0.4158</v>
      </c>
      <c r="G17" s="11">
        <v>0.41869999999999996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0.1007</v>
      </c>
      <c r="N17" s="11">
        <v>0.88</v>
      </c>
      <c r="O17" s="11">
        <v>1.9299999999999998E-2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0.22969999999999999</v>
      </c>
      <c r="V17" s="11">
        <v>2.75E-2</v>
      </c>
      <c r="W17" s="11">
        <v>0.74280000000000002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</row>
    <row r="18" spans="1:28" x14ac:dyDescent="0.25">
      <c r="A18" s="11">
        <v>2</v>
      </c>
      <c r="B18" s="11" t="s">
        <v>27</v>
      </c>
      <c r="C18" s="11">
        <v>313.14999999999998</v>
      </c>
      <c r="D18" s="11">
        <v>2</v>
      </c>
      <c r="E18" s="11">
        <v>0.21989999999999998</v>
      </c>
      <c r="F18" s="11">
        <v>0.39</v>
      </c>
      <c r="G18" s="11">
        <v>0.3901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0.1358</v>
      </c>
      <c r="N18" s="11">
        <v>0.84549999999999992</v>
      </c>
      <c r="O18" s="11">
        <v>1.8700000000000001E-2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0.29249999999999998</v>
      </c>
      <c r="V18" s="11">
        <v>2.7999999999999997E-2</v>
      </c>
      <c r="W18" s="11">
        <v>0.67949999999999999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</row>
    <row r="19" spans="1:28" x14ac:dyDescent="0.25">
      <c r="A19" s="11">
        <v>2</v>
      </c>
      <c r="B19" s="11" t="s">
        <v>27</v>
      </c>
      <c r="C19" s="11">
        <v>313.14999999999998</v>
      </c>
      <c r="D19" s="11">
        <v>2</v>
      </c>
      <c r="E19" s="11">
        <v>0.27140000000000003</v>
      </c>
      <c r="F19" s="11">
        <v>0.36170000000000002</v>
      </c>
      <c r="G19" s="11">
        <v>0.3669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0.1585</v>
      </c>
      <c r="N19" s="11">
        <v>0.82299999999999995</v>
      </c>
      <c r="O19" s="11">
        <v>1.8500000000000003E-2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0.36099999999999999</v>
      </c>
      <c r="V19" s="11">
        <v>2.8900000000000002E-2</v>
      </c>
      <c r="W19" s="11">
        <v>0.61009999999999998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</row>
    <row r="20" spans="1:28" x14ac:dyDescent="0.25">
      <c r="A20" s="11">
        <v>2</v>
      </c>
      <c r="B20" s="11" t="s">
        <v>27</v>
      </c>
      <c r="C20" s="11">
        <v>313.14999999999998</v>
      </c>
      <c r="D20" s="11">
        <v>2</v>
      </c>
      <c r="E20" s="11">
        <v>0.32329999999999998</v>
      </c>
      <c r="F20" s="11">
        <v>0.33520000000000005</v>
      </c>
      <c r="G20" s="11">
        <v>0.34149999999999997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0.17379999999999998</v>
      </c>
      <c r="N20" s="11">
        <v>0.8076000000000001</v>
      </c>
      <c r="O20" s="11">
        <v>1.8600000000000002E-2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0.4279</v>
      </c>
      <c r="V20" s="11">
        <v>3.0299999999999997E-2</v>
      </c>
      <c r="W20" s="11">
        <v>0.54179999999999995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</row>
    <row r="21" spans="1:28" x14ac:dyDescent="0.25">
      <c r="A21" s="11">
        <v>2</v>
      </c>
      <c r="B21" s="11" t="s">
        <v>27</v>
      </c>
      <c r="C21" s="11">
        <v>333.15</v>
      </c>
      <c r="D21" s="11">
        <v>2</v>
      </c>
      <c r="E21" s="11">
        <v>6.5700000000000008E-2</v>
      </c>
      <c r="F21" s="11">
        <v>0.46409999999999996</v>
      </c>
      <c r="G21" s="11">
        <v>0.47020000000000001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5.2400000000000002E-2</v>
      </c>
      <c r="N21" s="11">
        <v>0.93019999999999992</v>
      </c>
      <c r="O21" s="11">
        <v>1.7399999999999999E-2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9.4E-2</v>
      </c>
      <c r="V21" s="11">
        <v>3.2799999999999996E-2</v>
      </c>
      <c r="W21" s="11">
        <v>0.87319999999999998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</row>
    <row r="22" spans="1:28" x14ac:dyDescent="0.25">
      <c r="A22" s="11">
        <v>2</v>
      </c>
      <c r="B22" s="11" t="s">
        <v>27</v>
      </c>
      <c r="C22" s="11">
        <v>333.15</v>
      </c>
      <c r="D22" s="11">
        <v>2</v>
      </c>
      <c r="E22" s="11">
        <v>0.12189999999999999</v>
      </c>
      <c r="F22" s="11">
        <v>0.40789999999999998</v>
      </c>
      <c r="G22" s="11">
        <v>0.47020000000000001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8.4700000000000011E-2</v>
      </c>
      <c r="N22" s="11">
        <v>0.89959999999999996</v>
      </c>
      <c r="O22" s="11">
        <v>1.5700000000000002E-2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0.16579999999999998</v>
      </c>
      <c r="V22" s="11">
        <v>3.7599999999999995E-2</v>
      </c>
      <c r="W22" s="11">
        <v>0.79659999999999997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</row>
    <row r="23" spans="1:28" x14ac:dyDescent="0.25">
      <c r="A23" s="11">
        <v>2</v>
      </c>
      <c r="B23" s="11" t="s">
        <v>27</v>
      </c>
      <c r="C23" s="11">
        <v>333.15</v>
      </c>
      <c r="D23" s="11">
        <v>2</v>
      </c>
      <c r="E23" s="11">
        <v>0.1678</v>
      </c>
      <c r="F23" s="11">
        <v>0.41470000000000001</v>
      </c>
      <c r="G23" s="11">
        <v>0.41749999999999998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0.10539999999999999</v>
      </c>
      <c r="N23" s="11">
        <v>0.87980000000000003</v>
      </c>
      <c r="O23" s="11">
        <v>1.4800000000000001E-2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0.23929999999999998</v>
      </c>
      <c r="V23" s="11">
        <v>4.0199999999999993E-2</v>
      </c>
      <c r="W23" s="11">
        <v>0.72049999999999992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</row>
    <row r="24" spans="1:28" x14ac:dyDescent="0.25">
      <c r="A24" s="11">
        <v>2</v>
      </c>
      <c r="B24" s="11" t="s">
        <v>27</v>
      </c>
      <c r="C24" s="11">
        <v>333.15</v>
      </c>
      <c r="D24" s="11">
        <v>2</v>
      </c>
      <c r="E24" s="11">
        <v>0.21899999999999997</v>
      </c>
      <c r="F24" s="11">
        <v>0.38890000000000002</v>
      </c>
      <c r="G24" s="11">
        <v>0.3921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0.12590000000000001</v>
      </c>
      <c r="N24" s="11">
        <v>0.86010000000000009</v>
      </c>
      <c r="O24" s="11">
        <v>1.3999999999999999E-2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0.30020000000000002</v>
      </c>
      <c r="V24" s="11">
        <v>4.0599999999999997E-2</v>
      </c>
      <c r="W24" s="11">
        <v>0.65920000000000001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</row>
    <row r="25" spans="1:28" x14ac:dyDescent="0.25">
      <c r="A25" s="11">
        <v>2</v>
      </c>
      <c r="B25" s="11" t="s">
        <v>27</v>
      </c>
      <c r="C25" s="11">
        <v>333.15</v>
      </c>
      <c r="D25" s="11">
        <v>2</v>
      </c>
      <c r="E25" s="11">
        <v>0.27800000000000002</v>
      </c>
      <c r="F25" s="11">
        <v>0.35930000000000001</v>
      </c>
      <c r="G25" s="11">
        <v>0.36270000000000002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0.16260000000000002</v>
      </c>
      <c r="N25" s="11">
        <v>0.82459999999999989</v>
      </c>
      <c r="O25" s="11">
        <v>1.2800000000000001E-2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0.38189999999999996</v>
      </c>
      <c r="V25" s="11">
        <v>3.8699999999999998E-2</v>
      </c>
      <c r="W25" s="11">
        <v>0.57940000000000003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</row>
    <row r="26" spans="1:28" x14ac:dyDescent="0.25">
      <c r="A26" s="11">
        <v>2</v>
      </c>
      <c r="B26" s="11" t="s">
        <v>27</v>
      </c>
      <c r="C26" s="11">
        <v>333.15</v>
      </c>
      <c r="D26" s="11">
        <v>2</v>
      </c>
      <c r="E26" s="11">
        <v>0.32869999999999999</v>
      </c>
      <c r="F26" s="11">
        <v>0.33380000000000004</v>
      </c>
      <c r="G26" s="11">
        <v>0.33750000000000002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0.191</v>
      </c>
      <c r="N26" s="11">
        <v>0.79669999999999996</v>
      </c>
      <c r="O26" s="11">
        <v>1.23E-2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0.44659999999999994</v>
      </c>
      <c r="V26" s="11">
        <v>3.5099999999999999E-2</v>
      </c>
      <c r="W26" s="11">
        <v>0.51829999999999998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</row>
    <row r="27" spans="1:28" x14ac:dyDescent="0.25">
      <c r="A27" s="11">
        <v>3</v>
      </c>
      <c r="B27" s="11" t="s">
        <v>27</v>
      </c>
      <c r="C27" s="11">
        <v>298.14999999999998</v>
      </c>
      <c r="D27" s="11">
        <v>2</v>
      </c>
      <c r="E27" s="11">
        <v>0.44659999999999994</v>
      </c>
      <c r="F27" s="11">
        <v>0.40689999999999998</v>
      </c>
      <c r="G27" s="11">
        <v>0.14649999999999999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0.24909999999999999</v>
      </c>
      <c r="N27" s="11">
        <v>0.72370000000000001</v>
      </c>
      <c r="O27" s="11">
        <v>2.7200000000000002E-2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0.6401</v>
      </c>
      <c r="V27" s="11">
        <v>0.1</v>
      </c>
      <c r="W27" s="11">
        <v>0.25989999999999996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</row>
    <row r="28" spans="1:28" x14ac:dyDescent="0.25">
      <c r="A28" s="11">
        <v>3</v>
      </c>
      <c r="B28" s="11" t="s">
        <v>27</v>
      </c>
      <c r="C28" s="11">
        <v>298.14999999999998</v>
      </c>
      <c r="D28" s="11">
        <v>2</v>
      </c>
      <c r="E28" s="11">
        <v>0.39539999999999997</v>
      </c>
      <c r="F28" s="11">
        <v>0.40090000000000003</v>
      </c>
      <c r="G28" s="11">
        <v>0.20370000000000002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0.18479999999999999</v>
      </c>
      <c r="N28" s="11">
        <v>0.79780000000000006</v>
      </c>
      <c r="O28" s="11">
        <v>1.7399999999999999E-2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0.5867</v>
      </c>
      <c r="V28" s="11">
        <v>4.1900000000000007E-2</v>
      </c>
      <c r="W28" s="11">
        <v>0.37140000000000001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</row>
    <row r="29" spans="1:28" x14ac:dyDescent="0.25">
      <c r="A29" s="11">
        <v>3</v>
      </c>
      <c r="B29" s="11" t="s">
        <v>27</v>
      </c>
      <c r="C29" s="11">
        <v>298.14999999999998</v>
      </c>
      <c r="D29" s="11">
        <v>2</v>
      </c>
      <c r="E29" s="11">
        <v>0.34920000000000001</v>
      </c>
      <c r="F29" s="11">
        <v>0.40360000000000001</v>
      </c>
      <c r="G29" s="11">
        <v>0.24719999999999998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0.1497</v>
      </c>
      <c r="N29" s="11">
        <v>0.83779999999999999</v>
      </c>
      <c r="O29" s="11">
        <v>1.2500000000000001E-2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0.52459999999999996</v>
      </c>
      <c r="V29" s="11">
        <v>1.9199999999999998E-2</v>
      </c>
      <c r="W29" s="11">
        <v>0.45619999999999999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</row>
    <row r="30" spans="1:28" x14ac:dyDescent="0.25">
      <c r="A30" s="11">
        <v>3</v>
      </c>
      <c r="B30" s="11" t="s">
        <v>27</v>
      </c>
      <c r="C30" s="11">
        <v>298.14999999999998</v>
      </c>
      <c r="D30" s="11">
        <v>2</v>
      </c>
      <c r="E30" s="11">
        <v>0.29899999999999999</v>
      </c>
      <c r="F30" s="11">
        <v>0.40100000000000002</v>
      </c>
      <c r="G30" s="11">
        <v>0.3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0.11990000000000001</v>
      </c>
      <c r="N30" s="11">
        <v>0.87090000000000001</v>
      </c>
      <c r="O30" s="11">
        <v>9.1999999999999998E-3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0.44700000000000001</v>
      </c>
      <c r="V30" s="11">
        <v>7.8000000000000005E-3</v>
      </c>
      <c r="W30" s="11">
        <v>0.54520000000000002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</row>
    <row r="31" spans="1:28" x14ac:dyDescent="0.25">
      <c r="A31" s="11">
        <v>3</v>
      </c>
      <c r="B31" s="11" t="s">
        <v>27</v>
      </c>
      <c r="C31" s="11">
        <v>298.14999999999998</v>
      </c>
      <c r="D31" s="11">
        <v>2</v>
      </c>
      <c r="E31" s="11">
        <v>0.24609999999999999</v>
      </c>
      <c r="F31" s="11">
        <v>0.3931</v>
      </c>
      <c r="G31" s="11">
        <v>0.36080000000000001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9.4299999999999995E-2</v>
      </c>
      <c r="N31" s="11">
        <v>0.89849999999999997</v>
      </c>
      <c r="O31" s="11">
        <v>7.1999999999999998E-3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0.3664</v>
      </c>
      <c r="V31" s="11">
        <v>2.5000000000000001E-3</v>
      </c>
      <c r="W31" s="11">
        <v>0.63109999999999999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</row>
    <row r="32" spans="1:28" x14ac:dyDescent="0.25">
      <c r="A32" s="11">
        <v>3</v>
      </c>
      <c r="B32" s="11" t="s">
        <v>27</v>
      </c>
      <c r="C32" s="11">
        <v>298.14999999999998</v>
      </c>
      <c r="D32" s="11">
        <v>2</v>
      </c>
      <c r="E32" s="11">
        <v>0.19829999999999998</v>
      </c>
      <c r="F32" s="11">
        <v>0.40479999999999999</v>
      </c>
      <c r="G32" s="11">
        <v>0.39689999999999998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7.7100000000000002E-2</v>
      </c>
      <c r="N32" s="11">
        <v>0.91749999999999998</v>
      </c>
      <c r="O32" s="11">
        <v>5.4000000000000003E-3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0.2984</v>
      </c>
      <c r="V32" s="11">
        <v>2.0999999999999999E-3</v>
      </c>
      <c r="W32" s="11">
        <v>0.69950000000000001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</row>
    <row r="33" spans="1:28" x14ac:dyDescent="0.25">
      <c r="A33" s="11">
        <v>3</v>
      </c>
      <c r="B33" s="11" t="s">
        <v>27</v>
      </c>
      <c r="C33" s="11">
        <v>318.14999999999998</v>
      </c>
      <c r="D33" s="11">
        <v>2</v>
      </c>
      <c r="E33" s="11">
        <v>0.44040000000000001</v>
      </c>
      <c r="F33" s="11">
        <v>0.40250000000000002</v>
      </c>
      <c r="G33" s="11">
        <v>0.15710000000000002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0.28010000000000002</v>
      </c>
      <c r="N33" s="11">
        <v>0.67909999999999993</v>
      </c>
      <c r="O33" s="11">
        <v>4.0800000000000003E-2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0.62139999999999995</v>
      </c>
      <c r="V33" s="11">
        <v>0.10589999999999999</v>
      </c>
      <c r="W33" s="11">
        <v>0.2727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</row>
    <row r="34" spans="1:28" x14ac:dyDescent="0.25">
      <c r="A34" s="11">
        <v>3</v>
      </c>
      <c r="B34" s="11" t="s">
        <v>27</v>
      </c>
      <c r="C34" s="11">
        <v>318.14999999999998</v>
      </c>
      <c r="D34" s="11">
        <v>2</v>
      </c>
      <c r="E34" s="11">
        <v>0.40279999999999999</v>
      </c>
      <c r="F34" s="11">
        <v>0.39700000000000002</v>
      </c>
      <c r="G34" s="11">
        <v>0.20019999999999999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0.2238</v>
      </c>
      <c r="N34" s="11">
        <v>0.74980000000000002</v>
      </c>
      <c r="O34" s="11">
        <v>2.64E-2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0.59060000000000001</v>
      </c>
      <c r="V34" s="11">
        <v>5.3899999999999997E-2</v>
      </c>
      <c r="W34" s="11">
        <v>0.35549999999999998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</row>
    <row r="35" spans="1:28" x14ac:dyDescent="0.25">
      <c r="A35" s="11">
        <v>3</v>
      </c>
      <c r="B35" s="11" t="s">
        <v>27</v>
      </c>
      <c r="C35" s="11">
        <v>318.14999999999998</v>
      </c>
      <c r="D35" s="11">
        <v>2</v>
      </c>
      <c r="E35" s="11">
        <v>0.35090000000000005</v>
      </c>
      <c r="F35" s="11">
        <v>0.40500000000000003</v>
      </c>
      <c r="G35" s="11">
        <v>0.24410000000000001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0.17879999999999999</v>
      </c>
      <c r="N35" s="11">
        <v>0.80249999999999999</v>
      </c>
      <c r="O35" s="11">
        <v>1.8700000000000001E-2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0.52329999999999999</v>
      </c>
      <c r="V35" s="11">
        <v>2.3E-2</v>
      </c>
      <c r="W35" s="11">
        <v>0.45369999999999999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</row>
    <row r="36" spans="1:28" x14ac:dyDescent="0.25">
      <c r="A36" s="11">
        <v>3</v>
      </c>
      <c r="B36" s="11" t="s">
        <v>27</v>
      </c>
      <c r="C36" s="11">
        <v>318.14999999999998</v>
      </c>
      <c r="D36" s="11">
        <v>2</v>
      </c>
      <c r="E36" s="11">
        <v>0.3004</v>
      </c>
      <c r="F36" s="11">
        <v>0.40380000000000005</v>
      </c>
      <c r="G36" s="11">
        <v>0.29580000000000001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0.13769999999999999</v>
      </c>
      <c r="N36" s="11">
        <v>0.84549999999999992</v>
      </c>
      <c r="O36" s="11">
        <v>1.6799999999999999E-2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0.44619999999999999</v>
      </c>
      <c r="V36" s="11">
        <v>1.0700000000000001E-2</v>
      </c>
      <c r="W36" s="11">
        <v>0.54310000000000003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</row>
    <row r="37" spans="1:28" x14ac:dyDescent="0.25">
      <c r="A37" s="11">
        <v>3</v>
      </c>
      <c r="B37" s="11" t="s">
        <v>27</v>
      </c>
      <c r="C37" s="11">
        <v>318.14999999999998</v>
      </c>
      <c r="D37" s="11">
        <v>2</v>
      </c>
      <c r="E37" s="11">
        <v>0.24579999999999999</v>
      </c>
      <c r="F37" s="11">
        <v>0.4042</v>
      </c>
      <c r="G37" s="11">
        <v>0.35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0.1118</v>
      </c>
      <c r="N37" s="11">
        <v>0.878</v>
      </c>
      <c r="O37" s="11">
        <v>1.0200000000000001E-2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0.37259999999999999</v>
      </c>
      <c r="V37" s="11">
        <v>4.5999999999999999E-3</v>
      </c>
      <c r="W37" s="11">
        <v>0.62280000000000002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</row>
    <row r="38" spans="1:28" x14ac:dyDescent="0.25">
      <c r="A38" s="11">
        <v>3</v>
      </c>
      <c r="B38" s="11" t="s">
        <v>27</v>
      </c>
      <c r="C38" s="11">
        <v>318.14999999999998</v>
      </c>
      <c r="D38" s="11">
        <v>2</v>
      </c>
      <c r="E38" s="11">
        <v>0.2006</v>
      </c>
      <c r="F38" s="11">
        <v>0.40179999999999999</v>
      </c>
      <c r="G38" s="11">
        <v>0.39759999999999995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8.6699999999999999E-2</v>
      </c>
      <c r="N38" s="11">
        <v>0.90650000000000008</v>
      </c>
      <c r="O38" s="11">
        <v>6.8000000000000005E-3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0.29699999999999999</v>
      </c>
      <c r="V38" s="11">
        <v>4.0000000000000001E-3</v>
      </c>
      <c r="W38" s="11">
        <v>0.69900000000000007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</row>
    <row r="39" spans="1:28" x14ac:dyDescent="0.25">
      <c r="A39" s="11">
        <v>3</v>
      </c>
      <c r="B39" s="11" t="s">
        <v>27</v>
      </c>
      <c r="C39" s="11">
        <v>338.15</v>
      </c>
      <c r="D39" s="11">
        <v>2</v>
      </c>
      <c r="E39" s="11">
        <v>0.44569999999999999</v>
      </c>
      <c r="F39" s="11">
        <v>0.39640000000000003</v>
      </c>
      <c r="G39" s="11">
        <v>0.15789999999999998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0.34789999999999999</v>
      </c>
      <c r="N39" s="11">
        <v>0.57540000000000002</v>
      </c>
      <c r="O39" s="11">
        <v>7.6700000000000004E-2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0.59899999999999998</v>
      </c>
      <c r="V39" s="11">
        <v>0.13439999999999999</v>
      </c>
      <c r="W39" s="11">
        <v>0.2666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</row>
    <row r="40" spans="1:28" x14ac:dyDescent="0.25">
      <c r="A40" s="11">
        <v>3</v>
      </c>
      <c r="B40" s="11" t="s">
        <v>27</v>
      </c>
      <c r="C40" s="11">
        <v>338.15</v>
      </c>
      <c r="D40" s="11">
        <v>2</v>
      </c>
      <c r="E40" s="11">
        <v>0.39929999999999999</v>
      </c>
      <c r="F40" s="11">
        <v>0.40130000000000005</v>
      </c>
      <c r="G40" s="11">
        <v>0.19940000000000002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0.26390000000000002</v>
      </c>
      <c r="N40" s="11">
        <v>0.69430000000000003</v>
      </c>
      <c r="O40" s="11">
        <v>4.1799999999999997E-2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0.56759999999999999</v>
      </c>
      <c r="V40" s="11">
        <v>6.8199999999999997E-2</v>
      </c>
      <c r="W40" s="11">
        <v>0.36420000000000002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</row>
    <row r="41" spans="1:28" x14ac:dyDescent="0.25">
      <c r="A41" s="11">
        <v>3</v>
      </c>
      <c r="B41" s="11" t="s">
        <v>27</v>
      </c>
      <c r="C41" s="11">
        <v>338.15</v>
      </c>
      <c r="D41" s="11">
        <v>2</v>
      </c>
      <c r="E41" s="11">
        <v>0.33740000000000003</v>
      </c>
      <c r="F41" s="11">
        <v>0.40810000000000002</v>
      </c>
      <c r="G41" s="11">
        <v>0.2545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0.19329999999999997</v>
      </c>
      <c r="N41" s="11">
        <v>0.78159999999999996</v>
      </c>
      <c r="O41" s="11">
        <v>2.5099999999999997E-2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0.49859999999999999</v>
      </c>
      <c r="V41" s="11">
        <v>2.4500000000000001E-2</v>
      </c>
      <c r="W41" s="11">
        <v>0.47689999999999999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</row>
    <row r="42" spans="1:28" x14ac:dyDescent="0.25">
      <c r="A42" s="11">
        <v>3</v>
      </c>
      <c r="B42" s="11" t="s">
        <v>27</v>
      </c>
      <c r="C42" s="11">
        <v>338.15</v>
      </c>
      <c r="D42" s="11">
        <v>2</v>
      </c>
      <c r="E42" s="11">
        <v>0.3034</v>
      </c>
      <c r="F42" s="11">
        <v>0.39630000000000004</v>
      </c>
      <c r="G42" s="11">
        <v>0.30030000000000001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0.16200000000000001</v>
      </c>
      <c r="N42" s="11">
        <v>0.81940000000000002</v>
      </c>
      <c r="O42" s="11">
        <v>1.8600000000000002E-2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0.43439999999999995</v>
      </c>
      <c r="V42" s="11">
        <v>1.21E-2</v>
      </c>
      <c r="W42" s="11">
        <v>0.55349999999999999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</row>
    <row r="43" spans="1:28" x14ac:dyDescent="0.25">
      <c r="A43" s="11">
        <v>3</v>
      </c>
      <c r="B43" s="11" t="s">
        <v>27</v>
      </c>
      <c r="C43" s="11">
        <v>338.15</v>
      </c>
      <c r="D43" s="11">
        <v>2</v>
      </c>
      <c r="E43" s="11">
        <v>0.25140000000000001</v>
      </c>
      <c r="F43" s="11">
        <v>0.4017</v>
      </c>
      <c r="G43" s="11">
        <v>0.34689999999999999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0.12210000000000001</v>
      </c>
      <c r="N43" s="11">
        <v>0.86450000000000005</v>
      </c>
      <c r="O43" s="11">
        <v>1.34E-2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0.3629</v>
      </c>
      <c r="V43" s="11">
        <v>4.5999999999999999E-3</v>
      </c>
      <c r="W43" s="11">
        <v>0.63249999999999995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</row>
    <row r="44" spans="1:28" x14ac:dyDescent="0.25">
      <c r="A44" s="11">
        <v>3</v>
      </c>
      <c r="B44" s="11" t="s">
        <v>27</v>
      </c>
      <c r="C44" s="11">
        <v>338.15</v>
      </c>
      <c r="D44" s="11">
        <v>2</v>
      </c>
      <c r="E44" s="11">
        <v>0.20100000000000001</v>
      </c>
      <c r="F44" s="11">
        <v>0.40210000000000001</v>
      </c>
      <c r="G44" s="11">
        <v>0.39689999999999998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0.1</v>
      </c>
      <c r="N44" s="11">
        <v>0.88969999999999994</v>
      </c>
      <c r="O44" s="11">
        <v>1.03E-2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0.2903</v>
      </c>
      <c r="V44" s="11">
        <v>1.2999999999999999E-3</v>
      </c>
      <c r="W44" s="11">
        <v>0.70840000000000003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</row>
    <row r="45" spans="1:28" x14ac:dyDescent="0.25">
      <c r="A45" s="11">
        <v>4</v>
      </c>
      <c r="B45" s="11" t="s">
        <v>27</v>
      </c>
      <c r="C45" s="11">
        <v>293.14999999999998</v>
      </c>
      <c r="D45" s="11">
        <v>1</v>
      </c>
      <c r="E45" s="11">
        <v>0.21579999999999999</v>
      </c>
      <c r="F45" s="11">
        <v>0.24579999999999999</v>
      </c>
      <c r="G45" s="11">
        <v>0.53839999999999999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3.6299999999999999E-2</v>
      </c>
      <c r="N45" s="11">
        <v>0.96060000000000001</v>
      </c>
      <c r="O45" s="11">
        <v>3.0999999999999999E-3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0.28389999999999999</v>
      </c>
      <c r="V45" s="11">
        <v>1.1999999999999999E-3</v>
      </c>
      <c r="W45" s="11">
        <v>0.71489999999999998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</row>
    <row r="46" spans="1:28" x14ac:dyDescent="0.25">
      <c r="A46" s="11">
        <v>4</v>
      </c>
      <c r="B46" s="11" t="s">
        <v>27</v>
      </c>
      <c r="C46" s="11">
        <v>293.14999999999998</v>
      </c>
      <c r="D46" s="11">
        <v>1</v>
      </c>
      <c r="E46" s="11">
        <v>0.3987</v>
      </c>
      <c r="F46" s="11">
        <v>0.27210000000000001</v>
      </c>
      <c r="G46" s="11">
        <v>0.32919999999999999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9.1799999999999993E-2</v>
      </c>
      <c r="N46" s="11">
        <v>0.90370000000000006</v>
      </c>
      <c r="O46" s="11">
        <v>4.5000000000000005E-3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0.53500000000000003</v>
      </c>
      <c r="V46" s="11">
        <v>4.5999999999999999E-3</v>
      </c>
      <c r="W46" s="11">
        <v>0.46039999999999998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</row>
    <row r="47" spans="1:28" x14ac:dyDescent="0.25">
      <c r="A47" s="11">
        <v>4</v>
      </c>
      <c r="B47" s="11" t="s">
        <v>27</v>
      </c>
      <c r="C47" s="11">
        <v>293.14999999999998</v>
      </c>
      <c r="D47" s="11">
        <v>1</v>
      </c>
      <c r="E47" s="11">
        <v>0.52700000000000002</v>
      </c>
      <c r="F47" s="11">
        <v>0.20430000000000001</v>
      </c>
      <c r="G47" s="11">
        <v>0.26869999999999999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0.10929999999999999</v>
      </c>
      <c r="N47" s="11">
        <v>0.88470000000000004</v>
      </c>
      <c r="O47" s="11">
        <v>6.0000000000000001E-3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0.62840000000000007</v>
      </c>
      <c r="V47" s="11">
        <v>7.6E-3</v>
      </c>
      <c r="W47" s="11">
        <v>0.36399999999999999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</row>
    <row r="48" spans="1:28" x14ac:dyDescent="0.25">
      <c r="A48" s="11">
        <v>4</v>
      </c>
      <c r="B48" s="11" t="s">
        <v>27</v>
      </c>
      <c r="C48" s="11">
        <v>293.14999999999998</v>
      </c>
      <c r="D48" s="11">
        <v>1</v>
      </c>
      <c r="E48" s="11">
        <v>0.30109999999999998</v>
      </c>
      <c r="F48" s="11">
        <v>0.2024</v>
      </c>
      <c r="G48" s="11">
        <v>0.4965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4.4199999999999996E-2</v>
      </c>
      <c r="N48" s="11">
        <v>0.95180000000000009</v>
      </c>
      <c r="O48" s="11">
        <v>4.0000000000000001E-3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0.36450000000000005</v>
      </c>
      <c r="V48" s="11">
        <v>1.5E-3</v>
      </c>
      <c r="W48" s="11">
        <v>0.63400000000000001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</row>
    <row r="49" spans="1:28" x14ac:dyDescent="0.25">
      <c r="A49" s="11">
        <v>4</v>
      </c>
      <c r="B49" s="11" t="s">
        <v>27</v>
      </c>
      <c r="C49" s="11">
        <v>293.14999999999998</v>
      </c>
      <c r="D49" s="11">
        <v>1</v>
      </c>
      <c r="E49" s="11">
        <v>0.26649999999999996</v>
      </c>
      <c r="F49" s="11">
        <v>0.39950000000000002</v>
      </c>
      <c r="G49" s="11">
        <v>0.33399999999999996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6.0999999999999999E-2</v>
      </c>
      <c r="N49" s="11">
        <v>0.93400000000000005</v>
      </c>
      <c r="O49" s="11">
        <v>5.0000000000000001E-3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0.42399999999999999</v>
      </c>
      <c r="V49" s="11">
        <v>1.8E-3</v>
      </c>
      <c r="W49" s="11">
        <v>0.57420000000000004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</row>
    <row r="50" spans="1:28" x14ac:dyDescent="0.25">
      <c r="A50" s="11">
        <v>4</v>
      </c>
      <c r="B50" s="11" t="s">
        <v>27</v>
      </c>
      <c r="C50" s="11">
        <v>303.14999999999998</v>
      </c>
      <c r="D50" s="11">
        <v>1</v>
      </c>
      <c r="E50" s="11">
        <v>0.51539999999999997</v>
      </c>
      <c r="F50" s="11">
        <v>0.20550000000000002</v>
      </c>
      <c r="G50" s="11">
        <v>0.27910000000000001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8.9700000000000002E-2</v>
      </c>
      <c r="N50" s="11">
        <v>0.90249999999999997</v>
      </c>
      <c r="O50" s="11">
        <v>7.8000000000000005E-3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0.61909999999999998</v>
      </c>
      <c r="V50" s="11">
        <v>2.0099999999999996E-2</v>
      </c>
      <c r="W50" s="11">
        <v>0.36080000000000001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</row>
    <row r="51" spans="1:28" x14ac:dyDescent="0.25">
      <c r="A51" s="11">
        <v>4</v>
      </c>
      <c r="B51" s="11" t="s">
        <v>27</v>
      </c>
      <c r="C51" s="11">
        <v>303.14999999999998</v>
      </c>
      <c r="D51" s="11">
        <v>1</v>
      </c>
      <c r="E51" s="11">
        <v>0.4032</v>
      </c>
      <c r="F51" s="11">
        <v>0.26600000000000001</v>
      </c>
      <c r="G51" s="11">
        <v>0.33079999999999998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7.2000000000000008E-2</v>
      </c>
      <c r="N51" s="11">
        <v>0.92</v>
      </c>
      <c r="O51" s="11">
        <v>8.0000000000000002E-3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0.53210000000000002</v>
      </c>
      <c r="V51" s="11">
        <v>7.4000000000000003E-3</v>
      </c>
      <c r="W51" s="11">
        <v>0.46049999999999996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</row>
    <row r="52" spans="1:28" x14ac:dyDescent="0.25">
      <c r="A52" s="11">
        <v>4</v>
      </c>
      <c r="B52" s="11" t="s">
        <v>27</v>
      </c>
      <c r="C52" s="11">
        <v>303.14999999999998</v>
      </c>
      <c r="D52" s="11">
        <v>1</v>
      </c>
      <c r="E52" s="11">
        <v>0.313</v>
      </c>
      <c r="F52" s="11">
        <v>0.18640000000000001</v>
      </c>
      <c r="G52" s="11">
        <v>0.50060000000000004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5.2699999999999997E-2</v>
      </c>
      <c r="N52" s="11">
        <v>0.94</v>
      </c>
      <c r="O52" s="11">
        <v>7.3000000000000001E-3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0.38850000000000001</v>
      </c>
      <c r="V52" s="11">
        <v>1.8E-3</v>
      </c>
      <c r="W52" s="11">
        <v>0.60970000000000002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</row>
    <row r="53" spans="1:28" x14ac:dyDescent="0.25">
      <c r="A53" s="11">
        <v>4</v>
      </c>
      <c r="B53" s="11" t="s">
        <v>27</v>
      </c>
      <c r="C53" s="11">
        <v>303.14999999999998</v>
      </c>
      <c r="D53" s="11">
        <v>1</v>
      </c>
      <c r="E53" s="11">
        <v>0.18989999999999999</v>
      </c>
      <c r="F53" s="11">
        <v>0.24979999999999999</v>
      </c>
      <c r="G53" s="11">
        <v>0.56030000000000002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4.4299999999999999E-2</v>
      </c>
      <c r="N53" s="11">
        <v>0.95239999999999991</v>
      </c>
      <c r="O53" s="11">
        <v>3.3E-3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0.2601</v>
      </c>
      <c r="V53" s="11">
        <v>1.4000000000000002E-3</v>
      </c>
      <c r="W53" s="11">
        <v>0.73849999999999993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</row>
    <row r="54" spans="1:28" x14ac:dyDescent="0.25">
      <c r="A54" s="11">
        <v>4</v>
      </c>
      <c r="B54" s="11" t="s">
        <v>27</v>
      </c>
      <c r="C54" s="11">
        <v>303.14999999999998</v>
      </c>
      <c r="D54" s="11">
        <v>1</v>
      </c>
      <c r="E54" s="11">
        <v>0.30430000000000001</v>
      </c>
      <c r="F54" s="11">
        <v>0.40720000000000001</v>
      </c>
      <c r="G54" s="11">
        <v>0.28850000000000003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6.9000000000000006E-2</v>
      </c>
      <c r="N54" s="11">
        <v>0.92489999999999994</v>
      </c>
      <c r="O54" s="11">
        <v>6.0999999999999995E-3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0.49270000000000003</v>
      </c>
      <c r="V54" s="11">
        <v>7.3000000000000001E-3</v>
      </c>
      <c r="W54" s="11">
        <v>0.5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</row>
    <row r="55" spans="1:28" x14ac:dyDescent="0.25">
      <c r="A55" s="11">
        <v>4</v>
      </c>
      <c r="B55" s="11" t="s">
        <v>27</v>
      </c>
      <c r="C55" s="11">
        <v>313.14999999999998</v>
      </c>
      <c r="D55" s="11">
        <v>1</v>
      </c>
      <c r="E55" s="11">
        <v>0.19440000000000002</v>
      </c>
      <c r="F55" s="11">
        <v>0.24729999999999999</v>
      </c>
      <c r="G55" s="11">
        <v>0.55830000000000002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5.0199999999999995E-2</v>
      </c>
      <c r="N55" s="11">
        <v>0.94430000000000003</v>
      </c>
      <c r="O55" s="11">
        <v>5.5000000000000005E-3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0.24010000000000001</v>
      </c>
      <c r="V55" s="11">
        <v>1.1000000000000001E-3</v>
      </c>
      <c r="W55" s="11">
        <v>0.75879999999999992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</row>
    <row r="56" spans="1:28" x14ac:dyDescent="0.25">
      <c r="A56" s="11">
        <v>4</v>
      </c>
      <c r="B56" s="11" t="s">
        <v>27</v>
      </c>
      <c r="C56" s="11">
        <v>313.14999999999998</v>
      </c>
      <c r="D56" s="11">
        <v>1</v>
      </c>
      <c r="E56" s="11">
        <v>0.1381</v>
      </c>
      <c r="F56" s="11">
        <v>0.41729999999999995</v>
      </c>
      <c r="G56" s="11">
        <v>0.4446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4.4000000000000004E-2</v>
      </c>
      <c r="N56" s="11">
        <v>0.95069999999999988</v>
      </c>
      <c r="O56" s="11">
        <v>5.3E-3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0.20149999999999998</v>
      </c>
      <c r="V56" s="11">
        <v>1.1000000000000001E-3</v>
      </c>
      <c r="W56" s="11">
        <v>0.7974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</row>
    <row r="57" spans="1:28" x14ac:dyDescent="0.25">
      <c r="A57" s="11">
        <v>4</v>
      </c>
      <c r="B57" s="11" t="s">
        <v>27</v>
      </c>
      <c r="C57" s="11">
        <v>313.14999999999998</v>
      </c>
      <c r="D57" s="11">
        <v>1</v>
      </c>
      <c r="E57" s="11">
        <v>0.311</v>
      </c>
      <c r="F57" s="11">
        <v>0.1885</v>
      </c>
      <c r="G57" s="11">
        <v>0.50049999999999994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9.0399999999999994E-2</v>
      </c>
      <c r="N57" s="11">
        <v>0.89900000000000002</v>
      </c>
      <c r="O57" s="11">
        <v>1.06E-2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0.37509999999999999</v>
      </c>
      <c r="V57" s="11">
        <v>1.7000000000000001E-3</v>
      </c>
      <c r="W57" s="11">
        <v>0.62319999999999998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</row>
    <row r="58" spans="1:28" x14ac:dyDescent="0.25">
      <c r="A58" s="11">
        <v>4</v>
      </c>
      <c r="B58" s="11" t="s">
        <v>27</v>
      </c>
      <c r="C58" s="11">
        <v>313.14999999999998</v>
      </c>
      <c r="D58" s="11">
        <v>1</v>
      </c>
      <c r="E58" s="11">
        <v>0.52049999999999996</v>
      </c>
      <c r="F58" s="11">
        <v>0.20550000000000002</v>
      </c>
      <c r="G58" s="11">
        <v>0.27399999999999997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0.15</v>
      </c>
      <c r="N58" s="11">
        <v>0.83790000000000009</v>
      </c>
      <c r="O58" s="11">
        <v>1.21E-2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0.63219999999999998</v>
      </c>
      <c r="V58" s="11">
        <v>2.53E-2</v>
      </c>
      <c r="W58" s="11">
        <v>0.34250000000000003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</row>
    <row r="59" spans="1:28" x14ac:dyDescent="0.25">
      <c r="A59" s="11">
        <v>4</v>
      </c>
      <c r="B59" s="11" t="s">
        <v>27</v>
      </c>
      <c r="C59" s="11">
        <v>313.14999999999998</v>
      </c>
      <c r="D59" s="11">
        <v>1</v>
      </c>
      <c r="E59" s="11">
        <v>0.37549999999999994</v>
      </c>
      <c r="F59" s="11">
        <v>0.28249999999999997</v>
      </c>
      <c r="G59" s="11">
        <v>0.34200000000000003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0.12089999999999999</v>
      </c>
      <c r="N59" s="11">
        <v>0.86829999999999996</v>
      </c>
      <c r="O59" s="11">
        <v>1.0800000000000001E-2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0.47909999999999997</v>
      </c>
      <c r="V59" s="11">
        <v>9.7999999999999997E-3</v>
      </c>
      <c r="W59" s="11">
        <v>0.5111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</row>
    <row r="60" spans="1:28" x14ac:dyDescent="0.25">
      <c r="A60" s="11">
        <v>5</v>
      </c>
      <c r="B60" s="11" t="s">
        <v>27</v>
      </c>
      <c r="C60" s="11">
        <v>293.14999999999998</v>
      </c>
      <c r="D60" s="11">
        <v>1</v>
      </c>
      <c r="E60" s="11">
        <v>0.54179999999999995</v>
      </c>
      <c r="F60" s="11">
        <v>0.19640000000000002</v>
      </c>
      <c r="G60" s="11">
        <v>0.26179999999999998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9.7899999999999987E-2</v>
      </c>
      <c r="N60" s="11">
        <v>0.8970999999999999</v>
      </c>
      <c r="O60" s="11">
        <v>5.0000000000000001E-3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0.64659999999999995</v>
      </c>
      <c r="V60" s="11">
        <v>3.4000000000000002E-3</v>
      </c>
      <c r="W60" s="11">
        <v>0.35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</row>
    <row r="61" spans="1:28" x14ac:dyDescent="0.25">
      <c r="A61" s="11">
        <v>5</v>
      </c>
      <c r="B61" s="11" t="s">
        <v>27</v>
      </c>
      <c r="C61" s="11">
        <v>293.14999999999998</v>
      </c>
      <c r="D61" s="11">
        <v>1</v>
      </c>
      <c r="E61" s="11">
        <v>0.38069999999999998</v>
      </c>
      <c r="F61" s="11">
        <v>0.27510000000000001</v>
      </c>
      <c r="G61" s="11">
        <v>0.34420000000000001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5.4800000000000001E-2</v>
      </c>
      <c r="N61" s="11">
        <v>0.94180000000000008</v>
      </c>
      <c r="O61" s="11">
        <v>3.4000000000000002E-3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0.50639999999999996</v>
      </c>
      <c r="V61" s="11">
        <v>8.6E-3</v>
      </c>
      <c r="W61" s="11">
        <v>0.48499999999999999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</row>
    <row r="62" spans="1:28" x14ac:dyDescent="0.25">
      <c r="A62" s="11">
        <v>5</v>
      </c>
      <c r="B62" s="11" t="s">
        <v>27</v>
      </c>
      <c r="C62" s="11">
        <v>293.14999999999998</v>
      </c>
      <c r="D62" s="11">
        <v>1</v>
      </c>
      <c r="E62" s="11">
        <v>0.2011</v>
      </c>
      <c r="F62" s="11">
        <v>0.49630000000000002</v>
      </c>
      <c r="G62" s="11">
        <v>0.30260000000000004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4.1500000000000002E-2</v>
      </c>
      <c r="N62" s="11">
        <v>0.95550000000000002</v>
      </c>
      <c r="O62" s="11">
        <v>3.0000000000000001E-3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0.374</v>
      </c>
      <c r="V62" s="11">
        <v>1E-3</v>
      </c>
      <c r="W62" s="11">
        <v>0.625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</row>
    <row r="63" spans="1:28" x14ac:dyDescent="0.25">
      <c r="A63" s="11">
        <v>5</v>
      </c>
      <c r="B63" s="11" t="s">
        <v>27</v>
      </c>
      <c r="C63" s="11">
        <v>293.14999999999998</v>
      </c>
      <c r="D63" s="11">
        <v>1</v>
      </c>
      <c r="E63" s="11">
        <v>0.21530000000000002</v>
      </c>
      <c r="F63" s="11">
        <v>0.23809999999999998</v>
      </c>
      <c r="G63" s="11">
        <v>0.54659999999999997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3.5499999999999997E-2</v>
      </c>
      <c r="N63" s="11">
        <v>0.96250000000000002</v>
      </c>
      <c r="O63" s="11">
        <v>2E-3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0.28999999999999998</v>
      </c>
      <c r="V63" s="11">
        <v>1E-3</v>
      </c>
      <c r="W63" s="11">
        <v>0.70900000000000007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</row>
    <row r="64" spans="1:28" x14ac:dyDescent="0.25">
      <c r="A64" s="11">
        <v>5</v>
      </c>
      <c r="B64" s="11" t="s">
        <v>27</v>
      </c>
      <c r="C64" s="11">
        <v>293.14999999999998</v>
      </c>
      <c r="D64" s="11">
        <v>1</v>
      </c>
      <c r="E64" s="11">
        <v>0.39219999999999999</v>
      </c>
      <c r="F64" s="11">
        <v>0.39950000000000002</v>
      </c>
      <c r="G64" s="11">
        <v>0.20829999999999999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3.7999999999999999E-2</v>
      </c>
      <c r="N64" s="11">
        <v>0.9194</v>
      </c>
      <c r="O64" s="11">
        <v>4.2599999999999999E-2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0.61719999999999997</v>
      </c>
      <c r="V64" s="11">
        <v>2.8000000000000004E-3</v>
      </c>
      <c r="W64" s="11">
        <v>0.38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</row>
    <row r="65" spans="1:28" x14ac:dyDescent="0.25">
      <c r="A65" s="11">
        <v>5</v>
      </c>
      <c r="B65" s="11" t="s">
        <v>27</v>
      </c>
      <c r="C65" s="11">
        <v>303.14999999999998</v>
      </c>
      <c r="D65" s="11">
        <v>1</v>
      </c>
      <c r="E65" s="11">
        <v>0.59370000000000001</v>
      </c>
      <c r="F65" s="11">
        <v>0.1943</v>
      </c>
      <c r="G65" s="11">
        <v>0.21199999999999999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0.1338</v>
      </c>
      <c r="N65" s="11">
        <v>0.85719999999999996</v>
      </c>
      <c r="O65" s="11">
        <v>9.0000000000000011E-3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0.70279999999999998</v>
      </c>
      <c r="V65" s="11">
        <v>3.04E-2</v>
      </c>
      <c r="W65" s="11">
        <v>0.26679999999999998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</row>
    <row r="66" spans="1:28" x14ac:dyDescent="0.25">
      <c r="A66" s="11">
        <v>5</v>
      </c>
      <c r="B66" s="11" t="s">
        <v>27</v>
      </c>
      <c r="C66" s="11">
        <v>303.14999999999998</v>
      </c>
      <c r="D66" s="11">
        <v>1</v>
      </c>
      <c r="E66" s="11">
        <v>0.40880000000000005</v>
      </c>
      <c r="F66" s="11">
        <v>0.38909999999999995</v>
      </c>
      <c r="G66" s="11">
        <v>0.2021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0.10400000000000001</v>
      </c>
      <c r="N66" s="11">
        <v>0.88800000000000001</v>
      </c>
      <c r="O66" s="11">
        <v>8.0000000000000002E-3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0.624</v>
      </c>
      <c r="V66" s="11">
        <v>1.54E-2</v>
      </c>
      <c r="W66" s="11">
        <v>0.36060000000000003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</row>
    <row r="67" spans="1:28" x14ac:dyDescent="0.25">
      <c r="A67" s="11">
        <v>5</v>
      </c>
      <c r="B67" s="11" t="s">
        <v>27</v>
      </c>
      <c r="C67" s="11">
        <v>303.14999999999998</v>
      </c>
      <c r="D67" s="11">
        <v>1</v>
      </c>
      <c r="E67" s="11">
        <v>0.505</v>
      </c>
      <c r="F67" s="11">
        <v>0.19889999999999999</v>
      </c>
      <c r="G67" s="11">
        <v>0.29609999999999997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0.09</v>
      </c>
      <c r="N67" s="11">
        <v>0.9022</v>
      </c>
      <c r="O67" s="11">
        <v>7.8000000000000005E-3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0.60389999999999999</v>
      </c>
      <c r="V67" s="11">
        <v>0.01</v>
      </c>
      <c r="W67" s="11">
        <v>0.3861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</row>
    <row r="68" spans="1:28" x14ac:dyDescent="0.25">
      <c r="A68" s="11">
        <v>5</v>
      </c>
      <c r="B68" s="11" t="s">
        <v>27</v>
      </c>
      <c r="C68" s="11">
        <v>303.14999999999998</v>
      </c>
      <c r="D68" s="11">
        <v>1</v>
      </c>
      <c r="E68" s="11">
        <v>0.36780000000000002</v>
      </c>
      <c r="F68" s="11">
        <v>0.30049999999999999</v>
      </c>
      <c r="G68" s="11">
        <v>0.33169999999999999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7.0199999999999999E-2</v>
      </c>
      <c r="N68" s="11">
        <v>0.92480000000000007</v>
      </c>
      <c r="O68" s="11">
        <v>5.0000000000000001E-3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0.50350000000000006</v>
      </c>
      <c r="V68" s="11">
        <v>4.5999999999999999E-3</v>
      </c>
      <c r="W68" s="11">
        <v>0.4919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</row>
    <row r="69" spans="1:28" x14ac:dyDescent="0.25">
      <c r="A69" s="11">
        <v>5</v>
      </c>
      <c r="B69" s="11" t="s">
        <v>27</v>
      </c>
      <c r="C69" s="11">
        <v>303.14999999999998</v>
      </c>
      <c r="D69" s="11">
        <v>1</v>
      </c>
      <c r="E69" s="11">
        <v>0.20319999999999999</v>
      </c>
      <c r="F69" s="11">
        <v>0.24940000000000001</v>
      </c>
      <c r="G69" s="11">
        <v>0.5474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4.4999999999999998E-2</v>
      </c>
      <c r="N69" s="11">
        <v>0.95250000000000001</v>
      </c>
      <c r="O69" s="11">
        <v>2.5000000000000001E-3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0.25950000000000001</v>
      </c>
      <c r="V69" s="11">
        <v>2E-3</v>
      </c>
      <c r="W69" s="11">
        <v>0.73849999999999993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</row>
    <row r="70" spans="1:28" x14ac:dyDescent="0.25">
      <c r="A70" s="11">
        <v>5</v>
      </c>
      <c r="B70" s="11" t="s">
        <v>27</v>
      </c>
      <c r="C70" s="11">
        <v>313.14999999999998</v>
      </c>
      <c r="D70" s="11">
        <v>1</v>
      </c>
      <c r="E70" s="11">
        <v>0.49349999999999999</v>
      </c>
      <c r="F70" s="11">
        <v>0.2195</v>
      </c>
      <c r="G70" s="11">
        <v>0.28699999999999998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0.11</v>
      </c>
      <c r="N70" s="11">
        <v>0.88</v>
      </c>
      <c r="O70" s="11">
        <v>0.01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0.59870000000000001</v>
      </c>
      <c r="V70" s="11">
        <v>5.3E-3</v>
      </c>
      <c r="W70" s="11">
        <v>0.39600000000000002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</row>
    <row r="71" spans="1:28" x14ac:dyDescent="0.25">
      <c r="A71" s="11">
        <v>5</v>
      </c>
      <c r="B71" s="11" t="s">
        <v>27</v>
      </c>
      <c r="C71" s="11">
        <v>313.14999999999998</v>
      </c>
      <c r="D71" s="11">
        <v>1</v>
      </c>
      <c r="E71" s="11">
        <v>0.37340000000000001</v>
      </c>
      <c r="F71" s="11">
        <v>0.27639999999999998</v>
      </c>
      <c r="G71" s="11">
        <v>0.35020000000000001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9.6000000000000002E-2</v>
      </c>
      <c r="N71" s="11">
        <v>0.89500000000000002</v>
      </c>
      <c r="O71" s="11">
        <v>9.0000000000000011E-3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0.49200000000000005</v>
      </c>
      <c r="V71" s="11">
        <v>3.4000000000000002E-3</v>
      </c>
      <c r="W71" s="11">
        <v>0.50460000000000005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</row>
    <row r="72" spans="1:28" x14ac:dyDescent="0.25">
      <c r="A72" s="11">
        <v>5</v>
      </c>
      <c r="B72" s="11" t="s">
        <v>27</v>
      </c>
      <c r="C72" s="11">
        <v>313.14999999999998</v>
      </c>
      <c r="D72" s="11">
        <v>1</v>
      </c>
      <c r="E72" s="11">
        <v>0.30280000000000001</v>
      </c>
      <c r="F72" s="11">
        <v>0.18989999999999999</v>
      </c>
      <c r="G72" s="11">
        <v>0.50729999999999997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8.5999999999999993E-2</v>
      </c>
      <c r="N72" s="11">
        <v>0.90599999999999992</v>
      </c>
      <c r="O72" s="11">
        <v>8.0000000000000002E-3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0.35869999999999996</v>
      </c>
      <c r="V72" s="11">
        <v>3.0999999999999999E-3</v>
      </c>
      <c r="W72" s="11">
        <v>0.63819999999999999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</row>
    <row r="73" spans="1:28" x14ac:dyDescent="0.25">
      <c r="A73" s="11">
        <v>5</v>
      </c>
      <c r="B73" s="11" t="s">
        <v>27</v>
      </c>
      <c r="C73" s="11">
        <v>313.14999999999998</v>
      </c>
      <c r="D73" s="11">
        <v>1</v>
      </c>
      <c r="E73" s="11">
        <v>0.19899999999999998</v>
      </c>
      <c r="F73" s="11">
        <v>0.24780000000000002</v>
      </c>
      <c r="G73" s="11">
        <v>0.55320000000000003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5.7999999999999996E-2</v>
      </c>
      <c r="N73" s="11">
        <v>0.93500000000000005</v>
      </c>
      <c r="O73" s="11">
        <v>6.9999999999999993E-3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0.24859999999999999</v>
      </c>
      <c r="V73" s="11">
        <v>2.8000000000000004E-3</v>
      </c>
      <c r="W73" s="11">
        <v>0.74860000000000004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</row>
    <row r="74" spans="1:28" x14ac:dyDescent="0.25">
      <c r="A74" s="11">
        <v>5</v>
      </c>
      <c r="B74" s="11" t="s">
        <v>27</v>
      </c>
      <c r="C74" s="11">
        <v>313.14999999999998</v>
      </c>
      <c r="D74" s="11">
        <v>1</v>
      </c>
      <c r="E74" s="11">
        <v>0.439</v>
      </c>
      <c r="F74" s="11">
        <v>0.39299999999999996</v>
      </c>
      <c r="G74" s="11">
        <v>0.16800000000000001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0.13</v>
      </c>
      <c r="N74" s="11">
        <v>0.85499999999999998</v>
      </c>
      <c r="O74" s="11">
        <v>1.4999999999999999E-2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0.67</v>
      </c>
      <c r="V74" s="11">
        <v>2.8999999999999998E-2</v>
      </c>
      <c r="W74" s="11">
        <v>0.30099999999999999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</row>
    <row r="75" spans="1:28" x14ac:dyDescent="0.25">
      <c r="A75" s="11">
        <v>6</v>
      </c>
      <c r="B75" s="11" t="s">
        <v>27</v>
      </c>
      <c r="C75" s="11">
        <v>300.14999999999998</v>
      </c>
      <c r="D75" s="11">
        <v>2</v>
      </c>
      <c r="E75" s="11">
        <v>0.51910000000000001</v>
      </c>
      <c r="F75" s="11">
        <v>0.23480000000000001</v>
      </c>
      <c r="G75" s="11">
        <v>0.24609999999999999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0.2707</v>
      </c>
      <c r="N75" s="11">
        <v>0.69709999999999994</v>
      </c>
      <c r="O75" s="11">
        <v>3.2199999999999999E-2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0.56990000000000007</v>
      </c>
      <c r="V75" s="11">
        <v>6.2300000000000001E-2</v>
      </c>
      <c r="W75" s="11">
        <v>0.36780000000000002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</row>
    <row r="76" spans="1:28" x14ac:dyDescent="0.25">
      <c r="A76" s="11">
        <v>6</v>
      </c>
      <c r="B76" s="11" t="s">
        <v>27</v>
      </c>
      <c r="C76" s="11">
        <v>300.14999999999998</v>
      </c>
      <c r="D76" s="11">
        <v>2</v>
      </c>
      <c r="E76" s="11">
        <v>0.50600000000000001</v>
      </c>
      <c r="F76" s="11">
        <v>0.13009999999999999</v>
      </c>
      <c r="G76" s="11">
        <v>0.3639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0.18440000000000001</v>
      </c>
      <c r="N76" s="11">
        <v>0.80310000000000004</v>
      </c>
      <c r="O76" s="11">
        <v>1.2500000000000001E-2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0.52049999999999996</v>
      </c>
      <c r="V76" s="11">
        <v>3.39E-2</v>
      </c>
      <c r="W76" s="11">
        <v>0.4456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</row>
    <row r="77" spans="1:28" x14ac:dyDescent="0.25">
      <c r="A77" s="11">
        <v>6</v>
      </c>
      <c r="B77" s="11" t="s">
        <v>27</v>
      </c>
      <c r="C77" s="11">
        <v>300.14999999999998</v>
      </c>
      <c r="D77" s="11">
        <v>2</v>
      </c>
      <c r="E77" s="11">
        <v>0.33979999999999999</v>
      </c>
      <c r="F77" s="11">
        <v>0.32400000000000001</v>
      </c>
      <c r="G77" s="11">
        <v>0.3362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0.15570000000000001</v>
      </c>
      <c r="N77" s="11">
        <v>0.83709999999999996</v>
      </c>
      <c r="O77" s="11">
        <v>7.1999999999999998E-3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0.44319999999999998</v>
      </c>
      <c r="V77" s="11">
        <v>1.3500000000000002E-2</v>
      </c>
      <c r="W77" s="11">
        <v>0.54330000000000001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</row>
    <row r="78" spans="1:28" x14ac:dyDescent="0.25">
      <c r="A78" s="11">
        <v>6</v>
      </c>
      <c r="B78" s="11" t="s">
        <v>27</v>
      </c>
      <c r="C78" s="11">
        <v>300.14999999999998</v>
      </c>
      <c r="D78" s="11">
        <v>2</v>
      </c>
      <c r="E78" s="11">
        <v>0.24829999999999999</v>
      </c>
      <c r="F78" s="11">
        <v>0.24729999999999999</v>
      </c>
      <c r="G78" s="11">
        <v>0.50439999999999996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0.10460000000000001</v>
      </c>
      <c r="N78" s="11">
        <v>0.89150000000000007</v>
      </c>
      <c r="O78" s="11">
        <v>3.9000000000000003E-3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0.29699999999999999</v>
      </c>
      <c r="V78" s="11">
        <v>1.06E-2</v>
      </c>
      <c r="W78" s="11">
        <v>0.6923999999999999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</row>
    <row r="79" spans="1:28" x14ac:dyDescent="0.25">
      <c r="A79" s="11">
        <v>6</v>
      </c>
      <c r="B79" s="11" t="s">
        <v>27</v>
      </c>
      <c r="C79" s="11">
        <v>300.14999999999998</v>
      </c>
      <c r="D79" s="11">
        <v>2</v>
      </c>
      <c r="E79" s="11">
        <v>0.17249999999999999</v>
      </c>
      <c r="F79" s="11">
        <v>0.42</v>
      </c>
      <c r="G79" s="11">
        <v>0.40749999999999997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7.7100000000000002E-2</v>
      </c>
      <c r="N79" s="11">
        <v>0.92159999999999997</v>
      </c>
      <c r="O79" s="11">
        <v>1.2999999999999999E-3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0.24940000000000001</v>
      </c>
      <c r="V79" s="11">
        <v>9.8999999999999991E-3</v>
      </c>
      <c r="W79" s="11">
        <v>0.74069999999999991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</row>
    <row r="80" spans="1:28" x14ac:dyDescent="0.25">
      <c r="A80" s="11">
        <v>6</v>
      </c>
      <c r="B80" s="11" t="s">
        <v>27</v>
      </c>
      <c r="C80" s="11">
        <v>323.14999999999998</v>
      </c>
      <c r="D80" s="11">
        <v>2</v>
      </c>
      <c r="E80" s="11">
        <v>0.3372</v>
      </c>
      <c r="F80" s="11">
        <v>0.3296</v>
      </c>
      <c r="G80" s="11">
        <v>0.3332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0.1888</v>
      </c>
      <c r="N80" s="11">
        <v>0.79920000000000002</v>
      </c>
      <c r="O80" s="11">
        <v>1.2E-2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0.45200000000000001</v>
      </c>
      <c r="V80" s="11">
        <v>2.5499999999999998E-2</v>
      </c>
      <c r="W80" s="11">
        <v>0.52249999999999996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</row>
    <row r="81" spans="1:28" x14ac:dyDescent="0.25">
      <c r="A81" s="11">
        <v>6</v>
      </c>
      <c r="B81" s="11" t="s">
        <v>27</v>
      </c>
      <c r="C81" s="11">
        <v>323.14999999999998</v>
      </c>
      <c r="D81" s="11">
        <v>2</v>
      </c>
      <c r="E81" s="11">
        <v>0.31379999999999997</v>
      </c>
      <c r="F81" s="11">
        <v>0.36259999999999998</v>
      </c>
      <c r="G81" s="11">
        <v>0.3236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0.1726</v>
      </c>
      <c r="N81" s="11">
        <v>0.81769999999999998</v>
      </c>
      <c r="O81" s="11">
        <v>9.7000000000000003E-3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0.41920000000000002</v>
      </c>
      <c r="V81" s="11">
        <v>2.53E-2</v>
      </c>
      <c r="W81" s="11">
        <v>0.55549999999999999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</row>
    <row r="82" spans="1:28" x14ac:dyDescent="0.25">
      <c r="A82" s="11">
        <v>6</v>
      </c>
      <c r="B82" s="11" t="s">
        <v>27</v>
      </c>
      <c r="C82" s="11">
        <v>323.14999999999998</v>
      </c>
      <c r="D82" s="11">
        <v>2</v>
      </c>
      <c r="E82" s="11">
        <v>0.2979</v>
      </c>
      <c r="F82" s="11">
        <v>0.31140000000000001</v>
      </c>
      <c r="G82" s="11">
        <v>0.39069999999999999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0.159</v>
      </c>
      <c r="N82" s="11">
        <v>0.83299999999999996</v>
      </c>
      <c r="O82" s="11">
        <v>8.0000000000000002E-3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0.40259999999999996</v>
      </c>
      <c r="V82" s="11">
        <v>2.5399999999999999E-2</v>
      </c>
      <c r="W82" s="11">
        <v>0.57200000000000006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</row>
    <row r="83" spans="1:28" x14ac:dyDescent="0.25">
      <c r="A83" s="11">
        <v>6</v>
      </c>
      <c r="B83" s="11" t="s">
        <v>27</v>
      </c>
      <c r="C83" s="11">
        <v>323.14999999999998</v>
      </c>
      <c r="D83" s="11">
        <v>2</v>
      </c>
      <c r="E83" s="11">
        <v>0.24929999999999999</v>
      </c>
      <c r="F83" s="11">
        <v>0.25209999999999999</v>
      </c>
      <c r="G83" s="11">
        <v>0.49859999999999999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0.1085</v>
      </c>
      <c r="N83" s="11">
        <v>0.88780000000000003</v>
      </c>
      <c r="O83" s="11">
        <v>3.7000000000000002E-3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0.28460000000000002</v>
      </c>
      <c r="V83" s="11">
        <v>0.02</v>
      </c>
      <c r="W83" s="11">
        <v>0.69540000000000002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</row>
    <row r="84" spans="1:28" x14ac:dyDescent="0.25">
      <c r="A84" s="11">
        <v>6</v>
      </c>
      <c r="B84" s="11" t="s">
        <v>27</v>
      </c>
      <c r="C84" s="11">
        <v>323.14999999999998</v>
      </c>
      <c r="D84" s="11">
        <v>2</v>
      </c>
      <c r="E84" s="11">
        <v>0.18350000000000002</v>
      </c>
      <c r="F84" s="11">
        <v>0.18909999999999999</v>
      </c>
      <c r="G84" s="11">
        <v>0.62740000000000007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8.0700000000000008E-2</v>
      </c>
      <c r="N84" s="11">
        <v>0.9154000000000001</v>
      </c>
      <c r="O84" s="11">
        <v>3.9000000000000003E-3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0.21510000000000001</v>
      </c>
      <c r="V84" s="11">
        <v>1.84E-2</v>
      </c>
      <c r="W84" s="11">
        <v>0.76650000000000007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</row>
    <row r="85" spans="1:28" x14ac:dyDescent="0.25">
      <c r="A85" s="11">
        <v>6</v>
      </c>
      <c r="B85" s="11" t="s">
        <v>27</v>
      </c>
      <c r="C85" s="11">
        <v>343.15</v>
      </c>
      <c r="D85" s="11">
        <v>2</v>
      </c>
      <c r="E85" s="11">
        <v>0.45880000000000004</v>
      </c>
      <c r="F85" s="11">
        <v>0.27</v>
      </c>
      <c r="G85" s="11">
        <v>0.2712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0.28079999999999999</v>
      </c>
      <c r="N85" s="11">
        <v>0.67260000000000009</v>
      </c>
      <c r="O85" s="11">
        <v>4.6600000000000003E-2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0.51570000000000005</v>
      </c>
      <c r="V85" s="11">
        <v>0.13699999999999998</v>
      </c>
      <c r="W85" s="11">
        <v>0.34729999999999994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</row>
    <row r="86" spans="1:28" x14ac:dyDescent="0.25">
      <c r="A86" s="11">
        <v>6</v>
      </c>
      <c r="B86" s="11" t="s">
        <v>27</v>
      </c>
      <c r="C86" s="11">
        <v>343.15</v>
      </c>
      <c r="D86" s="11">
        <v>2</v>
      </c>
      <c r="E86" s="11">
        <v>0.41830000000000001</v>
      </c>
      <c r="F86" s="11">
        <v>0.1555</v>
      </c>
      <c r="G86" s="11">
        <v>0.42619999999999997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0.22</v>
      </c>
      <c r="N86" s="11">
        <v>0.75269999999999992</v>
      </c>
      <c r="O86" s="11">
        <v>2.4700000000000003E-2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0.45229999999999998</v>
      </c>
      <c r="V86" s="11">
        <v>4.36E-2</v>
      </c>
      <c r="W86" s="11">
        <v>0.50409999999999999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</row>
    <row r="87" spans="1:28" x14ac:dyDescent="0.25">
      <c r="A87" s="11">
        <v>6</v>
      </c>
      <c r="B87" s="11" t="s">
        <v>27</v>
      </c>
      <c r="C87" s="11">
        <v>343.15</v>
      </c>
      <c r="D87" s="11">
        <v>2</v>
      </c>
      <c r="E87" s="11">
        <v>0.3493</v>
      </c>
      <c r="F87" s="11">
        <v>0.32390000000000002</v>
      </c>
      <c r="G87" s="11">
        <v>0.32679999999999998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0.20180000000000001</v>
      </c>
      <c r="N87" s="11">
        <v>0.77790000000000004</v>
      </c>
      <c r="O87" s="11">
        <v>2.0299999999999999E-2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0.42729999999999996</v>
      </c>
      <c r="V87" s="11">
        <v>3.3799999999999997E-2</v>
      </c>
      <c r="W87" s="11">
        <v>0.53890000000000005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</row>
    <row r="88" spans="1:28" x14ac:dyDescent="0.25">
      <c r="A88" s="11">
        <v>6</v>
      </c>
      <c r="B88" s="11" t="s">
        <v>27</v>
      </c>
      <c r="C88" s="11">
        <v>343.15</v>
      </c>
      <c r="D88" s="11">
        <v>2</v>
      </c>
      <c r="E88" s="11">
        <v>0.2445</v>
      </c>
      <c r="F88" s="11">
        <v>0.25180000000000002</v>
      </c>
      <c r="G88" s="11">
        <v>0.50369999999999993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0.10289999999999999</v>
      </c>
      <c r="N88" s="11">
        <v>0.89239999999999997</v>
      </c>
      <c r="O88" s="11">
        <v>4.6999999999999993E-3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0.29899999999999999</v>
      </c>
      <c r="V88" s="11">
        <v>1.77E-2</v>
      </c>
      <c r="W88" s="11">
        <v>0.68330000000000002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</row>
    <row r="89" spans="1:28" x14ac:dyDescent="0.25">
      <c r="A89" s="11">
        <v>6</v>
      </c>
      <c r="B89" s="11" t="s">
        <v>27</v>
      </c>
      <c r="C89" s="11">
        <v>343.15</v>
      </c>
      <c r="D89" s="11">
        <v>2</v>
      </c>
      <c r="E89" s="11">
        <v>0.15380000000000002</v>
      </c>
      <c r="F89" s="11">
        <v>0.42359999999999998</v>
      </c>
      <c r="G89" s="11">
        <v>0.42259999999999998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7.4700000000000003E-2</v>
      </c>
      <c r="N89" s="11">
        <v>0.92310000000000003</v>
      </c>
      <c r="O89" s="11">
        <v>2.2000000000000001E-3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0.21829999999999999</v>
      </c>
      <c r="V89" s="11">
        <v>1.2199999999999999E-2</v>
      </c>
      <c r="W89" s="11">
        <v>0.76950000000000007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</row>
    <row r="90" spans="1:28" x14ac:dyDescent="0.25">
      <c r="A90" s="11">
        <v>7</v>
      </c>
      <c r="B90" s="11" t="s">
        <v>27</v>
      </c>
      <c r="C90" s="11">
        <v>303.14999999999998</v>
      </c>
      <c r="D90" s="11">
        <v>1</v>
      </c>
      <c r="E90" s="11">
        <v>6.13E-2</v>
      </c>
      <c r="F90" s="11">
        <v>0.50380000000000003</v>
      </c>
      <c r="G90" s="11">
        <v>0.43490000000000001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1.3300000000000001E-2</v>
      </c>
      <c r="N90" s="11">
        <v>0.98540000000000005</v>
      </c>
      <c r="O90" s="11">
        <v>1.2999999999999999E-3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0.10339999999999999</v>
      </c>
      <c r="V90" s="11">
        <v>8.8000000000000005E-3</v>
      </c>
      <c r="W90" s="11">
        <v>0.88780000000000003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</row>
    <row r="91" spans="1:28" x14ac:dyDescent="0.25">
      <c r="A91" s="11">
        <v>7</v>
      </c>
      <c r="B91" s="11" t="s">
        <v>27</v>
      </c>
      <c r="C91" s="11">
        <v>303.14999999999998</v>
      </c>
      <c r="D91" s="11">
        <v>1</v>
      </c>
      <c r="E91" s="11">
        <v>0.19359999999999999</v>
      </c>
      <c r="F91" s="11">
        <v>0.4496</v>
      </c>
      <c r="G91" s="11">
        <v>0.35680000000000001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3.9300000000000002E-2</v>
      </c>
      <c r="N91" s="11">
        <v>0.9587</v>
      </c>
      <c r="O91" s="11">
        <v>2E-3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0.32919999999999999</v>
      </c>
      <c r="V91" s="11">
        <v>4.0999999999999995E-3</v>
      </c>
      <c r="W91" s="11">
        <v>0.66670000000000007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</row>
    <row r="92" spans="1:28" x14ac:dyDescent="0.25">
      <c r="A92" s="11">
        <v>7</v>
      </c>
      <c r="B92" s="11" t="s">
        <v>27</v>
      </c>
      <c r="C92" s="11">
        <v>303.14999999999998</v>
      </c>
      <c r="D92" s="11">
        <v>1</v>
      </c>
      <c r="E92" s="11">
        <v>0.31739999999999996</v>
      </c>
      <c r="F92" s="11">
        <v>0.37609999999999999</v>
      </c>
      <c r="G92" s="11">
        <v>0.30649999999999999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5.7200000000000001E-2</v>
      </c>
      <c r="N92" s="11">
        <v>0.94159999999999999</v>
      </c>
      <c r="O92" s="11">
        <v>1.1999999999999999E-3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0.46799999999999997</v>
      </c>
      <c r="V92" s="11">
        <v>2.5999999999999999E-3</v>
      </c>
      <c r="W92" s="11">
        <v>0.52939999999999998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</row>
    <row r="93" spans="1:28" x14ac:dyDescent="0.25">
      <c r="A93" s="11">
        <v>7</v>
      </c>
      <c r="B93" s="11" t="s">
        <v>27</v>
      </c>
      <c r="C93" s="11">
        <v>303.14999999999998</v>
      </c>
      <c r="D93" s="11">
        <v>1</v>
      </c>
      <c r="E93" s="11">
        <v>0.40429999999999999</v>
      </c>
      <c r="F93" s="11">
        <v>0.31519999999999998</v>
      </c>
      <c r="G93" s="11">
        <v>0.28050000000000003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7.2300000000000003E-2</v>
      </c>
      <c r="N93" s="11">
        <v>0.92510000000000003</v>
      </c>
      <c r="O93" s="11">
        <v>2.5999999999999999E-3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0.56100000000000005</v>
      </c>
      <c r="V93" s="11">
        <v>2.8000000000000004E-3</v>
      </c>
      <c r="W93" s="11">
        <v>0.43619999999999998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</row>
    <row r="94" spans="1:28" x14ac:dyDescent="0.25">
      <c r="A94" s="11">
        <v>7</v>
      </c>
      <c r="B94" s="11" t="s">
        <v>27</v>
      </c>
      <c r="C94" s="11">
        <v>303.14999999999998</v>
      </c>
      <c r="D94" s="11">
        <v>1</v>
      </c>
      <c r="E94" s="11">
        <v>0.51219999999999999</v>
      </c>
      <c r="F94" s="11">
        <v>0.30010000000000003</v>
      </c>
      <c r="G94" s="11">
        <v>0.18770000000000001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8.0600000000000005E-2</v>
      </c>
      <c r="N94" s="11">
        <v>0.91780000000000006</v>
      </c>
      <c r="O94" s="11">
        <v>1.6000000000000001E-3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0.68849999999999989</v>
      </c>
      <c r="V94" s="11">
        <v>3.2500000000000001E-2</v>
      </c>
      <c r="W94" s="11">
        <v>0.27899999999999997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</row>
    <row r="95" spans="1:28" x14ac:dyDescent="0.25">
      <c r="A95" s="11">
        <v>7</v>
      </c>
      <c r="B95" s="11" t="s">
        <v>27</v>
      </c>
      <c r="C95" s="11">
        <v>303.14999999999998</v>
      </c>
      <c r="D95" s="11">
        <v>1</v>
      </c>
      <c r="E95" s="11">
        <v>0.62029999999999996</v>
      </c>
      <c r="F95" s="11">
        <v>0.25040000000000001</v>
      </c>
      <c r="G95" s="11">
        <v>0.1293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0.13589999999999999</v>
      </c>
      <c r="N95" s="11">
        <v>0.86159999999999992</v>
      </c>
      <c r="O95" s="11">
        <v>2.5000000000000001E-3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0.73099999999999998</v>
      </c>
      <c r="V95" s="11">
        <v>8.8499999999999995E-2</v>
      </c>
      <c r="W95" s="11">
        <v>0.18049999999999999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</row>
    <row r="96" spans="1:28" x14ac:dyDescent="0.25">
      <c r="A96" s="11">
        <v>7</v>
      </c>
      <c r="B96" s="11" t="s">
        <v>27</v>
      </c>
      <c r="C96" s="11">
        <v>318.14999999999998</v>
      </c>
      <c r="D96" s="11">
        <v>1</v>
      </c>
      <c r="E96" s="11">
        <v>6.8000000000000005E-2</v>
      </c>
      <c r="F96" s="11">
        <v>0.50729999999999997</v>
      </c>
      <c r="G96" s="11">
        <v>0.42469999999999997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1.9400000000000001E-2</v>
      </c>
      <c r="N96" s="11">
        <v>0.97930000000000006</v>
      </c>
      <c r="O96" s="11">
        <v>1.2999999999999999E-3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0.11689999999999999</v>
      </c>
      <c r="V96" s="11">
        <v>4.0999999999999995E-3</v>
      </c>
      <c r="W96" s="11">
        <v>0.879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</row>
    <row r="97" spans="1:28" x14ac:dyDescent="0.25">
      <c r="A97" s="11">
        <v>7</v>
      </c>
      <c r="B97" s="11" t="s">
        <v>27</v>
      </c>
      <c r="C97" s="11">
        <v>318.14999999999998</v>
      </c>
      <c r="D97" s="11">
        <v>1</v>
      </c>
      <c r="E97" s="11">
        <v>0.20230000000000001</v>
      </c>
      <c r="F97" s="11">
        <v>0.42509999999999998</v>
      </c>
      <c r="G97" s="11">
        <v>0.37259999999999999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5.96E-2</v>
      </c>
      <c r="N97" s="11">
        <v>0.93909999999999993</v>
      </c>
      <c r="O97" s="11">
        <v>1.2999999999999999E-3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0.29960000000000003</v>
      </c>
      <c r="V97" s="11">
        <v>4.5000000000000005E-3</v>
      </c>
      <c r="W97" s="11">
        <v>0.69590000000000007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</row>
    <row r="98" spans="1:28" x14ac:dyDescent="0.25">
      <c r="A98" s="11">
        <v>7</v>
      </c>
      <c r="B98" s="11" t="s">
        <v>27</v>
      </c>
      <c r="C98" s="11">
        <v>318.14999999999998</v>
      </c>
      <c r="D98" s="11">
        <v>1</v>
      </c>
      <c r="E98" s="11">
        <v>0.29799999999999999</v>
      </c>
      <c r="F98" s="11">
        <v>0.37109999999999999</v>
      </c>
      <c r="G98" s="11">
        <v>0.33090000000000003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9.1300000000000006E-2</v>
      </c>
      <c r="N98" s="11">
        <v>0.90500000000000003</v>
      </c>
      <c r="O98" s="11">
        <v>3.7000000000000002E-3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0.42780000000000001</v>
      </c>
      <c r="V98" s="11">
        <v>1.9E-3</v>
      </c>
      <c r="W98" s="11">
        <v>0.57030000000000003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</row>
    <row r="99" spans="1:28" x14ac:dyDescent="0.25">
      <c r="A99" s="11">
        <v>7</v>
      </c>
      <c r="B99" s="11" t="s">
        <v>27</v>
      </c>
      <c r="C99" s="11">
        <v>318.14999999999998</v>
      </c>
      <c r="D99" s="11">
        <v>1</v>
      </c>
      <c r="E99" s="11">
        <v>0.39950000000000002</v>
      </c>
      <c r="F99" s="11">
        <v>0.31519999999999998</v>
      </c>
      <c r="G99" s="11">
        <v>0.2853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0.14019999999999999</v>
      </c>
      <c r="N99" s="11">
        <v>0.85170000000000001</v>
      </c>
      <c r="O99" s="11">
        <v>8.1000000000000013E-3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0.52780000000000005</v>
      </c>
      <c r="V99" s="11">
        <v>4.0999999999999995E-3</v>
      </c>
      <c r="W99" s="11">
        <v>0.46810000000000002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</row>
    <row r="100" spans="1:28" x14ac:dyDescent="0.25">
      <c r="A100" s="11">
        <v>7</v>
      </c>
      <c r="B100" s="11" t="s">
        <v>27</v>
      </c>
      <c r="C100" s="11">
        <v>318.14999999999998</v>
      </c>
      <c r="D100" s="11">
        <v>1</v>
      </c>
      <c r="E100" s="11">
        <v>0.51690000000000003</v>
      </c>
      <c r="F100" s="11">
        <v>0.28939999999999999</v>
      </c>
      <c r="G100" s="11">
        <v>0.19370000000000001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0.17190000000000003</v>
      </c>
      <c r="N100" s="11">
        <v>0.82469999999999999</v>
      </c>
      <c r="O100" s="11">
        <v>3.4000000000000002E-3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0.67659999999999998</v>
      </c>
      <c r="V100" s="11">
        <v>4.1799999999999997E-2</v>
      </c>
      <c r="W100" s="11">
        <v>0.28160000000000002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</row>
    <row r="101" spans="1:28" x14ac:dyDescent="0.25">
      <c r="A101" s="11">
        <v>7</v>
      </c>
      <c r="B101" s="11" t="s">
        <v>27</v>
      </c>
      <c r="C101" s="11">
        <v>318.14999999999998</v>
      </c>
      <c r="D101" s="11">
        <v>1</v>
      </c>
      <c r="E101" s="11">
        <v>0.59829999999999994</v>
      </c>
      <c r="F101" s="11">
        <v>0.25840000000000002</v>
      </c>
      <c r="G101" s="11">
        <v>0.14330000000000001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0.23079999999999998</v>
      </c>
      <c r="N101" s="11">
        <v>0.75549999999999995</v>
      </c>
      <c r="O101" s="11">
        <v>1.37E-2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0.69940000000000002</v>
      </c>
      <c r="V101" s="11">
        <v>0.1002</v>
      </c>
      <c r="W101" s="11">
        <v>0.20039999999999999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</row>
    <row r="102" spans="1:28" x14ac:dyDescent="0.25">
      <c r="A102" s="11">
        <v>7</v>
      </c>
      <c r="B102" s="11" t="s">
        <v>27</v>
      </c>
      <c r="C102" s="11">
        <v>333.15</v>
      </c>
      <c r="D102" s="11">
        <v>1</v>
      </c>
      <c r="E102" s="11">
        <v>7.22E-2</v>
      </c>
      <c r="F102" s="11">
        <v>0.49340000000000006</v>
      </c>
      <c r="G102" s="11">
        <v>0.43439999999999995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2.0899999999999998E-2</v>
      </c>
      <c r="N102" s="11">
        <v>0.9779000000000001</v>
      </c>
      <c r="O102" s="11">
        <v>1.1999999999999999E-3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0.1128</v>
      </c>
      <c r="V102" s="11">
        <v>5.4000000000000003E-3</v>
      </c>
      <c r="W102" s="11">
        <v>0.88180000000000003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</row>
    <row r="103" spans="1:28" x14ac:dyDescent="0.25">
      <c r="A103" s="11">
        <v>7</v>
      </c>
      <c r="B103" s="11" t="s">
        <v>27</v>
      </c>
      <c r="C103" s="11">
        <v>333.15</v>
      </c>
      <c r="D103" s="11">
        <v>1</v>
      </c>
      <c r="E103" s="11">
        <v>0.18609999999999999</v>
      </c>
      <c r="F103" s="11">
        <v>0.45039999999999997</v>
      </c>
      <c r="G103" s="11">
        <v>0.36349999999999999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6.4699999999999994E-2</v>
      </c>
      <c r="N103" s="11">
        <v>0.93359999999999999</v>
      </c>
      <c r="O103" s="11">
        <v>1.7000000000000001E-3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0.28910000000000002</v>
      </c>
      <c r="V103" s="11">
        <v>2.7000000000000001E-3</v>
      </c>
      <c r="W103" s="11">
        <v>0.70819999999999994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</row>
    <row r="104" spans="1:28" x14ac:dyDescent="0.25">
      <c r="A104" s="11">
        <v>7</v>
      </c>
      <c r="B104" s="11" t="s">
        <v>27</v>
      </c>
      <c r="C104" s="11">
        <v>333.15</v>
      </c>
      <c r="D104" s="11">
        <v>1</v>
      </c>
      <c r="E104" s="11">
        <v>0.31140000000000001</v>
      </c>
      <c r="F104" s="11">
        <v>0.36430000000000001</v>
      </c>
      <c r="G104" s="11">
        <v>0.32429999999999998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8.8399999999999992E-2</v>
      </c>
      <c r="N104" s="11">
        <v>0.90949999999999998</v>
      </c>
      <c r="O104" s="11">
        <v>2.0999999999999999E-3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0.42979999999999996</v>
      </c>
      <c r="V104" s="11">
        <v>3.2000000000000002E-3</v>
      </c>
      <c r="W104" s="11">
        <v>0.56700000000000006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</row>
    <row r="105" spans="1:28" x14ac:dyDescent="0.25">
      <c r="A105" s="11">
        <v>7</v>
      </c>
      <c r="B105" s="11" t="s">
        <v>27</v>
      </c>
      <c r="C105" s="11">
        <v>333.15</v>
      </c>
      <c r="D105" s="11">
        <v>1</v>
      </c>
      <c r="E105" s="11">
        <v>0.4032</v>
      </c>
      <c r="F105" s="11">
        <v>0.3075</v>
      </c>
      <c r="G105" s="11">
        <v>0.2893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0.11509999999999999</v>
      </c>
      <c r="N105" s="11">
        <v>0.88319999999999999</v>
      </c>
      <c r="O105" s="11">
        <v>1.7000000000000001E-3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0.52759999999999996</v>
      </c>
      <c r="V105" s="11">
        <v>2.8000000000000004E-3</v>
      </c>
      <c r="W105" s="11">
        <v>0.46960000000000002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</row>
    <row r="106" spans="1:28" x14ac:dyDescent="0.25">
      <c r="A106" s="11">
        <v>7</v>
      </c>
      <c r="B106" s="11" t="s">
        <v>27</v>
      </c>
      <c r="C106" s="11">
        <v>333.15</v>
      </c>
      <c r="D106" s="11">
        <v>1</v>
      </c>
      <c r="E106" s="11">
        <v>0.52500000000000002</v>
      </c>
      <c r="F106" s="11">
        <v>0.28449999999999998</v>
      </c>
      <c r="G106" s="11">
        <v>0.1905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0.14480000000000001</v>
      </c>
      <c r="N106" s="11">
        <v>0.85400000000000009</v>
      </c>
      <c r="O106" s="11">
        <v>1.1999999999999999E-3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0.64890000000000003</v>
      </c>
      <c r="V106" s="11">
        <v>4.4699999999999997E-2</v>
      </c>
      <c r="W106" s="11">
        <v>0.30640000000000001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</row>
    <row r="107" spans="1:28" x14ac:dyDescent="0.25">
      <c r="A107" s="11">
        <v>7</v>
      </c>
      <c r="B107" s="11" t="s">
        <v>27</v>
      </c>
      <c r="C107" s="11">
        <v>333.15</v>
      </c>
      <c r="D107" s="11">
        <v>1</v>
      </c>
      <c r="E107" s="11">
        <v>0.4032</v>
      </c>
      <c r="F107" s="11">
        <v>0.3075</v>
      </c>
      <c r="G107" s="11">
        <v>0.2893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0.11509999999999999</v>
      </c>
      <c r="N107" s="11">
        <v>0.88319999999999999</v>
      </c>
      <c r="O107" s="11">
        <v>1.7000000000000001E-3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0.52759999999999996</v>
      </c>
      <c r="V107" s="11">
        <v>2.8000000000000004E-3</v>
      </c>
      <c r="W107" s="11">
        <v>0.46960000000000002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</row>
    <row r="108" spans="1:28" x14ac:dyDescent="0.25">
      <c r="A108" s="11">
        <v>8</v>
      </c>
      <c r="B108" s="11" t="s">
        <v>27</v>
      </c>
      <c r="C108" s="11">
        <v>303.14999999999998</v>
      </c>
      <c r="D108" s="11">
        <v>1</v>
      </c>
      <c r="E108" s="11">
        <v>0.21329999999999999</v>
      </c>
      <c r="F108" s="11">
        <v>0.39380000000000004</v>
      </c>
      <c r="G108" s="11">
        <v>0.39289999999999997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6.4000000000000001E-2</v>
      </c>
      <c r="N108" s="11">
        <v>0.93049999999999999</v>
      </c>
      <c r="O108" s="11">
        <v>5.5000000000000005E-3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0.31769999999999998</v>
      </c>
      <c r="V108" s="11">
        <v>4.0000000000000002E-4</v>
      </c>
      <c r="W108" s="11">
        <v>0.68189999999999995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</row>
    <row r="109" spans="1:28" x14ac:dyDescent="0.25">
      <c r="A109" s="11">
        <v>8</v>
      </c>
      <c r="B109" s="11" t="s">
        <v>27</v>
      </c>
      <c r="C109" s="11">
        <v>303.14999999999998</v>
      </c>
      <c r="D109" s="11">
        <v>1</v>
      </c>
      <c r="E109" s="11">
        <v>0.15960000000000002</v>
      </c>
      <c r="F109" s="11">
        <v>0.38770000000000004</v>
      </c>
      <c r="G109" s="11">
        <v>0.45270000000000005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4.07E-2</v>
      </c>
      <c r="N109" s="11">
        <v>0.95469999999999999</v>
      </c>
      <c r="O109" s="11">
        <v>4.5999999999999999E-3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0.24260000000000001</v>
      </c>
      <c r="V109" s="11">
        <v>7.000000000000001E-4</v>
      </c>
      <c r="W109" s="11">
        <v>0.75670000000000004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</row>
    <row r="110" spans="1:28" x14ac:dyDescent="0.25">
      <c r="A110" s="11">
        <v>8</v>
      </c>
      <c r="B110" s="11" t="s">
        <v>27</v>
      </c>
      <c r="C110" s="11">
        <v>303.14999999999998</v>
      </c>
      <c r="D110" s="11">
        <v>1</v>
      </c>
      <c r="E110" s="11">
        <v>7.6999999999999999E-2</v>
      </c>
      <c r="F110" s="11">
        <v>0.44929999999999998</v>
      </c>
      <c r="G110" s="11">
        <v>0.47369999999999995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2.3099999999999999E-2</v>
      </c>
      <c r="N110" s="11">
        <v>0.97170000000000001</v>
      </c>
      <c r="O110" s="11">
        <v>5.1999999999999998E-3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0.1232</v>
      </c>
      <c r="V110" s="11">
        <v>2.0000000000000001E-4</v>
      </c>
      <c r="W110" s="11">
        <v>0.87659999999999993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</row>
    <row r="111" spans="1:28" x14ac:dyDescent="0.25">
      <c r="A111" s="11">
        <v>8</v>
      </c>
      <c r="B111" s="11" t="s">
        <v>27</v>
      </c>
      <c r="C111" s="11">
        <v>303.14999999999998</v>
      </c>
      <c r="D111" s="11">
        <v>1</v>
      </c>
      <c r="E111" s="11">
        <v>0.34189999999999998</v>
      </c>
      <c r="F111" s="11">
        <v>0.2838</v>
      </c>
      <c r="G111" s="11">
        <v>0.37430000000000002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6.1399999999999996E-2</v>
      </c>
      <c r="N111" s="11">
        <v>0.93500000000000005</v>
      </c>
      <c r="O111" s="11">
        <v>3.5999999999999999E-3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0.4536</v>
      </c>
      <c r="V111" s="11">
        <v>9.1000000000000004E-3</v>
      </c>
      <c r="W111" s="11">
        <v>0.5373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</row>
    <row r="112" spans="1:28" x14ac:dyDescent="0.25">
      <c r="A112" s="11">
        <v>8</v>
      </c>
      <c r="B112" s="11" t="s">
        <v>27</v>
      </c>
      <c r="C112" s="11">
        <v>303.14999999999998</v>
      </c>
      <c r="D112" s="11">
        <v>1</v>
      </c>
      <c r="E112" s="11">
        <v>0.39579999999999999</v>
      </c>
      <c r="F112" s="11">
        <v>0.2823</v>
      </c>
      <c r="G112" s="11">
        <v>0.32189999999999996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9.0899999999999995E-2</v>
      </c>
      <c r="N112" s="11">
        <v>0.90260000000000007</v>
      </c>
      <c r="O112" s="11">
        <v>6.5000000000000006E-3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0.54159999999999997</v>
      </c>
      <c r="V112" s="11">
        <v>5.7999999999999996E-3</v>
      </c>
      <c r="W112" s="11">
        <v>0.4526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</row>
    <row r="113" spans="1:28" x14ac:dyDescent="0.25">
      <c r="A113" s="11">
        <v>8</v>
      </c>
      <c r="B113" s="11" t="s">
        <v>27</v>
      </c>
      <c r="C113" s="11">
        <v>303.14999999999998</v>
      </c>
      <c r="D113" s="11">
        <v>1</v>
      </c>
      <c r="E113" s="11">
        <v>0.44590000000000002</v>
      </c>
      <c r="F113" s="11">
        <v>0.29510000000000003</v>
      </c>
      <c r="G113" s="11">
        <v>0.25900000000000001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8.8000000000000009E-2</v>
      </c>
      <c r="N113" s="11">
        <v>0.90560000000000007</v>
      </c>
      <c r="O113" s="11">
        <v>6.4000000000000003E-3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0.60240000000000005</v>
      </c>
      <c r="V113" s="11">
        <v>1.8200000000000001E-2</v>
      </c>
      <c r="W113" s="11">
        <v>0.37939999999999996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</row>
    <row r="114" spans="1:28" x14ac:dyDescent="0.25">
      <c r="A114" s="11">
        <v>8</v>
      </c>
      <c r="B114" s="11" t="s">
        <v>27</v>
      </c>
      <c r="C114" s="11">
        <v>303.14999999999998</v>
      </c>
      <c r="D114" s="11">
        <v>1</v>
      </c>
      <c r="E114" s="11">
        <v>0.57130000000000003</v>
      </c>
      <c r="F114" s="11">
        <v>0.29799999999999999</v>
      </c>
      <c r="G114" s="11">
        <v>0.13070000000000001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0.22989999999999999</v>
      </c>
      <c r="N114" s="11">
        <v>0.76480000000000004</v>
      </c>
      <c r="O114" s="11">
        <v>5.3E-3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0.74</v>
      </c>
      <c r="V114" s="11">
        <v>5.9000000000000004E-2</v>
      </c>
      <c r="W114" s="11">
        <v>0.20100000000000001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</row>
    <row r="115" spans="1:28" x14ac:dyDescent="0.25">
      <c r="A115" s="11">
        <v>8</v>
      </c>
      <c r="B115" s="11" t="s">
        <v>27</v>
      </c>
      <c r="C115" s="11">
        <v>318.14999999999998</v>
      </c>
      <c r="D115" s="11">
        <v>1</v>
      </c>
      <c r="E115" s="11">
        <v>5.91E-2</v>
      </c>
      <c r="F115" s="11">
        <v>0.4607</v>
      </c>
      <c r="G115" s="11">
        <v>0.48020000000000002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1.6799999999999999E-2</v>
      </c>
      <c r="N115" s="11">
        <v>0.97970000000000002</v>
      </c>
      <c r="O115" s="11">
        <v>3.4999999999999996E-3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9.0200000000000002E-2</v>
      </c>
      <c r="V115" s="11">
        <v>1E-3</v>
      </c>
      <c r="W115" s="11">
        <v>0.90879999999999994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</row>
    <row r="116" spans="1:28" x14ac:dyDescent="0.25">
      <c r="A116" s="11">
        <v>8</v>
      </c>
      <c r="B116" s="11" t="s">
        <v>27</v>
      </c>
      <c r="C116" s="11">
        <v>318.14999999999998</v>
      </c>
      <c r="D116" s="11">
        <v>1</v>
      </c>
      <c r="E116" s="11">
        <v>0.1736</v>
      </c>
      <c r="F116" s="11">
        <v>0.40590000000000004</v>
      </c>
      <c r="G116" s="11">
        <v>0.42049999999999998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4.1599999999999998E-2</v>
      </c>
      <c r="N116" s="11">
        <v>0.95050000000000001</v>
      </c>
      <c r="O116" s="11">
        <v>7.9000000000000008E-3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0.26640000000000003</v>
      </c>
      <c r="V116" s="11">
        <v>3.2000000000000002E-3</v>
      </c>
      <c r="W116" s="11">
        <v>0.73040000000000005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</row>
    <row r="117" spans="1:28" x14ac:dyDescent="0.25">
      <c r="A117" s="11">
        <v>8</v>
      </c>
      <c r="B117" s="11" t="s">
        <v>27</v>
      </c>
      <c r="C117" s="11">
        <v>318.14999999999998</v>
      </c>
      <c r="D117" s="11">
        <v>1</v>
      </c>
      <c r="E117" s="11">
        <v>0.31319999999999998</v>
      </c>
      <c r="F117" s="11">
        <v>0.34389999999999998</v>
      </c>
      <c r="G117" s="11">
        <v>0.34289999999999998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6.5099999999999991E-2</v>
      </c>
      <c r="N117" s="11">
        <v>0.93180000000000007</v>
      </c>
      <c r="O117" s="11">
        <v>3.0999999999999999E-3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0.45590000000000003</v>
      </c>
      <c r="V117" s="11">
        <v>1.11E-2</v>
      </c>
      <c r="W117" s="11">
        <v>0.53299999999999992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</row>
    <row r="118" spans="1:28" x14ac:dyDescent="0.25">
      <c r="A118" s="11">
        <v>8</v>
      </c>
      <c r="B118" s="11" t="s">
        <v>27</v>
      </c>
      <c r="C118" s="11">
        <v>318.14999999999998</v>
      </c>
      <c r="D118" s="11">
        <v>1</v>
      </c>
      <c r="E118" s="11">
        <v>0.37759999999999999</v>
      </c>
      <c r="F118" s="11">
        <v>0.30659999999999998</v>
      </c>
      <c r="G118" s="11">
        <v>0.31579999999999997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9.7500000000000003E-2</v>
      </c>
      <c r="N118" s="11">
        <v>0.90139999999999998</v>
      </c>
      <c r="O118" s="11">
        <v>1.1000000000000001E-3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0.51500000000000001</v>
      </c>
      <c r="V118" s="11">
        <v>1.52E-2</v>
      </c>
      <c r="W118" s="11">
        <v>0.4698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</row>
    <row r="119" spans="1:28" x14ac:dyDescent="0.25">
      <c r="A119" s="11">
        <v>8</v>
      </c>
      <c r="B119" s="11" t="s">
        <v>27</v>
      </c>
      <c r="C119" s="11">
        <v>318.14999999999998</v>
      </c>
      <c r="D119" s="11">
        <v>1</v>
      </c>
      <c r="E119" s="11">
        <v>0.49950000000000006</v>
      </c>
      <c r="F119" s="11">
        <v>0.23809999999999998</v>
      </c>
      <c r="G119" s="11">
        <v>0.26239999999999997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0.14319999999999999</v>
      </c>
      <c r="N119" s="11">
        <v>0.85530000000000006</v>
      </c>
      <c r="O119" s="11">
        <v>1.5E-3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0.61659999999999993</v>
      </c>
      <c r="V119" s="11">
        <v>2.4900000000000002E-2</v>
      </c>
      <c r="W119" s="11">
        <v>0.35850000000000004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</row>
    <row r="120" spans="1:28" x14ac:dyDescent="0.25">
      <c r="A120" s="11">
        <v>8</v>
      </c>
      <c r="B120" s="11" t="s">
        <v>27</v>
      </c>
      <c r="C120" s="11">
        <v>318.14999999999998</v>
      </c>
      <c r="D120" s="11">
        <v>1</v>
      </c>
      <c r="E120" s="11">
        <v>0.5353</v>
      </c>
      <c r="F120" s="11">
        <v>0.29580000000000001</v>
      </c>
      <c r="G120" s="11">
        <v>0.16889999999999999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0.21210000000000001</v>
      </c>
      <c r="N120" s="11">
        <v>0.78680000000000005</v>
      </c>
      <c r="O120" s="11">
        <v>1.1000000000000001E-3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0.7016</v>
      </c>
      <c r="V120" s="11">
        <v>5.6600000000000004E-2</v>
      </c>
      <c r="W120" s="11">
        <v>0.24179999999999999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</row>
    <row r="121" spans="1:28" x14ac:dyDescent="0.25">
      <c r="A121" s="11">
        <v>8</v>
      </c>
      <c r="B121" s="11" t="s">
        <v>27</v>
      </c>
      <c r="C121" s="11">
        <v>333.15</v>
      </c>
      <c r="D121" s="11">
        <v>1</v>
      </c>
      <c r="E121" s="11">
        <v>3.7699999999999997E-2</v>
      </c>
      <c r="F121" s="11">
        <v>0.47649999999999998</v>
      </c>
      <c r="G121" s="11">
        <v>0.48580000000000001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3.5699999999999996E-2</v>
      </c>
      <c r="N121" s="11">
        <v>0.96319999999999995</v>
      </c>
      <c r="O121" s="11">
        <v>1.1000000000000001E-3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0.251</v>
      </c>
      <c r="V121" s="11">
        <v>4.0999999999999995E-3</v>
      </c>
      <c r="W121" s="11">
        <v>0.7448999999999999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</row>
    <row r="122" spans="1:28" x14ac:dyDescent="0.25">
      <c r="A122" s="11">
        <v>8</v>
      </c>
      <c r="B122" s="11" t="s">
        <v>27</v>
      </c>
      <c r="C122" s="11">
        <v>333.15</v>
      </c>
      <c r="D122" s="11">
        <v>1</v>
      </c>
      <c r="E122" s="11">
        <v>0.10189999999999999</v>
      </c>
      <c r="F122" s="11">
        <v>0.44159999999999999</v>
      </c>
      <c r="G122" s="11">
        <v>0.45649999999999996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2.35E-2</v>
      </c>
      <c r="N122" s="11">
        <v>0.97510000000000008</v>
      </c>
      <c r="O122" s="11">
        <v>1.4000000000000002E-3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0.1673</v>
      </c>
      <c r="V122" s="11">
        <v>4.0000000000000002E-4</v>
      </c>
      <c r="W122" s="11">
        <v>0.83230000000000004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</row>
    <row r="123" spans="1:28" x14ac:dyDescent="0.25">
      <c r="A123" s="11">
        <v>8</v>
      </c>
      <c r="B123" s="11" t="s">
        <v>27</v>
      </c>
      <c r="C123" s="11">
        <v>333.15</v>
      </c>
      <c r="D123" s="11">
        <v>1</v>
      </c>
      <c r="E123" s="11">
        <v>0.1595</v>
      </c>
      <c r="F123" s="11">
        <v>0.41560000000000002</v>
      </c>
      <c r="G123" s="11">
        <v>0.4249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8.6E-3</v>
      </c>
      <c r="N123" s="11">
        <v>0.99010000000000009</v>
      </c>
      <c r="O123" s="11">
        <v>1.2999999999999999E-3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6.1100000000000002E-2</v>
      </c>
      <c r="V123" s="11">
        <v>1.1000000000000001E-2</v>
      </c>
      <c r="W123" s="11">
        <v>0.92790000000000006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</row>
    <row r="124" spans="1:28" x14ac:dyDescent="0.25">
      <c r="A124" s="11">
        <v>8</v>
      </c>
      <c r="B124" s="11" t="s">
        <v>27</v>
      </c>
      <c r="C124" s="11">
        <v>333.15</v>
      </c>
      <c r="D124" s="11">
        <v>1</v>
      </c>
      <c r="E124" s="11">
        <v>0.23899999999999999</v>
      </c>
      <c r="F124" s="11">
        <v>0.36869999999999997</v>
      </c>
      <c r="G124" s="11">
        <v>0.39229999999999998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5.5099999999999996E-2</v>
      </c>
      <c r="N124" s="11">
        <v>0.94069999999999998</v>
      </c>
      <c r="O124" s="11">
        <v>4.1999999999999997E-3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0.35719999999999996</v>
      </c>
      <c r="V124" s="11">
        <v>2.7900000000000001E-2</v>
      </c>
      <c r="W124" s="11">
        <v>0.6149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</row>
    <row r="125" spans="1:28" x14ac:dyDescent="0.25">
      <c r="A125" s="11">
        <v>8</v>
      </c>
      <c r="B125" s="11" t="s">
        <v>27</v>
      </c>
      <c r="C125" s="11">
        <v>333.15</v>
      </c>
      <c r="D125" s="11">
        <v>1</v>
      </c>
      <c r="E125" s="11">
        <v>0.34560000000000002</v>
      </c>
      <c r="F125" s="11">
        <v>0.34009999999999996</v>
      </c>
      <c r="G125" s="11">
        <v>0.31430000000000002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8.900000000000001E-2</v>
      </c>
      <c r="N125" s="11">
        <v>0.90489999999999993</v>
      </c>
      <c r="O125" s="11">
        <v>6.0999999999999995E-3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0.47789999999999999</v>
      </c>
      <c r="V125" s="11">
        <v>4.1100000000000005E-2</v>
      </c>
      <c r="W125" s="11">
        <v>0.48100000000000004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</row>
    <row r="126" spans="1:28" x14ac:dyDescent="0.25">
      <c r="A126" s="11">
        <v>8</v>
      </c>
      <c r="B126" s="11" t="s">
        <v>27</v>
      </c>
      <c r="C126" s="11">
        <v>333.15</v>
      </c>
      <c r="D126" s="11">
        <v>1</v>
      </c>
      <c r="E126" s="11">
        <v>0.46740000000000004</v>
      </c>
      <c r="F126" s="11">
        <v>0.3019</v>
      </c>
      <c r="G126" s="11">
        <v>0.23070000000000002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0.1704</v>
      </c>
      <c r="N126" s="11">
        <v>0.82459999999999989</v>
      </c>
      <c r="O126" s="11">
        <v>5.0000000000000001E-3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0.62049999999999994</v>
      </c>
      <c r="V126" s="11">
        <v>4.6600000000000003E-2</v>
      </c>
      <c r="W126" s="11">
        <v>0.33289999999999997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</row>
    <row r="127" spans="1:28" x14ac:dyDescent="0.25">
      <c r="A127" s="11">
        <v>9</v>
      </c>
      <c r="B127" s="11" t="s">
        <v>27</v>
      </c>
      <c r="C127" s="11">
        <v>298.14999999999998</v>
      </c>
      <c r="D127" s="11">
        <v>2</v>
      </c>
      <c r="E127" s="11">
        <v>0.1532</v>
      </c>
      <c r="F127" s="11">
        <v>0.16170000000000001</v>
      </c>
      <c r="G127" s="11">
        <v>0.68510000000000004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5.1399999999999994E-2</v>
      </c>
      <c r="N127" s="11">
        <v>0.92689999999999995</v>
      </c>
      <c r="O127" s="11">
        <v>2.1700000000000001E-2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0.1726</v>
      </c>
      <c r="V127" s="11">
        <v>2.5000000000000001E-3</v>
      </c>
      <c r="W127" s="11">
        <v>0.82489999999999997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</row>
    <row r="128" spans="1:28" x14ac:dyDescent="0.25">
      <c r="A128" s="11">
        <v>9</v>
      </c>
      <c r="B128" s="11" t="s">
        <v>27</v>
      </c>
      <c r="C128" s="11">
        <v>298.14999999999998</v>
      </c>
      <c r="D128" s="11">
        <v>2</v>
      </c>
      <c r="E128" s="11">
        <v>0.22070000000000001</v>
      </c>
      <c r="F128" s="11">
        <v>0.35420000000000001</v>
      </c>
      <c r="G128" s="11">
        <v>0.42509999999999998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9.2600000000000002E-2</v>
      </c>
      <c r="N128" s="11">
        <v>0.88180000000000003</v>
      </c>
      <c r="O128" s="11">
        <v>2.5600000000000001E-2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0.29659999999999997</v>
      </c>
      <c r="V128" s="11">
        <v>3.9000000000000003E-3</v>
      </c>
      <c r="W128" s="11">
        <v>0.69950000000000001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</row>
    <row r="129" spans="1:28" x14ac:dyDescent="0.25">
      <c r="A129" s="11">
        <v>9</v>
      </c>
      <c r="B129" s="11" t="s">
        <v>27</v>
      </c>
      <c r="C129" s="11">
        <v>298.14999999999998</v>
      </c>
      <c r="D129" s="11">
        <v>2</v>
      </c>
      <c r="E129" s="11">
        <v>0.27449999999999997</v>
      </c>
      <c r="F129" s="11">
        <v>0.38990000000000002</v>
      </c>
      <c r="G129" s="11">
        <v>0.33560000000000001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0.13239999999999999</v>
      </c>
      <c r="N129" s="11">
        <v>0.84230000000000005</v>
      </c>
      <c r="O129" s="11">
        <v>2.53E-2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0.39149999999999996</v>
      </c>
      <c r="V129" s="11">
        <v>8.3999999999999995E-3</v>
      </c>
      <c r="W129" s="11">
        <v>0.60009999999999997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</row>
    <row r="130" spans="1:28" x14ac:dyDescent="0.25">
      <c r="A130" s="11">
        <v>9</v>
      </c>
      <c r="B130" s="11" t="s">
        <v>27</v>
      </c>
      <c r="C130" s="11">
        <v>298.14999999999998</v>
      </c>
      <c r="D130" s="11">
        <v>2</v>
      </c>
      <c r="E130" s="11">
        <v>0.2717</v>
      </c>
      <c r="F130" s="11">
        <v>0.51910000000000001</v>
      </c>
      <c r="G130" s="11">
        <v>0.20920000000000002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0.16140000000000002</v>
      </c>
      <c r="N130" s="11">
        <v>0.8165</v>
      </c>
      <c r="O130" s="11">
        <v>2.2099999999999998E-2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0.44280000000000003</v>
      </c>
      <c r="V130" s="11">
        <v>1.3999999999999999E-2</v>
      </c>
      <c r="W130" s="11">
        <v>0.54320000000000002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</row>
    <row r="131" spans="1:28" x14ac:dyDescent="0.25">
      <c r="A131" s="11">
        <v>9</v>
      </c>
      <c r="B131" s="11" t="s">
        <v>27</v>
      </c>
      <c r="C131" s="11">
        <v>333.15</v>
      </c>
      <c r="D131" s="11">
        <v>2</v>
      </c>
      <c r="E131" s="11">
        <v>0.20079999999999998</v>
      </c>
      <c r="F131" s="11">
        <v>0.39960000000000001</v>
      </c>
      <c r="G131" s="11">
        <v>0.39960000000000001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0.1283</v>
      </c>
      <c r="N131" s="11">
        <v>0.85309999999999997</v>
      </c>
      <c r="O131" s="11">
        <v>1.8600000000000002E-2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0.26819999999999999</v>
      </c>
      <c r="V131" s="11">
        <v>6.6E-3</v>
      </c>
      <c r="W131" s="11">
        <v>0.72519999999999996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</row>
    <row r="132" spans="1:28" x14ac:dyDescent="0.25">
      <c r="A132" s="11">
        <v>9</v>
      </c>
      <c r="B132" s="11" t="s">
        <v>27</v>
      </c>
      <c r="C132" s="11">
        <v>333.15</v>
      </c>
      <c r="D132" s="11">
        <v>2</v>
      </c>
      <c r="E132" s="11">
        <v>0.30170000000000002</v>
      </c>
      <c r="F132" s="11">
        <v>0.30049999999999999</v>
      </c>
      <c r="G132" s="11">
        <v>0.39779999999999999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0.17530000000000001</v>
      </c>
      <c r="N132" s="11">
        <v>0.80579999999999996</v>
      </c>
      <c r="O132" s="11">
        <v>1.89E-2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0.39020000000000005</v>
      </c>
      <c r="V132" s="11">
        <v>5.6000000000000008E-3</v>
      </c>
      <c r="W132" s="11">
        <v>0.60420000000000007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</row>
    <row r="133" spans="1:28" x14ac:dyDescent="0.25">
      <c r="A133" s="11">
        <v>9</v>
      </c>
      <c r="B133" s="11" t="s">
        <v>27</v>
      </c>
      <c r="C133" s="11">
        <v>333.15</v>
      </c>
      <c r="D133" s="11">
        <v>2</v>
      </c>
      <c r="E133" s="11">
        <v>0.26879999999999998</v>
      </c>
      <c r="F133" s="11">
        <v>0.53310000000000002</v>
      </c>
      <c r="G133" s="11">
        <v>0.1981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0.19339999999999999</v>
      </c>
      <c r="N133" s="11">
        <v>0.78700000000000003</v>
      </c>
      <c r="O133" s="11">
        <v>1.9599999999999999E-2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0.43340000000000001</v>
      </c>
      <c r="V133" s="11">
        <v>7.7000000000000002E-3</v>
      </c>
      <c r="W133" s="11">
        <v>0.55889999999999995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</row>
    <row r="134" spans="1:28" x14ac:dyDescent="0.25">
      <c r="A134" s="11">
        <v>9</v>
      </c>
      <c r="B134" s="11" t="s">
        <v>27</v>
      </c>
      <c r="C134" s="11">
        <v>333.15</v>
      </c>
      <c r="D134" s="11">
        <v>2</v>
      </c>
      <c r="E134" s="11">
        <v>0.31440000000000001</v>
      </c>
      <c r="F134" s="11">
        <v>0.48630000000000001</v>
      </c>
      <c r="G134" s="11">
        <v>0.1993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0.2281</v>
      </c>
      <c r="N134" s="11">
        <v>0.75099999999999989</v>
      </c>
      <c r="O134" s="11">
        <v>2.0899999999999998E-2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0.48170000000000002</v>
      </c>
      <c r="V134" s="11">
        <v>1.2800000000000001E-2</v>
      </c>
      <c r="W134" s="11">
        <v>0.50549999999999995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</row>
    <row r="135" spans="1:28" x14ac:dyDescent="0.25">
      <c r="A135" s="11">
        <v>9</v>
      </c>
      <c r="B135" s="11" t="s">
        <v>27</v>
      </c>
      <c r="C135" s="11">
        <v>333.15</v>
      </c>
      <c r="D135" s="11">
        <v>2</v>
      </c>
      <c r="E135" s="11">
        <v>0.3654</v>
      </c>
      <c r="F135" s="11">
        <v>0.44159999999999999</v>
      </c>
      <c r="G135" s="11">
        <v>0.193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0.25659999999999999</v>
      </c>
      <c r="N135" s="11">
        <v>0.71959999999999991</v>
      </c>
      <c r="O135" s="11">
        <v>2.3799999999999998E-2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0.53290000000000004</v>
      </c>
      <c r="V135" s="11">
        <v>2.07E-2</v>
      </c>
      <c r="W135" s="11">
        <v>0.44640000000000002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</row>
    <row r="136" spans="1:28" x14ac:dyDescent="0.25">
      <c r="A136" s="11">
        <v>10</v>
      </c>
      <c r="B136" s="11" t="s">
        <v>27</v>
      </c>
      <c r="C136" s="11">
        <v>293.14999999999998</v>
      </c>
      <c r="D136" s="11">
        <v>2</v>
      </c>
      <c r="E136" s="11">
        <v>3.9300000000000002E-2</v>
      </c>
      <c r="F136" s="11">
        <v>0.49420000000000003</v>
      </c>
      <c r="G136" s="11">
        <v>0.46649999999999997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2.3900000000000001E-2</v>
      </c>
      <c r="N136" s="11">
        <v>0.96129999999999993</v>
      </c>
      <c r="O136" s="11">
        <v>1.4800000000000001E-2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5.4199999999999998E-2</v>
      </c>
      <c r="V136" s="11">
        <v>1.89E-2</v>
      </c>
      <c r="W136" s="11">
        <v>0.92689999999999995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</row>
    <row r="137" spans="1:28" x14ac:dyDescent="0.25">
      <c r="A137" s="11">
        <v>10</v>
      </c>
      <c r="B137" s="11" t="s">
        <v>27</v>
      </c>
      <c r="C137" s="11">
        <v>293.14999999999998</v>
      </c>
      <c r="D137" s="11">
        <v>2</v>
      </c>
      <c r="E137" s="11">
        <v>0.1066</v>
      </c>
      <c r="F137" s="11">
        <v>0.44770000000000004</v>
      </c>
      <c r="G137" s="11">
        <v>0.44569999999999999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5.2199999999999996E-2</v>
      </c>
      <c r="N137" s="11">
        <v>0.92790000000000006</v>
      </c>
      <c r="O137" s="11">
        <v>1.9900000000000001E-2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0.15060000000000001</v>
      </c>
      <c r="V137" s="11">
        <v>2.0899999999999998E-2</v>
      </c>
      <c r="W137" s="11">
        <v>0.8284999999999999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</row>
    <row r="138" spans="1:28" x14ac:dyDescent="0.25">
      <c r="A138" s="11">
        <v>10</v>
      </c>
      <c r="B138" s="11" t="s">
        <v>27</v>
      </c>
      <c r="C138" s="11">
        <v>293.14999999999998</v>
      </c>
      <c r="D138" s="11">
        <v>2</v>
      </c>
      <c r="E138" s="11">
        <v>0.17679999999999998</v>
      </c>
      <c r="F138" s="11">
        <v>0.41520000000000001</v>
      </c>
      <c r="G138" s="11">
        <v>0.40799999999999997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8.6099999999999996E-2</v>
      </c>
      <c r="N138" s="11">
        <v>0.88780000000000003</v>
      </c>
      <c r="O138" s="11">
        <v>2.6099999999999998E-2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0.24440000000000001</v>
      </c>
      <c r="V138" s="11">
        <v>2.18E-2</v>
      </c>
      <c r="W138" s="11">
        <v>0.73380000000000001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</row>
    <row r="139" spans="1:28" x14ac:dyDescent="0.25">
      <c r="A139" s="11">
        <v>10</v>
      </c>
      <c r="B139" s="11" t="s">
        <v>27</v>
      </c>
      <c r="C139" s="11">
        <v>293.14999999999998</v>
      </c>
      <c r="D139" s="11">
        <v>2</v>
      </c>
      <c r="E139" s="11">
        <v>0.2492</v>
      </c>
      <c r="F139" s="11">
        <v>0.38060000000000005</v>
      </c>
      <c r="G139" s="11">
        <v>0.37020000000000003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0.1497</v>
      </c>
      <c r="N139" s="11">
        <v>0.81299999999999994</v>
      </c>
      <c r="O139" s="11">
        <v>3.73E-2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0.32840000000000003</v>
      </c>
      <c r="V139" s="11">
        <v>2.1600000000000001E-2</v>
      </c>
      <c r="W139" s="11">
        <v>0.65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</row>
    <row r="140" spans="1:28" x14ac:dyDescent="0.25">
      <c r="A140" s="11">
        <v>10</v>
      </c>
      <c r="B140" s="11" t="s">
        <v>27</v>
      </c>
      <c r="C140" s="11">
        <v>293.14999999999998</v>
      </c>
      <c r="D140" s="11">
        <v>2</v>
      </c>
      <c r="E140" s="11">
        <v>0.34369999999999995</v>
      </c>
      <c r="F140" s="11">
        <v>0.32909999999999995</v>
      </c>
      <c r="G140" s="11">
        <v>0.32719999999999999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0.17739999999999997</v>
      </c>
      <c r="N140" s="11">
        <v>0.78069999999999995</v>
      </c>
      <c r="O140" s="11">
        <v>4.1900000000000007E-2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0.45630000000000004</v>
      </c>
      <c r="V140" s="11">
        <v>1.9E-2</v>
      </c>
      <c r="W140" s="11">
        <v>0.52469999999999994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</row>
    <row r="141" spans="1:28" x14ac:dyDescent="0.25">
      <c r="A141" s="11">
        <v>10</v>
      </c>
      <c r="B141" s="11" t="s">
        <v>27</v>
      </c>
      <c r="C141" s="11">
        <v>323.14999999999998</v>
      </c>
      <c r="D141" s="11">
        <v>2</v>
      </c>
      <c r="E141" s="11">
        <v>5.7699999999999994E-2</v>
      </c>
      <c r="F141" s="11">
        <v>0.46630000000000005</v>
      </c>
      <c r="G141" s="11">
        <v>0.47600000000000003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2.0400000000000001E-2</v>
      </c>
      <c r="N141" s="11">
        <v>0.95909999999999995</v>
      </c>
      <c r="O141" s="11">
        <v>2.0499999999999997E-2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8.1600000000000006E-2</v>
      </c>
      <c r="V141" s="11">
        <v>3.8699999999999998E-2</v>
      </c>
      <c r="W141" s="11">
        <v>0.87970000000000004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</row>
    <row r="142" spans="1:28" x14ac:dyDescent="0.25">
      <c r="A142" s="11">
        <v>10</v>
      </c>
      <c r="B142" s="11" t="s">
        <v>27</v>
      </c>
      <c r="C142" s="11">
        <v>323.14999999999998</v>
      </c>
      <c r="D142" s="11">
        <v>2</v>
      </c>
      <c r="E142" s="11">
        <v>0.122</v>
      </c>
      <c r="F142" s="11">
        <v>0.4335</v>
      </c>
      <c r="G142" s="11">
        <v>0.44450000000000001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3.8900000000000004E-2</v>
      </c>
      <c r="N142" s="11">
        <v>0.93330000000000002</v>
      </c>
      <c r="O142" s="11">
        <v>2.7799999999999998E-2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0.1963</v>
      </c>
      <c r="V142" s="11">
        <v>2.4399999999999998E-2</v>
      </c>
      <c r="W142" s="11">
        <v>0.7793000000000001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</row>
    <row r="143" spans="1:28" x14ac:dyDescent="0.25">
      <c r="A143" s="11">
        <v>10</v>
      </c>
      <c r="B143" s="11" t="s">
        <v>27</v>
      </c>
      <c r="C143" s="11">
        <v>323.14999999999998</v>
      </c>
      <c r="D143" s="11">
        <v>2</v>
      </c>
      <c r="E143" s="11">
        <v>0.19570000000000001</v>
      </c>
      <c r="F143" s="11">
        <v>0.39329999999999998</v>
      </c>
      <c r="G143" s="11">
        <v>0.41100000000000003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6.4399999999999999E-2</v>
      </c>
      <c r="N143" s="11">
        <v>0.89650000000000007</v>
      </c>
      <c r="O143" s="11">
        <v>3.9100000000000003E-2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0.29649999999999999</v>
      </c>
      <c r="V143" s="11">
        <v>2.2400000000000003E-2</v>
      </c>
      <c r="W143" s="11">
        <v>0.68110000000000004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</row>
    <row r="144" spans="1:28" x14ac:dyDescent="0.25">
      <c r="A144" s="11">
        <v>10</v>
      </c>
      <c r="B144" s="11" t="s">
        <v>27</v>
      </c>
      <c r="C144" s="11">
        <v>323.14999999999998</v>
      </c>
      <c r="D144" s="11">
        <v>2</v>
      </c>
      <c r="E144" s="11">
        <v>0.25790000000000002</v>
      </c>
      <c r="F144" s="11">
        <v>0.37859999999999999</v>
      </c>
      <c r="G144" s="11">
        <v>0.36349999999999999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0.1043</v>
      </c>
      <c r="N144" s="11">
        <v>0.83250000000000002</v>
      </c>
      <c r="O144" s="11">
        <v>6.3200000000000006E-2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0.37909999999999999</v>
      </c>
      <c r="V144" s="11">
        <v>1.04E-2</v>
      </c>
      <c r="W144" s="11">
        <v>0.61049999999999993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</row>
    <row r="145" spans="1:28" x14ac:dyDescent="0.25">
      <c r="A145" s="11">
        <v>10</v>
      </c>
      <c r="B145" s="11" t="s">
        <v>27</v>
      </c>
      <c r="C145" s="11">
        <v>323.14999999999998</v>
      </c>
      <c r="D145" s="11">
        <v>2</v>
      </c>
      <c r="E145" s="11">
        <v>0.32340000000000002</v>
      </c>
      <c r="F145" s="11">
        <v>0.34970000000000001</v>
      </c>
      <c r="G145" s="11">
        <v>0.32689999999999997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0.11609999999999999</v>
      </c>
      <c r="N145" s="11">
        <v>0.80779999999999996</v>
      </c>
      <c r="O145" s="11">
        <v>7.6100000000000001E-2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0.42849999999999999</v>
      </c>
      <c r="V145" s="11">
        <v>2.69E-2</v>
      </c>
      <c r="W145" s="11">
        <v>0.54459999999999997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</row>
    <row r="146" spans="1:28" x14ac:dyDescent="0.25">
      <c r="A146" s="11">
        <v>10</v>
      </c>
      <c r="B146" s="11" t="s">
        <v>47</v>
      </c>
      <c r="C146" s="11">
        <v>293.14999999999998</v>
      </c>
      <c r="D146" s="11">
        <v>2</v>
      </c>
      <c r="E146" s="11">
        <v>4.3099999999999999E-2</v>
      </c>
      <c r="F146" s="11">
        <v>0.46649999999999997</v>
      </c>
      <c r="G146" s="11">
        <v>0.4904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3.2899999999999999E-2</v>
      </c>
      <c r="N146" s="11">
        <v>0.94959999999999989</v>
      </c>
      <c r="O146" s="11">
        <v>1.7500000000000002E-2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4.9800000000000004E-2</v>
      </c>
      <c r="V146" s="11">
        <v>4.2900000000000001E-2</v>
      </c>
      <c r="W146" s="11">
        <v>0.9073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</row>
    <row r="147" spans="1:28" x14ac:dyDescent="0.25">
      <c r="A147" s="11">
        <v>10</v>
      </c>
      <c r="B147" s="11" t="s">
        <v>47</v>
      </c>
      <c r="C147" s="11">
        <v>293.14999999999998</v>
      </c>
      <c r="D147" s="11">
        <v>2</v>
      </c>
      <c r="E147" s="11">
        <v>6.6299999999999998E-2</v>
      </c>
      <c r="F147" s="11">
        <v>0.4672</v>
      </c>
      <c r="G147" s="11">
        <v>0.46649999999999997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4.1200000000000001E-2</v>
      </c>
      <c r="N147" s="11">
        <v>0.94169999999999998</v>
      </c>
      <c r="O147" s="11">
        <v>1.7100000000000001E-2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8.4499999999999992E-2</v>
      </c>
      <c r="V147" s="11">
        <v>4.8099999999999997E-2</v>
      </c>
      <c r="W147" s="11">
        <v>0.86739999999999995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</row>
    <row r="148" spans="1:28" x14ac:dyDescent="0.25">
      <c r="A148" s="11">
        <v>10</v>
      </c>
      <c r="B148" s="11" t="s">
        <v>47</v>
      </c>
      <c r="C148" s="11">
        <v>293.14999999999998</v>
      </c>
      <c r="D148" s="11">
        <v>2</v>
      </c>
      <c r="E148" s="11">
        <v>0.10390000000000001</v>
      </c>
      <c r="F148" s="11">
        <v>0.45380000000000004</v>
      </c>
      <c r="G148" s="11">
        <v>0.44229999999999997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5.9200000000000003E-2</v>
      </c>
      <c r="N148" s="11">
        <v>0.9244</v>
      </c>
      <c r="O148" s="11">
        <v>1.6399999999999998E-2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0.12759999999999999</v>
      </c>
      <c r="V148" s="11">
        <v>5.0499999999999996E-2</v>
      </c>
      <c r="W148" s="11">
        <v>0.82189999999999996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</row>
    <row r="149" spans="1:28" x14ac:dyDescent="0.25">
      <c r="A149" s="11">
        <v>10</v>
      </c>
      <c r="B149" s="11" t="s">
        <v>47</v>
      </c>
      <c r="C149" s="11">
        <v>293.14999999999998</v>
      </c>
      <c r="D149" s="11">
        <v>2</v>
      </c>
      <c r="E149" s="11">
        <v>0.13539999999999999</v>
      </c>
      <c r="F149" s="11">
        <v>0.42549999999999999</v>
      </c>
      <c r="G149" s="11">
        <v>0.43909999999999999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6.93E-2</v>
      </c>
      <c r="N149" s="11">
        <v>0.91480000000000006</v>
      </c>
      <c r="O149" s="11">
        <v>1.5900000000000001E-2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0.17100000000000001</v>
      </c>
      <c r="V149" s="11">
        <v>4.9299999999999997E-2</v>
      </c>
      <c r="W149" s="11">
        <v>0.77969999999999995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</row>
    <row r="150" spans="1:28" x14ac:dyDescent="0.25">
      <c r="A150" s="11">
        <v>10</v>
      </c>
      <c r="B150" s="11" t="s">
        <v>47</v>
      </c>
      <c r="C150" s="11">
        <v>293.14999999999998</v>
      </c>
      <c r="D150" s="11">
        <v>2</v>
      </c>
      <c r="E150" s="11">
        <v>0.17989999999999998</v>
      </c>
      <c r="F150" s="11">
        <v>0.4083</v>
      </c>
      <c r="G150" s="11">
        <v>0.4118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0.1079</v>
      </c>
      <c r="N150" s="11">
        <v>0.87780000000000002</v>
      </c>
      <c r="O150" s="11">
        <v>1.43E-2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0.22949999999999998</v>
      </c>
      <c r="V150" s="11">
        <v>4.24E-2</v>
      </c>
      <c r="W150" s="11">
        <v>0.72809999999999997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</row>
    <row r="151" spans="1:28" x14ac:dyDescent="0.25">
      <c r="A151" s="11">
        <v>10</v>
      </c>
      <c r="B151" s="11" t="s">
        <v>47</v>
      </c>
      <c r="C151" s="11">
        <v>293.14999999999998</v>
      </c>
      <c r="D151" s="11">
        <v>2</v>
      </c>
      <c r="E151" s="11">
        <v>0.20989999999999998</v>
      </c>
      <c r="F151" s="11">
        <v>0.39069999999999999</v>
      </c>
      <c r="G151" s="11">
        <v>0.39939999999999998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0.1158</v>
      </c>
      <c r="N151" s="11">
        <v>0.87019999999999997</v>
      </c>
      <c r="O151" s="11">
        <v>1.3999999999999999E-2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0.27300000000000002</v>
      </c>
      <c r="V151" s="11">
        <v>3.4000000000000002E-2</v>
      </c>
      <c r="W151" s="11">
        <v>0.69299999999999995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</row>
    <row r="152" spans="1:28" x14ac:dyDescent="0.25">
      <c r="A152" s="11">
        <v>10</v>
      </c>
      <c r="B152" s="11" t="s">
        <v>47</v>
      </c>
      <c r="C152" s="11">
        <v>313.14999999999998</v>
      </c>
      <c r="D152" s="11">
        <v>2</v>
      </c>
      <c r="E152" s="11">
        <v>3.5200000000000002E-2</v>
      </c>
      <c r="F152" s="11">
        <v>0.47840000000000005</v>
      </c>
      <c r="G152" s="11">
        <v>0.4864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7.1999999999999998E-3</v>
      </c>
      <c r="N152" s="11">
        <v>0.97400000000000009</v>
      </c>
      <c r="O152" s="11">
        <v>1.8799999999999997E-2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5.2900000000000003E-2</v>
      </c>
      <c r="V152" s="11">
        <v>2.87E-2</v>
      </c>
      <c r="W152" s="11">
        <v>0.91839999999999999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</row>
    <row r="153" spans="1:28" x14ac:dyDescent="0.25">
      <c r="A153" s="11">
        <v>10</v>
      </c>
      <c r="B153" s="11" t="s">
        <v>47</v>
      </c>
      <c r="C153" s="11">
        <v>313.14999999999998</v>
      </c>
      <c r="D153" s="11">
        <v>2</v>
      </c>
      <c r="E153" s="11">
        <v>6.4199999999999993E-2</v>
      </c>
      <c r="F153" s="11">
        <v>0.46060000000000001</v>
      </c>
      <c r="G153" s="11">
        <v>0.47520000000000001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2.7200000000000002E-2</v>
      </c>
      <c r="N153" s="11">
        <v>0.95290000000000008</v>
      </c>
      <c r="O153" s="11">
        <v>1.9900000000000001E-2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9.2499999999999999E-2</v>
      </c>
      <c r="V153" s="11">
        <v>2.8399999999999998E-2</v>
      </c>
      <c r="W153" s="11">
        <v>0.87909999999999999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</row>
    <row r="154" spans="1:28" x14ac:dyDescent="0.25">
      <c r="A154" s="11">
        <v>10</v>
      </c>
      <c r="B154" s="11" t="s">
        <v>47</v>
      </c>
      <c r="C154" s="11">
        <v>313.14999999999998</v>
      </c>
      <c r="D154" s="11">
        <v>2</v>
      </c>
      <c r="E154" s="11">
        <v>9.9299999999999999E-2</v>
      </c>
      <c r="F154" s="11">
        <v>0.42330000000000001</v>
      </c>
      <c r="G154" s="11">
        <v>0.47740000000000005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4.7699999999999992E-2</v>
      </c>
      <c r="N154" s="11">
        <v>0.93110000000000004</v>
      </c>
      <c r="O154" s="11">
        <v>2.12E-2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0.13489999999999999</v>
      </c>
      <c r="V154" s="11">
        <v>2.76E-2</v>
      </c>
      <c r="W154" s="11">
        <v>0.83750000000000002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</row>
    <row r="155" spans="1:28" x14ac:dyDescent="0.25">
      <c r="A155" s="11">
        <v>10</v>
      </c>
      <c r="B155" s="11" t="s">
        <v>47</v>
      </c>
      <c r="C155" s="11">
        <v>313.14999999999998</v>
      </c>
      <c r="D155" s="11">
        <v>2</v>
      </c>
      <c r="E155" s="11">
        <v>0.13439999999999999</v>
      </c>
      <c r="F155" s="11">
        <v>0.43770000000000003</v>
      </c>
      <c r="G155" s="11">
        <v>0.4279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7.3700000000000002E-2</v>
      </c>
      <c r="N155" s="11">
        <v>0.90349999999999997</v>
      </c>
      <c r="O155" s="11">
        <v>2.2799999999999997E-2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0.18030000000000002</v>
      </c>
      <c r="V155" s="11">
        <v>2.63E-2</v>
      </c>
      <c r="W155" s="11">
        <v>0.79339999999999999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</row>
    <row r="156" spans="1:28" x14ac:dyDescent="0.25">
      <c r="A156" s="11">
        <v>10</v>
      </c>
      <c r="B156" s="11" t="s">
        <v>47</v>
      </c>
      <c r="C156" s="11">
        <v>313.14999999999998</v>
      </c>
      <c r="D156" s="11">
        <v>2</v>
      </c>
      <c r="E156" s="11">
        <v>0.17170000000000002</v>
      </c>
      <c r="F156" s="11">
        <v>0.41659999999999997</v>
      </c>
      <c r="G156" s="11">
        <v>0.41170000000000001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9.2899999999999996E-2</v>
      </c>
      <c r="N156" s="11">
        <v>0.8831</v>
      </c>
      <c r="O156" s="11">
        <v>2.4E-2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0.23269999999999999</v>
      </c>
      <c r="V156" s="11">
        <v>2.4199999999999999E-2</v>
      </c>
      <c r="W156" s="11">
        <v>0.74309999999999998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</row>
    <row r="157" spans="1:28" x14ac:dyDescent="0.25">
      <c r="A157" s="11">
        <v>10</v>
      </c>
      <c r="B157" s="11" t="s">
        <v>47</v>
      </c>
      <c r="C157" s="11">
        <v>313.14999999999998</v>
      </c>
      <c r="D157" s="11">
        <v>2</v>
      </c>
      <c r="E157" s="11">
        <v>0.20660000000000001</v>
      </c>
      <c r="F157" s="11">
        <v>0.39380000000000004</v>
      </c>
      <c r="G157" s="11">
        <v>0.39960000000000001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0.1061</v>
      </c>
      <c r="N157" s="11">
        <v>0.86900000000000011</v>
      </c>
      <c r="O157" s="11">
        <v>2.4900000000000002E-2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0.28559999999999997</v>
      </c>
      <c r="V157" s="11">
        <v>2.1099999999999997E-2</v>
      </c>
      <c r="W157" s="11">
        <v>0.69330000000000003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</row>
    <row r="158" spans="1:28" x14ac:dyDescent="0.25">
      <c r="A158" s="11">
        <v>11</v>
      </c>
      <c r="B158" s="11" t="s">
        <v>27</v>
      </c>
      <c r="C158" s="11">
        <v>293.14999999999998</v>
      </c>
      <c r="D158" s="11">
        <v>2</v>
      </c>
      <c r="E158" s="11">
        <v>1.9699999999999999E-2</v>
      </c>
      <c r="F158" s="11">
        <v>0.49109999999999998</v>
      </c>
      <c r="G158" s="11">
        <v>0.48920000000000002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1.54E-2</v>
      </c>
      <c r="N158" s="11">
        <v>0.97150000000000003</v>
      </c>
      <c r="O158" s="11">
        <v>1.3100000000000001E-2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0.03</v>
      </c>
      <c r="V158" s="11">
        <v>2.3399999999999997E-2</v>
      </c>
      <c r="W158" s="11">
        <v>0.9466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</row>
    <row r="159" spans="1:28" x14ac:dyDescent="0.25">
      <c r="A159" s="11">
        <v>11</v>
      </c>
      <c r="B159" s="11" t="s">
        <v>27</v>
      </c>
      <c r="C159" s="11">
        <v>293.14999999999998</v>
      </c>
      <c r="D159" s="11">
        <v>2</v>
      </c>
      <c r="E159" s="11">
        <v>5.7699999999999994E-2</v>
      </c>
      <c r="F159" s="11">
        <v>0.47320000000000001</v>
      </c>
      <c r="G159" s="11">
        <v>0.46909999999999996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3.5099999999999999E-2</v>
      </c>
      <c r="N159" s="11">
        <v>0.9486</v>
      </c>
      <c r="O159" s="11">
        <v>1.6299999999999999E-2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7.8299999999999995E-2</v>
      </c>
      <c r="V159" s="11">
        <v>2.9900000000000003E-2</v>
      </c>
      <c r="W159" s="11">
        <v>0.89180000000000004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</row>
    <row r="160" spans="1:28" x14ac:dyDescent="0.25">
      <c r="A160" s="11">
        <v>11</v>
      </c>
      <c r="B160" s="11" t="s">
        <v>27</v>
      </c>
      <c r="C160" s="11">
        <v>293.14999999999998</v>
      </c>
      <c r="D160" s="11">
        <v>2</v>
      </c>
      <c r="E160" s="11">
        <v>8.7599999999999997E-2</v>
      </c>
      <c r="F160" s="11">
        <v>0.46759999999999996</v>
      </c>
      <c r="G160" s="11">
        <v>0.44479999999999997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8.3299999999999999E-2</v>
      </c>
      <c r="N160" s="11">
        <v>0.89260000000000006</v>
      </c>
      <c r="O160" s="11">
        <v>2.41E-2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0.11</v>
      </c>
      <c r="V160" s="11">
        <v>3.3500000000000002E-2</v>
      </c>
      <c r="W160" s="11">
        <v>0.85650000000000004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</row>
    <row r="161" spans="1:28" x14ac:dyDescent="0.25">
      <c r="A161" s="11">
        <v>11</v>
      </c>
      <c r="B161" s="11" t="s">
        <v>27</v>
      </c>
      <c r="C161" s="11">
        <v>293.14999999999998</v>
      </c>
      <c r="D161" s="11">
        <v>2</v>
      </c>
      <c r="E161" s="11">
        <v>0.1173</v>
      </c>
      <c r="F161" s="11">
        <v>0.44040000000000001</v>
      </c>
      <c r="G161" s="11">
        <v>0.44229999999999997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9.2399999999999996E-2</v>
      </c>
      <c r="N161" s="11">
        <v>0.88209999999999988</v>
      </c>
      <c r="O161" s="11">
        <v>2.5499999999999998E-2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0.14800000000000002</v>
      </c>
      <c r="V161" s="11">
        <v>3.7400000000000003E-2</v>
      </c>
      <c r="W161" s="11">
        <v>0.81459999999999999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</row>
    <row r="162" spans="1:28" x14ac:dyDescent="0.25">
      <c r="A162" s="11">
        <v>11</v>
      </c>
      <c r="B162" s="11" t="s">
        <v>27</v>
      </c>
      <c r="C162" s="11">
        <v>293.14999999999998</v>
      </c>
      <c r="D162" s="11">
        <v>2</v>
      </c>
      <c r="E162" s="11">
        <v>0.20030000000000001</v>
      </c>
      <c r="F162" s="11">
        <v>0.40619999999999995</v>
      </c>
      <c r="G162" s="11">
        <v>0.39350000000000002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0.14949999999999999</v>
      </c>
      <c r="N162" s="11">
        <v>0.81569999999999998</v>
      </c>
      <c r="O162" s="11">
        <v>3.4799999999999998E-2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0.17899999999999999</v>
      </c>
      <c r="V162" s="11">
        <v>0.04</v>
      </c>
      <c r="W162" s="11">
        <v>0.78099999999999992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</row>
    <row r="163" spans="1:28" x14ac:dyDescent="0.25">
      <c r="A163" s="11">
        <v>11</v>
      </c>
      <c r="B163" s="11" t="s">
        <v>27</v>
      </c>
      <c r="C163" s="11">
        <v>293.14999999999998</v>
      </c>
      <c r="D163" s="11">
        <v>2</v>
      </c>
      <c r="E163" s="11">
        <v>0.1681</v>
      </c>
      <c r="F163" s="11">
        <v>0.41229999999999994</v>
      </c>
      <c r="G163" s="11">
        <v>0.41960000000000003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0.17530000000000001</v>
      </c>
      <c r="N163" s="11">
        <v>0.78569999999999995</v>
      </c>
      <c r="O163" s="11">
        <v>3.9E-2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0.20199999999999999</v>
      </c>
      <c r="V163" s="11">
        <v>4.1700000000000001E-2</v>
      </c>
      <c r="W163" s="11">
        <v>0.75629999999999997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</row>
    <row r="164" spans="1:28" x14ac:dyDescent="0.25">
      <c r="A164" s="11">
        <v>11</v>
      </c>
      <c r="B164" s="11" t="s">
        <v>27</v>
      </c>
      <c r="C164" s="11">
        <v>323.14999999999998</v>
      </c>
      <c r="D164" s="11">
        <v>2</v>
      </c>
      <c r="E164" s="11">
        <v>4.8799999999999996E-2</v>
      </c>
      <c r="F164" s="11">
        <v>0.47240000000000004</v>
      </c>
      <c r="G164" s="11">
        <v>0.4788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3.8E-3</v>
      </c>
      <c r="N164" s="11">
        <v>0.93569999999999998</v>
      </c>
      <c r="O164" s="11">
        <v>6.0499999999999998E-2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7.0999999999999994E-2</v>
      </c>
      <c r="V164" s="11">
        <v>1.78E-2</v>
      </c>
      <c r="W164" s="11">
        <v>0.91120000000000001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</row>
    <row r="165" spans="1:28" x14ac:dyDescent="0.25">
      <c r="A165" s="11">
        <v>11</v>
      </c>
      <c r="B165" s="11" t="s">
        <v>27</v>
      </c>
      <c r="C165" s="11">
        <v>323.14999999999998</v>
      </c>
      <c r="D165" s="11">
        <v>2</v>
      </c>
      <c r="E165" s="11">
        <v>8.6800000000000002E-2</v>
      </c>
      <c r="F165" s="11">
        <v>0.45760000000000001</v>
      </c>
      <c r="G165" s="11">
        <v>0.4556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7.5600000000000001E-2</v>
      </c>
      <c r="N165" s="11">
        <v>0.88939999999999997</v>
      </c>
      <c r="O165" s="11">
        <v>3.5000000000000003E-2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0.1245</v>
      </c>
      <c r="V165" s="11">
        <v>2.1299999999999999E-2</v>
      </c>
      <c r="W165" s="11">
        <v>0.85420000000000007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</row>
    <row r="166" spans="1:28" x14ac:dyDescent="0.25">
      <c r="A166" s="11">
        <v>11</v>
      </c>
      <c r="B166" s="11" t="s">
        <v>27</v>
      </c>
      <c r="C166" s="11">
        <v>323.14999999999998</v>
      </c>
      <c r="D166" s="11">
        <v>2</v>
      </c>
      <c r="E166" s="11">
        <v>0.11609999999999999</v>
      </c>
      <c r="F166" s="11">
        <v>0.44390000000000002</v>
      </c>
      <c r="G166" s="11">
        <v>0.44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0.1066</v>
      </c>
      <c r="N166" s="11">
        <v>0.85199999999999998</v>
      </c>
      <c r="O166" s="11">
        <v>4.1399999999999999E-2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0.16500000000000001</v>
      </c>
      <c r="V166" s="11">
        <v>2.5499999999999998E-2</v>
      </c>
      <c r="W166" s="11">
        <v>0.8095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</row>
    <row r="167" spans="1:28" x14ac:dyDescent="0.25">
      <c r="A167" s="11">
        <v>11</v>
      </c>
      <c r="B167" s="11" t="s">
        <v>27</v>
      </c>
      <c r="C167" s="11">
        <v>323.14999999999998</v>
      </c>
      <c r="D167" s="11">
        <v>2</v>
      </c>
      <c r="E167" s="11">
        <v>0.15079999999999999</v>
      </c>
      <c r="F167" s="11">
        <v>0.4249</v>
      </c>
      <c r="G167" s="11">
        <v>0.42430000000000001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0.13519999999999999</v>
      </c>
      <c r="N167" s="11">
        <v>0.81819999999999993</v>
      </c>
      <c r="O167" s="11">
        <v>4.6600000000000003E-2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0.20679999999999998</v>
      </c>
      <c r="V167" s="11">
        <v>3.1300000000000001E-2</v>
      </c>
      <c r="W167" s="11">
        <v>0.76190000000000002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</row>
    <row r="168" spans="1:28" x14ac:dyDescent="0.25">
      <c r="A168" s="11">
        <v>11</v>
      </c>
      <c r="B168" s="11" t="s">
        <v>27</v>
      </c>
      <c r="C168" s="11">
        <v>323.14999999999998</v>
      </c>
      <c r="D168" s="11">
        <v>2</v>
      </c>
      <c r="E168" s="11">
        <v>0.1643</v>
      </c>
      <c r="F168" s="11">
        <v>0.42969999999999997</v>
      </c>
      <c r="G168" s="11">
        <v>0.40600000000000003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0.1484</v>
      </c>
      <c r="N168" s="11">
        <v>0.80290000000000006</v>
      </c>
      <c r="O168" s="11">
        <v>4.87E-2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0.22399999999999998</v>
      </c>
      <c r="V168" s="11">
        <v>3.4099999999999998E-2</v>
      </c>
      <c r="W168" s="11">
        <v>0.7419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</row>
    <row r="169" spans="1:28" x14ac:dyDescent="0.25">
      <c r="A169" s="11">
        <v>12</v>
      </c>
      <c r="B169" s="11" t="s">
        <v>27</v>
      </c>
      <c r="C169" s="11">
        <v>323.14999999999998</v>
      </c>
      <c r="D169" s="11">
        <v>2</v>
      </c>
      <c r="E169" s="11">
        <v>0.45308999999999999</v>
      </c>
      <c r="F169" s="11">
        <v>0.27483000000000002</v>
      </c>
      <c r="G169" s="11">
        <v>0.27207999999999999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0.24315999999999999</v>
      </c>
      <c r="N169" s="11">
        <v>0.72284999999999999</v>
      </c>
      <c r="O169" s="11">
        <v>3.3989999999999999E-2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0.54764999999999997</v>
      </c>
      <c r="V169" s="11">
        <v>9.9360000000000004E-2</v>
      </c>
      <c r="W169" s="11">
        <v>0.35298999999999997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</row>
    <row r="170" spans="1:28" x14ac:dyDescent="0.25">
      <c r="A170" s="11">
        <v>12</v>
      </c>
      <c r="B170" s="11" t="s">
        <v>27</v>
      </c>
      <c r="C170" s="11">
        <v>323.14999999999998</v>
      </c>
      <c r="D170" s="11">
        <v>2</v>
      </c>
      <c r="E170" s="11">
        <v>0.41582999999999998</v>
      </c>
      <c r="F170" s="11">
        <v>0.25812999999999997</v>
      </c>
      <c r="G170" s="11">
        <v>0.32604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0.21352000000000002</v>
      </c>
      <c r="N170" s="11">
        <v>0.74970000000000003</v>
      </c>
      <c r="O170" s="11">
        <v>3.678E-2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0.50205</v>
      </c>
      <c r="V170" s="11">
        <v>7.1550000000000002E-2</v>
      </c>
      <c r="W170" s="11">
        <v>0.4264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</row>
    <row r="171" spans="1:28" x14ac:dyDescent="0.25">
      <c r="A171" s="11">
        <v>12</v>
      </c>
      <c r="B171" s="11" t="s">
        <v>27</v>
      </c>
      <c r="C171" s="11">
        <v>323.14999999999998</v>
      </c>
      <c r="D171" s="11">
        <v>2</v>
      </c>
      <c r="E171" s="11">
        <v>0.33226999999999995</v>
      </c>
      <c r="F171" s="11">
        <v>0.32158000000000003</v>
      </c>
      <c r="G171" s="11">
        <v>0.34615000000000001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0.15243000000000001</v>
      </c>
      <c r="N171" s="11">
        <v>0.82498000000000005</v>
      </c>
      <c r="O171" s="11">
        <v>2.2589999999999999E-2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0.44020000000000004</v>
      </c>
      <c r="V171" s="11">
        <v>3.5639999999999998E-2</v>
      </c>
      <c r="W171" s="11">
        <v>0.52415999999999996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</row>
    <row r="172" spans="1:28" x14ac:dyDescent="0.25">
      <c r="A172" s="11">
        <v>12</v>
      </c>
      <c r="B172" s="11" t="s">
        <v>27</v>
      </c>
      <c r="C172" s="11">
        <v>323.14999999999998</v>
      </c>
      <c r="D172" s="11">
        <v>2</v>
      </c>
      <c r="E172" s="11">
        <v>0.24975999999999998</v>
      </c>
      <c r="F172" s="11">
        <v>0.36701999999999996</v>
      </c>
      <c r="G172" s="11">
        <v>0.38322000000000001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0.11819</v>
      </c>
      <c r="N172" s="11">
        <v>0.86552000000000007</v>
      </c>
      <c r="O172" s="11">
        <v>1.6289999999999999E-2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0.34771000000000002</v>
      </c>
      <c r="V172" s="11">
        <v>1.54E-2</v>
      </c>
      <c r="W172" s="11">
        <v>0.63688999999999996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</row>
    <row r="173" spans="1:28" x14ac:dyDescent="0.25">
      <c r="A173" s="11">
        <v>12</v>
      </c>
      <c r="B173" s="11" t="s">
        <v>27</v>
      </c>
      <c r="C173" s="11">
        <v>323.14999999999998</v>
      </c>
      <c r="D173" s="11">
        <v>2</v>
      </c>
      <c r="E173" s="11">
        <v>0.20501999999999998</v>
      </c>
      <c r="F173" s="11">
        <v>0.20501000000000003</v>
      </c>
      <c r="G173" s="11">
        <v>0.58996999999999999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7.7859999999999999E-2</v>
      </c>
      <c r="N173" s="11">
        <v>0.90790000000000004</v>
      </c>
      <c r="O173" s="11">
        <v>1.4239999999999999E-2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0.23494000000000001</v>
      </c>
      <c r="V173" s="11">
        <v>1.123E-2</v>
      </c>
      <c r="W173" s="11">
        <v>0.75383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</row>
    <row r="174" spans="1:28" x14ac:dyDescent="0.25">
      <c r="A174" s="11">
        <v>12</v>
      </c>
      <c r="B174" s="11" t="s">
        <v>27</v>
      </c>
      <c r="C174" s="11">
        <v>323.14999999999998</v>
      </c>
      <c r="D174" s="11">
        <v>2</v>
      </c>
      <c r="E174" s="11">
        <v>0.13927</v>
      </c>
      <c r="F174" s="11">
        <v>0.20613000000000001</v>
      </c>
      <c r="G174" s="11">
        <v>0.65459999999999996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4.6470000000000004E-2</v>
      </c>
      <c r="N174" s="11">
        <v>0.94233999999999996</v>
      </c>
      <c r="O174" s="11">
        <v>1.119E-2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0.15511</v>
      </c>
      <c r="V174" s="11">
        <v>9.7000000000000003E-3</v>
      </c>
      <c r="W174" s="11">
        <v>0.8351900000000001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</row>
    <row r="175" spans="1:28" x14ac:dyDescent="0.25">
      <c r="A175" s="11">
        <v>12</v>
      </c>
      <c r="B175" s="11" t="s">
        <v>27</v>
      </c>
      <c r="C175" s="11">
        <v>323.14999999999998</v>
      </c>
      <c r="D175" s="11">
        <v>2</v>
      </c>
      <c r="E175" s="11">
        <v>0</v>
      </c>
      <c r="F175" s="11">
        <v>0.22359999999999999</v>
      </c>
      <c r="G175" s="11">
        <v>0.77639999999999998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0.99199999999999999</v>
      </c>
      <c r="O175" s="11">
        <v>8.0000000000000002E-3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9.0000000000000011E-3</v>
      </c>
      <c r="W175" s="11">
        <v>0.99099999999999999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</row>
    <row r="176" spans="1:28" x14ac:dyDescent="0.25">
      <c r="A176" s="11">
        <v>12</v>
      </c>
      <c r="B176" s="11" t="s">
        <v>27</v>
      </c>
      <c r="C176" s="11">
        <v>353.15</v>
      </c>
      <c r="D176" s="11">
        <v>2</v>
      </c>
      <c r="E176" s="11">
        <v>0.47149000000000002</v>
      </c>
      <c r="F176" s="11">
        <v>0.1865</v>
      </c>
      <c r="G176" s="11">
        <v>0.34200999999999998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0.27077000000000001</v>
      </c>
      <c r="N176" s="11">
        <v>0.66197000000000006</v>
      </c>
      <c r="O176" s="11">
        <v>6.726E-2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0.50336999999999998</v>
      </c>
      <c r="V176" s="11">
        <v>0.12597</v>
      </c>
      <c r="W176" s="11">
        <v>0.37066000000000004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</row>
    <row r="177" spans="1:28" x14ac:dyDescent="0.25">
      <c r="A177" s="11">
        <v>12</v>
      </c>
      <c r="B177" s="11" t="s">
        <v>27</v>
      </c>
      <c r="C177" s="11">
        <v>353.15</v>
      </c>
      <c r="D177" s="11">
        <v>2</v>
      </c>
      <c r="E177" s="11">
        <v>0.41918999999999995</v>
      </c>
      <c r="F177" s="11">
        <v>0.16563</v>
      </c>
      <c r="G177" s="11">
        <v>0.41517999999999999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0.2162</v>
      </c>
      <c r="N177" s="11">
        <v>0.74647000000000008</v>
      </c>
      <c r="O177" s="11">
        <v>3.7330000000000002E-2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0.46267999999999998</v>
      </c>
      <c r="V177" s="11">
        <v>7.639E-2</v>
      </c>
      <c r="W177" s="11">
        <v>0.46093000000000006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</row>
    <row r="178" spans="1:28" x14ac:dyDescent="0.25">
      <c r="A178" s="11">
        <v>12</v>
      </c>
      <c r="B178" s="11" t="s">
        <v>27</v>
      </c>
      <c r="C178" s="11">
        <v>353.15</v>
      </c>
      <c r="D178" s="11">
        <v>2</v>
      </c>
      <c r="E178" s="11">
        <v>0.37951999999999997</v>
      </c>
      <c r="F178" s="11">
        <v>0.156</v>
      </c>
      <c r="G178" s="11">
        <v>0.46448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0.18562000000000001</v>
      </c>
      <c r="N178" s="11">
        <v>0.78430999999999995</v>
      </c>
      <c r="O178" s="11">
        <v>3.007E-2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0.41976999999999998</v>
      </c>
      <c r="V178" s="11">
        <v>4.6630000000000005E-2</v>
      </c>
      <c r="W178" s="11">
        <v>0.53359999999999996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</row>
    <row r="179" spans="1:28" x14ac:dyDescent="0.25">
      <c r="A179" s="11">
        <v>12</v>
      </c>
      <c r="B179" s="11" t="s">
        <v>27</v>
      </c>
      <c r="C179" s="11">
        <v>353.15</v>
      </c>
      <c r="D179" s="11">
        <v>2</v>
      </c>
      <c r="E179" s="11">
        <v>0.28658</v>
      </c>
      <c r="F179" s="11">
        <v>0.17271</v>
      </c>
      <c r="G179" s="11">
        <v>0.54071000000000002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0.15127000000000002</v>
      </c>
      <c r="N179" s="11">
        <v>0.82944000000000007</v>
      </c>
      <c r="O179" s="11">
        <v>1.9290000000000002E-2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0.33043999999999996</v>
      </c>
      <c r="V179" s="11">
        <v>1.4690000000000002E-2</v>
      </c>
      <c r="W179" s="11">
        <v>0.65486999999999995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</row>
    <row r="180" spans="1:28" x14ac:dyDescent="0.25">
      <c r="A180" s="11">
        <v>12</v>
      </c>
      <c r="B180" s="11" t="s">
        <v>27</v>
      </c>
      <c r="C180" s="11">
        <v>353.15</v>
      </c>
      <c r="D180" s="11">
        <v>2</v>
      </c>
      <c r="E180" s="11">
        <v>0.21198</v>
      </c>
      <c r="F180" s="11">
        <v>0.20321999999999998</v>
      </c>
      <c r="G180" s="11">
        <v>0.58479999999999999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8.7110000000000007E-2</v>
      </c>
      <c r="N180" s="11">
        <v>0.89617000000000002</v>
      </c>
      <c r="O180" s="11">
        <v>1.6719999999999999E-2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0.23469000000000001</v>
      </c>
      <c r="V180" s="11">
        <v>1.2279999999999999E-2</v>
      </c>
      <c r="W180" s="11">
        <v>0.75302999999999998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</row>
    <row r="181" spans="1:28" x14ac:dyDescent="0.25">
      <c r="A181" s="11">
        <v>12</v>
      </c>
      <c r="B181" s="11" t="s">
        <v>27</v>
      </c>
      <c r="C181" s="11">
        <v>353.15</v>
      </c>
      <c r="D181" s="11">
        <v>2</v>
      </c>
      <c r="E181" s="11">
        <v>0.12712000000000001</v>
      </c>
      <c r="F181" s="11">
        <v>0.20904</v>
      </c>
      <c r="G181" s="11">
        <v>0.66383999999999999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5.3259999999999995E-2</v>
      </c>
      <c r="N181" s="11">
        <v>0.93157999999999996</v>
      </c>
      <c r="O181" s="11">
        <v>1.516E-2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0.15492</v>
      </c>
      <c r="V181" s="11">
        <v>1.0920000000000001E-2</v>
      </c>
      <c r="W181" s="11">
        <v>0.83416000000000001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</row>
    <row r="182" spans="1:28" x14ac:dyDescent="0.25">
      <c r="A182" s="11">
        <v>12</v>
      </c>
      <c r="B182" s="11" t="s">
        <v>27</v>
      </c>
      <c r="C182" s="11">
        <v>353.15</v>
      </c>
      <c r="D182" s="11">
        <v>2</v>
      </c>
      <c r="E182" s="11">
        <v>0</v>
      </c>
      <c r="F182" s="11">
        <v>0.26471</v>
      </c>
      <c r="G182" s="11">
        <v>0.73529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0.99100999999999995</v>
      </c>
      <c r="O182" s="11">
        <v>8.9899999999999997E-3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9.7000000000000003E-3</v>
      </c>
      <c r="W182" s="11">
        <v>0.99029999999999996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</row>
    <row r="183" spans="1:28" x14ac:dyDescent="0.25">
      <c r="A183" s="11">
        <v>12</v>
      </c>
      <c r="B183" s="11" t="s">
        <v>47</v>
      </c>
      <c r="C183" s="11">
        <v>323.14999999999998</v>
      </c>
      <c r="D183" s="11">
        <v>2</v>
      </c>
      <c r="E183" s="11">
        <v>2.2559999999999997E-2</v>
      </c>
      <c r="F183" s="11">
        <v>0.23895</v>
      </c>
      <c r="G183" s="11">
        <v>0.23849000000000001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0.31991999999999998</v>
      </c>
      <c r="N183" s="11">
        <v>0.61097000000000001</v>
      </c>
      <c r="O183" s="11">
        <v>6.9109999999999991E-2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0.56169999999999998</v>
      </c>
      <c r="V183" s="11">
        <v>0.16170999999999999</v>
      </c>
      <c r="W183" s="11">
        <v>0.27659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</row>
    <row r="184" spans="1:28" x14ac:dyDescent="0.25">
      <c r="A184" s="11">
        <v>12</v>
      </c>
      <c r="B184" s="11" t="s">
        <v>47</v>
      </c>
      <c r="C184" s="11">
        <v>323.14999999999998</v>
      </c>
      <c r="D184" s="11">
        <v>2</v>
      </c>
      <c r="E184" s="11">
        <v>0.40816000000000002</v>
      </c>
      <c r="F184" s="11">
        <v>0.29577000000000003</v>
      </c>
      <c r="G184" s="11">
        <v>0.29607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0.21800999999999998</v>
      </c>
      <c r="N184" s="11">
        <v>0.73712999999999995</v>
      </c>
      <c r="O184" s="11">
        <v>4.4859999999999997E-2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0.50358999999999998</v>
      </c>
      <c r="V184" s="11">
        <v>8.7129999999999985E-2</v>
      </c>
      <c r="W184" s="11">
        <v>0.40927999999999998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</row>
    <row r="185" spans="1:28" x14ac:dyDescent="0.25">
      <c r="A185" s="11">
        <v>12</v>
      </c>
      <c r="B185" s="11" t="s">
        <v>47</v>
      </c>
      <c r="C185" s="11">
        <v>323.14999999999998</v>
      </c>
      <c r="D185" s="11">
        <v>2</v>
      </c>
      <c r="E185" s="11">
        <v>0.35881000000000002</v>
      </c>
      <c r="F185" s="11">
        <v>0.31981000000000004</v>
      </c>
      <c r="G185" s="11">
        <v>0.32138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0.19210000000000002</v>
      </c>
      <c r="N185" s="11">
        <v>0.77312999999999998</v>
      </c>
      <c r="O185" s="11">
        <v>3.4769999999999995E-2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0.4632</v>
      </c>
      <c r="V185" s="11">
        <v>5.4890000000000001E-2</v>
      </c>
      <c r="W185" s="11">
        <v>0.48191000000000001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</row>
    <row r="186" spans="1:28" x14ac:dyDescent="0.25">
      <c r="A186" s="11">
        <v>12</v>
      </c>
      <c r="B186" s="11" t="s">
        <v>47</v>
      </c>
      <c r="C186" s="11">
        <v>323.14999999999998</v>
      </c>
      <c r="D186" s="11">
        <v>2</v>
      </c>
      <c r="E186" s="11">
        <v>0.29041</v>
      </c>
      <c r="F186" s="11">
        <v>0.35524</v>
      </c>
      <c r="G186" s="11">
        <v>0.35435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0.14437</v>
      </c>
      <c r="N186" s="11">
        <v>0.83052000000000004</v>
      </c>
      <c r="O186" s="11">
        <v>2.511E-2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0.38716</v>
      </c>
      <c r="V186" s="11">
        <v>2.835E-2</v>
      </c>
      <c r="W186" s="11">
        <v>0.58448999999999995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</row>
    <row r="187" spans="1:28" x14ac:dyDescent="0.25">
      <c r="A187" s="11">
        <v>12</v>
      </c>
      <c r="B187" s="11" t="s">
        <v>47</v>
      </c>
      <c r="C187" s="11">
        <v>323.14999999999998</v>
      </c>
      <c r="D187" s="11">
        <v>2</v>
      </c>
      <c r="E187" s="11">
        <v>0.17047999999999999</v>
      </c>
      <c r="F187" s="11">
        <v>0.41473999999999994</v>
      </c>
      <c r="G187" s="11">
        <v>0.41478000000000004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8.406000000000001E-2</v>
      </c>
      <c r="N187" s="11">
        <v>0.89422000000000001</v>
      </c>
      <c r="O187" s="11">
        <v>2.1720000000000003E-2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0.25640000000000002</v>
      </c>
      <c r="V187" s="11">
        <v>5.7599999999999995E-3</v>
      </c>
      <c r="W187" s="11">
        <v>0.73784000000000005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</row>
    <row r="188" spans="1:28" x14ac:dyDescent="0.25">
      <c r="A188" s="11">
        <v>12</v>
      </c>
      <c r="B188" s="11" t="s">
        <v>47</v>
      </c>
      <c r="C188" s="11">
        <v>323.14999999999998</v>
      </c>
      <c r="D188" s="11">
        <v>2</v>
      </c>
      <c r="E188" s="11">
        <v>0.10542</v>
      </c>
      <c r="F188" s="11">
        <v>0.44726999999999995</v>
      </c>
      <c r="G188" s="11">
        <v>0.44731000000000004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5.2320000000000005E-2</v>
      </c>
      <c r="N188" s="11">
        <v>0.92793999999999999</v>
      </c>
      <c r="O188" s="11">
        <v>1.9740000000000001E-2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0.15447</v>
      </c>
      <c r="V188" s="11">
        <v>2.5200000000000001E-3</v>
      </c>
      <c r="W188" s="11">
        <v>0.84301000000000004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</row>
    <row r="189" spans="1:28" x14ac:dyDescent="0.25">
      <c r="A189" s="11">
        <v>12</v>
      </c>
      <c r="B189" s="11" t="s">
        <v>47</v>
      </c>
      <c r="C189" s="11">
        <v>353.15</v>
      </c>
      <c r="D189" s="11">
        <v>2</v>
      </c>
      <c r="E189" s="11">
        <v>0.40426000000000001</v>
      </c>
      <c r="F189" s="11">
        <v>0.29577000000000003</v>
      </c>
      <c r="G189" s="11">
        <v>0.29997000000000001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0.24936</v>
      </c>
      <c r="N189" s="11">
        <v>0.69551000000000007</v>
      </c>
      <c r="O189" s="11">
        <v>5.5129999999999998E-2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0.47899999999999998</v>
      </c>
      <c r="V189" s="11">
        <v>9.2189999999999994E-2</v>
      </c>
      <c r="W189" s="11">
        <v>0.42881000000000002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</row>
    <row r="190" spans="1:28" x14ac:dyDescent="0.25">
      <c r="A190" s="11">
        <v>12</v>
      </c>
      <c r="B190" s="11" t="s">
        <v>47</v>
      </c>
      <c r="C190" s="11">
        <v>353.15</v>
      </c>
      <c r="D190" s="11">
        <v>2</v>
      </c>
      <c r="E190" s="11">
        <v>0.31384000000000001</v>
      </c>
      <c r="F190" s="11">
        <v>0.34124000000000004</v>
      </c>
      <c r="G190" s="11">
        <v>0.34491999999999995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0.17532</v>
      </c>
      <c r="N190" s="11">
        <v>0.79830000000000001</v>
      </c>
      <c r="O190" s="11">
        <v>2.6380000000000001E-2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0.42253999999999997</v>
      </c>
      <c r="V190" s="11">
        <v>3.7620000000000001E-2</v>
      </c>
      <c r="W190" s="11">
        <v>0.53983999999999999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</row>
    <row r="191" spans="1:28" x14ac:dyDescent="0.25">
      <c r="A191" s="11">
        <v>12</v>
      </c>
      <c r="B191" s="11" t="s">
        <v>47</v>
      </c>
      <c r="C191" s="11">
        <v>353.15</v>
      </c>
      <c r="D191" s="11">
        <v>2</v>
      </c>
      <c r="E191" s="11">
        <v>0.21590000000000001</v>
      </c>
      <c r="F191" s="11">
        <v>0.39271</v>
      </c>
      <c r="G191" s="11">
        <v>0.39139000000000002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0.11971999999999999</v>
      </c>
      <c r="N191" s="11">
        <v>0.85888999999999993</v>
      </c>
      <c r="O191" s="11">
        <v>2.1389999999999999E-2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0.30897999999999998</v>
      </c>
      <c r="V191" s="11">
        <v>2.521E-2</v>
      </c>
      <c r="W191" s="11">
        <v>0.66581000000000001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</row>
    <row r="192" spans="1:28" x14ac:dyDescent="0.25">
      <c r="A192" s="11">
        <v>12</v>
      </c>
      <c r="B192" s="11" t="s">
        <v>47</v>
      </c>
      <c r="C192" s="11">
        <v>353.15</v>
      </c>
      <c r="D192" s="11">
        <v>2</v>
      </c>
      <c r="E192" s="11">
        <v>0.17989999999999998</v>
      </c>
      <c r="F192" s="11">
        <v>0.41531000000000001</v>
      </c>
      <c r="G192" s="11">
        <v>0.40478999999999998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9.6300000000000011E-2</v>
      </c>
      <c r="N192" s="11">
        <v>0.88400000000000001</v>
      </c>
      <c r="O192" s="11">
        <v>1.9699999999999999E-2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0.24324999999999999</v>
      </c>
      <c r="V192" s="11">
        <v>1.8859999999999998E-2</v>
      </c>
      <c r="W192" s="11">
        <v>0.73789000000000005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</row>
    <row r="193" spans="1:28" x14ac:dyDescent="0.25">
      <c r="A193" s="11">
        <v>12</v>
      </c>
      <c r="B193" s="11" t="s">
        <v>47</v>
      </c>
      <c r="C193" s="11">
        <v>353.15</v>
      </c>
      <c r="D193" s="11">
        <v>2</v>
      </c>
      <c r="E193" s="11">
        <v>0.11509999999999999</v>
      </c>
      <c r="F193" s="11">
        <v>0.44317000000000001</v>
      </c>
      <c r="G193" s="11">
        <v>0.44173000000000001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6.3350000000000004E-2</v>
      </c>
      <c r="N193" s="11">
        <v>0.91891</v>
      </c>
      <c r="O193" s="11">
        <v>1.7739999999999999E-2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0.14599999999999999</v>
      </c>
      <c r="V193" s="11">
        <v>9.0000000000000011E-3</v>
      </c>
      <c r="W193" s="11">
        <v>0.84499999999999997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</row>
    <row r="194" spans="1:28" x14ac:dyDescent="0.25">
      <c r="A194" s="11">
        <v>12</v>
      </c>
      <c r="B194" s="11" t="s">
        <v>47</v>
      </c>
      <c r="C194" s="11">
        <v>353.15</v>
      </c>
      <c r="D194" s="11">
        <v>2</v>
      </c>
      <c r="E194" s="11">
        <v>0</v>
      </c>
      <c r="F194" s="11">
        <v>0.28996</v>
      </c>
      <c r="G194" s="11">
        <v>0.71004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0.98026999999999997</v>
      </c>
      <c r="O194" s="11">
        <v>1.9730000000000001E-2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3.2000000000000002E-3</v>
      </c>
      <c r="W194" s="11">
        <v>0.99680000000000002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</row>
    <row r="195" spans="1:28" x14ac:dyDescent="0.25">
      <c r="A195" s="11">
        <v>12</v>
      </c>
      <c r="B195" s="11" t="s">
        <v>48</v>
      </c>
      <c r="C195" s="11">
        <v>323.14999999999998</v>
      </c>
      <c r="D195" s="11">
        <v>2</v>
      </c>
      <c r="E195" s="11">
        <v>0.49841999999999997</v>
      </c>
      <c r="F195" s="11">
        <v>0.24958</v>
      </c>
      <c r="G195" s="11">
        <v>0.252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0.32496000000000003</v>
      </c>
      <c r="N195" s="11">
        <v>0.57057999999999998</v>
      </c>
      <c r="O195" s="11">
        <v>0.10446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0.55909999999999993</v>
      </c>
      <c r="V195" s="11">
        <v>0.1235</v>
      </c>
      <c r="W195" s="11">
        <v>0.31739999999999996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</row>
    <row r="196" spans="1:28" x14ac:dyDescent="0.25">
      <c r="A196" s="11">
        <v>12</v>
      </c>
      <c r="B196" s="11" t="s">
        <v>48</v>
      </c>
      <c r="C196" s="11">
        <v>323.14999999999998</v>
      </c>
      <c r="D196" s="11">
        <v>2</v>
      </c>
      <c r="E196" s="11">
        <v>0.42076000000000002</v>
      </c>
      <c r="F196" s="11">
        <v>0.28544000000000003</v>
      </c>
      <c r="G196" s="11">
        <v>0.29380000000000001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0.21545000000000003</v>
      </c>
      <c r="N196" s="11">
        <v>0.73558000000000012</v>
      </c>
      <c r="O196" s="11">
        <v>4.897E-2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0.51753000000000005</v>
      </c>
      <c r="V196" s="11">
        <v>5.8520000000000003E-2</v>
      </c>
      <c r="W196" s="11">
        <v>0.42395000000000005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</row>
    <row r="197" spans="1:28" x14ac:dyDescent="0.25">
      <c r="A197" s="11">
        <v>12</v>
      </c>
      <c r="B197" s="11" t="s">
        <v>48</v>
      </c>
      <c r="C197" s="11">
        <v>323.14999999999998</v>
      </c>
      <c r="D197" s="11">
        <v>2</v>
      </c>
      <c r="E197" s="11">
        <v>0.312</v>
      </c>
      <c r="F197" s="11">
        <v>0.34244000000000002</v>
      </c>
      <c r="G197" s="11">
        <v>0.34555999999999998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0.16306000000000001</v>
      </c>
      <c r="N197" s="11">
        <v>0.80684</v>
      </c>
      <c r="O197" s="11">
        <v>3.0099999999999998E-2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0.41218000000000005</v>
      </c>
      <c r="V197" s="11">
        <v>2.3230000000000001E-2</v>
      </c>
      <c r="W197" s="11">
        <v>0.56459000000000004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</row>
    <row r="198" spans="1:28" x14ac:dyDescent="0.25">
      <c r="A198" s="11">
        <v>12</v>
      </c>
      <c r="B198" s="11" t="s">
        <v>48</v>
      </c>
      <c r="C198" s="11">
        <v>323.14999999999998</v>
      </c>
      <c r="D198" s="11">
        <v>2</v>
      </c>
      <c r="E198" s="11">
        <v>0.21007000000000001</v>
      </c>
      <c r="F198" s="11">
        <v>0.39341000000000004</v>
      </c>
      <c r="G198" s="11">
        <v>0.39651999999999998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0.10635</v>
      </c>
      <c r="N198" s="11">
        <v>0.88352999999999993</v>
      </c>
      <c r="O198" s="11">
        <v>1.0120000000000001E-2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0.28931000000000001</v>
      </c>
      <c r="V198" s="11">
        <v>1.3839999999999998E-2</v>
      </c>
      <c r="W198" s="11">
        <v>0.69684999999999997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</row>
    <row r="199" spans="1:28" x14ac:dyDescent="0.25">
      <c r="A199" s="11">
        <v>12</v>
      </c>
      <c r="B199" s="11" t="s">
        <v>48</v>
      </c>
      <c r="C199" s="11">
        <v>323.14999999999998</v>
      </c>
      <c r="D199" s="11">
        <v>2</v>
      </c>
      <c r="E199" s="11">
        <v>0.13733000000000001</v>
      </c>
      <c r="F199" s="11">
        <v>0.43</v>
      </c>
      <c r="G199" s="11">
        <v>0.43267000000000005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7.2610000000000008E-2</v>
      </c>
      <c r="N199" s="11">
        <v>0.92430999999999996</v>
      </c>
      <c r="O199" s="11">
        <v>3.0799999999999998E-3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0.21123</v>
      </c>
      <c r="V199" s="11">
        <v>5.9199999999999999E-3</v>
      </c>
      <c r="W199" s="11">
        <v>0.78284999999999993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</row>
    <row r="200" spans="1:28" x14ac:dyDescent="0.25">
      <c r="A200" s="11">
        <v>12</v>
      </c>
      <c r="B200" s="11" t="s">
        <v>48</v>
      </c>
      <c r="C200" s="11">
        <v>323.14999999999998</v>
      </c>
      <c r="D200" s="11">
        <v>2</v>
      </c>
      <c r="E200" s="11">
        <v>8.616E-2</v>
      </c>
      <c r="F200" s="11">
        <v>0.45689999999999997</v>
      </c>
      <c r="G200" s="11">
        <v>0.45694000000000001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5.0130000000000001E-2</v>
      </c>
      <c r="N200" s="11">
        <v>0.94760999999999995</v>
      </c>
      <c r="O200" s="11">
        <v>2.2599999999999999E-3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0.12961</v>
      </c>
      <c r="V200" s="11">
        <v>2.99E-3</v>
      </c>
      <c r="W200" s="11">
        <v>0.86739999999999995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</row>
    <row r="201" spans="1:28" x14ac:dyDescent="0.25">
      <c r="A201" s="11">
        <v>12</v>
      </c>
      <c r="B201" s="11" t="s">
        <v>48</v>
      </c>
      <c r="C201" s="11">
        <v>323.14999999999998</v>
      </c>
      <c r="D201" s="11">
        <v>2</v>
      </c>
      <c r="E201" s="11">
        <v>0</v>
      </c>
      <c r="F201" s="11">
        <v>0.54966999999999999</v>
      </c>
      <c r="G201" s="11">
        <v>0.45033000000000001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0.99947000000000008</v>
      </c>
      <c r="O201" s="11">
        <v>5.2999999999999998E-4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1.7399999999999998E-3</v>
      </c>
      <c r="W201" s="11">
        <v>0.99825999999999993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</row>
    <row r="202" spans="1:28" x14ac:dyDescent="0.25">
      <c r="A202" s="11">
        <v>12</v>
      </c>
      <c r="B202" s="11" t="s">
        <v>48</v>
      </c>
      <c r="C202" s="11">
        <v>353.15</v>
      </c>
      <c r="D202" s="11">
        <v>2</v>
      </c>
      <c r="E202" s="11">
        <v>0.37493000000000004</v>
      </c>
      <c r="F202" s="11">
        <v>0.31086999999999998</v>
      </c>
      <c r="G202" s="11">
        <v>0.31420000000000003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0.20437000000000002</v>
      </c>
      <c r="N202" s="11">
        <v>0.74236000000000002</v>
      </c>
      <c r="O202" s="11">
        <v>5.3269999999999998E-2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0.47479999999999994</v>
      </c>
      <c r="V202" s="11">
        <v>6.5099999999999991E-2</v>
      </c>
      <c r="W202" s="11">
        <v>0.46009999999999995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</row>
    <row r="203" spans="1:28" x14ac:dyDescent="0.25">
      <c r="A203" s="11">
        <v>12</v>
      </c>
      <c r="B203" s="11" t="s">
        <v>48</v>
      </c>
      <c r="C203" s="11">
        <v>353.15</v>
      </c>
      <c r="D203" s="11">
        <v>2</v>
      </c>
      <c r="E203" s="11">
        <v>0.32040000000000002</v>
      </c>
      <c r="F203" s="11">
        <v>0.34325000000000006</v>
      </c>
      <c r="G203" s="11">
        <v>0.33634999999999998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0.18281</v>
      </c>
      <c r="N203" s="11">
        <v>0.77302000000000004</v>
      </c>
      <c r="O203" s="11">
        <v>4.4170000000000001E-2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0.42686000000000002</v>
      </c>
      <c r="V203" s="11">
        <v>4.7070000000000001E-2</v>
      </c>
      <c r="W203" s="11">
        <v>0.52607000000000004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</row>
    <row r="204" spans="1:28" x14ac:dyDescent="0.25">
      <c r="A204" s="11">
        <v>12</v>
      </c>
      <c r="B204" s="11" t="s">
        <v>48</v>
      </c>
      <c r="C204" s="11">
        <v>353.15</v>
      </c>
      <c r="D204" s="11">
        <v>2</v>
      </c>
      <c r="E204" s="11">
        <v>0.24249999999999999</v>
      </c>
      <c r="F204" s="11">
        <v>0.38156000000000001</v>
      </c>
      <c r="G204" s="11">
        <v>0.37594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0.15720000000000001</v>
      </c>
      <c r="N204" s="11">
        <v>0.81289</v>
      </c>
      <c r="O204" s="11">
        <v>2.9910000000000003E-2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0.33091999999999999</v>
      </c>
      <c r="V204" s="11">
        <v>1.2019999999999999E-2</v>
      </c>
      <c r="W204" s="11">
        <v>0.65705999999999998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</row>
    <row r="205" spans="1:28" x14ac:dyDescent="0.25">
      <c r="A205" s="11">
        <v>12</v>
      </c>
      <c r="B205" s="11" t="s">
        <v>48</v>
      </c>
      <c r="C205" s="11">
        <v>353.15</v>
      </c>
      <c r="D205" s="11">
        <v>2</v>
      </c>
      <c r="E205" s="11">
        <v>0.18783999999999998</v>
      </c>
      <c r="F205" s="11">
        <v>0.40451999999999999</v>
      </c>
      <c r="G205" s="11">
        <v>0.40764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0.12753</v>
      </c>
      <c r="N205" s="11">
        <v>0.85124</v>
      </c>
      <c r="O205" s="11">
        <v>2.1230000000000002E-2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0.24801999999999999</v>
      </c>
      <c r="V205" s="11">
        <v>7.9400000000000009E-3</v>
      </c>
      <c r="W205" s="11">
        <v>0.74403999999999992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</row>
    <row r="206" spans="1:28" x14ac:dyDescent="0.25">
      <c r="A206" s="11">
        <v>12</v>
      </c>
      <c r="B206" s="11" t="s">
        <v>48</v>
      </c>
      <c r="C206" s="11">
        <v>353.15</v>
      </c>
      <c r="D206" s="11">
        <v>2</v>
      </c>
      <c r="E206" s="11">
        <v>0.11413999999999999</v>
      </c>
      <c r="F206" s="11">
        <v>0.44317000000000001</v>
      </c>
      <c r="G206" s="11">
        <v>0.44268999999999997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7.4380000000000002E-2</v>
      </c>
      <c r="N206" s="11">
        <v>0.92122999999999999</v>
      </c>
      <c r="O206" s="11">
        <v>4.3899999999999998E-3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0.14096</v>
      </c>
      <c r="V206" s="11">
        <v>3.2200000000000002E-3</v>
      </c>
      <c r="W206" s="11">
        <v>0.85581999999999991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</row>
    <row r="207" spans="1:28" x14ac:dyDescent="0.25">
      <c r="A207" s="11">
        <v>12</v>
      </c>
      <c r="B207" s="11" t="s">
        <v>48</v>
      </c>
      <c r="C207" s="11">
        <v>353.15</v>
      </c>
      <c r="D207" s="11">
        <v>2</v>
      </c>
      <c r="E207" s="11">
        <v>0</v>
      </c>
      <c r="F207" s="11">
        <v>0.66465999999999992</v>
      </c>
      <c r="G207" s="11">
        <v>0.33533999999999997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0.99919000000000002</v>
      </c>
      <c r="O207" s="11">
        <v>8.1000000000000006E-4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1.9E-3</v>
      </c>
      <c r="W207" s="11">
        <v>0.99809999999999999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</row>
    <row r="208" spans="1:28" x14ac:dyDescent="0.25">
      <c r="A208" s="11">
        <v>12</v>
      </c>
      <c r="B208" s="11" t="s">
        <v>49</v>
      </c>
      <c r="C208" s="11">
        <v>323.14999999999998</v>
      </c>
      <c r="D208" s="11">
        <v>2</v>
      </c>
      <c r="E208" s="11">
        <v>0.40539999999999998</v>
      </c>
      <c r="F208" s="11">
        <v>0.29749999999999999</v>
      </c>
      <c r="G208" s="11">
        <v>0.29710000000000003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0.33685999999999999</v>
      </c>
      <c r="N208" s="11">
        <v>0.58316999999999997</v>
      </c>
      <c r="O208" s="11">
        <v>7.9969999999999999E-2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0.46431</v>
      </c>
      <c r="V208" s="11">
        <v>7.3450000000000001E-2</v>
      </c>
      <c r="W208" s="11">
        <v>0.46223999999999998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</row>
    <row r="209" spans="1:28" x14ac:dyDescent="0.25">
      <c r="A209" s="11">
        <v>12</v>
      </c>
      <c r="B209" s="11" t="s">
        <v>49</v>
      </c>
      <c r="C209" s="11">
        <v>323.14999999999998</v>
      </c>
      <c r="D209" s="11">
        <v>2</v>
      </c>
      <c r="E209" s="11">
        <v>0.30646000000000001</v>
      </c>
      <c r="F209" s="11">
        <v>0.34695999999999999</v>
      </c>
      <c r="G209" s="11">
        <v>0.34658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0.23709</v>
      </c>
      <c r="N209" s="11">
        <v>0.72828999999999988</v>
      </c>
      <c r="O209" s="11">
        <v>3.4620000000000005E-2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0.38388</v>
      </c>
      <c r="V209" s="11">
        <v>2.6249999999999999E-2</v>
      </c>
      <c r="W209" s="11">
        <v>0.58987000000000001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</row>
    <row r="210" spans="1:28" x14ac:dyDescent="0.25">
      <c r="A210" s="11">
        <v>12</v>
      </c>
      <c r="B210" s="11" t="s">
        <v>49</v>
      </c>
      <c r="C210" s="11">
        <v>323.14999999999998</v>
      </c>
      <c r="D210" s="11">
        <v>2</v>
      </c>
      <c r="E210" s="11">
        <v>0.21556999999999998</v>
      </c>
      <c r="F210" s="11">
        <v>0.39341000000000004</v>
      </c>
      <c r="G210" s="11">
        <v>0.39101999999999998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0.14846000000000001</v>
      </c>
      <c r="N210" s="11">
        <v>0.83601000000000003</v>
      </c>
      <c r="O210" s="11">
        <v>1.5529999999999999E-2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0.28699000000000002</v>
      </c>
      <c r="V210" s="11">
        <v>1.282E-2</v>
      </c>
      <c r="W210" s="11">
        <v>0.70019000000000009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</row>
    <row r="211" spans="1:28" x14ac:dyDescent="0.25">
      <c r="A211" s="11">
        <v>12</v>
      </c>
      <c r="B211" s="11" t="s">
        <v>49</v>
      </c>
      <c r="C211" s="11">
        <v>323.14999999999998</v>
      </c>
      <c r="D211" s="11">
        <v>2</v>
      </c>
      <c r="E211" s="11">
        <v>0.12751999999999999</v>
      </c>
      <c r="F211" s="11">
        <v>0.43603000000000003</v>
      </c>
      <c r="G211" s="11">
        <v>0.43645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7.8240000000000004E-2</v>
      </c>
      <c r="N211" s="11">
        <v>0.91650999999999994</v>
      </c>
      <c r="O211" s="11">
        <v>5.2500000000000003E-3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0.15434</v>
      </c>
      <c r="V211" s="11">
        <v>8.7600000000000004E-3</v>
      </c>
      <c r="W211" s="11">
        <v>0.83689999999999998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</row>
    <row r="212" spans="1:28" x14ac:dyDescent="0.25">
      <c r="A212" s="11">
        <v>12</v>
      </c>
      <c r="B212" s="11" t="s">
        <v>49</v>
      </c>
      <c r="C212" s="11">
        <v>323.14999999999998</v>
      </c>
      <c r="D212" s="11">
        <v>2</v>
      </c>
      <c r="E212" s="11">
        <v>0</v>
      </c>
      <c r="F212" s="11">
        <v>0.64251000000000003</v>
      </c>
      <c r="G212" s="11">
        <v>0.35749000000000003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0.99971999999999994</v>
      </c>
      <c r="O212" s="11">
        <v>2.8000000000000003E-4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2.8000000000000004E-3</v>
      </c>
      <c r="W212" s="11">
        <v>0.99719999999999998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</row>
    <row r="213" spans="1:28" x14ac:dyDescent="0.25">
      <c r="A213" s="11">
        <v>12</v>
      </c>
      <c r="B213" s="11" t="s">
        <v>49</v>
      </c>
      <c r="C213" s="11">
        <v>323.14999999999998</v>
      </c>
      <c r="D213" s="11">
        <v>2</v>
      </c>
      <c r="E213" s="11">
        <v>0.12751999999999999</v>
      </c>
      <c r="F213" s="11">
        <v>0.43603000000000003</v>
      </c>
      <c r="G213" s="11">
        <v>0.43645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7.8240000000000004E-2</v>
      </c>
      <c r="N213" s="11">
        <v>0.91650999999999994</v>
      </c>
      <c r="O213" s="11">
        <v>5.2500000000000003E-3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0.15434</v>
      </c>
      <c r="V213" s="11">
        <v>8.7600000000000004E-3</v>
      </c>
      <c r="W213" s="11">
        <v>0.83689999999999998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</row>
    <row r="214" spans="1:28" x14ac:dyDescent="0.25">
      <c r="A214" s="11">
        <v>12</v>
      </c>
      <c r="B214" s="11" t="s">
        <v>49</v>
      </c>
      <c r="C214" s="11">
        <v>353.15</v>
      </c>
      <c r="D214" s="11">
        <v>2</v>
      </c>
      <c r="E214" s="11">
        <v>0.36841000000000002</v>
      </c>
      <c r="F214" s="11">
        <v>0.32014000000000004</v>
      </c>
      <c r="G214" s="11">
        <v>0.31145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0.31852000000000003</v>
      </c>
      <c r="N214" s="11">
        <v>0.58393000000000006</v>
      </c>
      <c r="O214" s="11">
        <v>9.7550000000000012E-2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0.42192999999999997</v>
      </c>
      <c r="V214" s="11">
        <v>0.10983999999999999</v>
      </c>
      <c r="W214" s="11">
        <v>0.46822999999999998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</row>
    <row r="215" spans="1:28" x14ac:dyDescent="0.25">
      <c r="A215" s="11">
        <v>12</v>
      </c>
      <c r="B215" s="11" t="s">
        <v>49</v>
      </c>
      <c r="C215" s="11">
        <v>353.15</v>
      </c>
      <c r="D215" s="11">
        <v>2</v>
      </c>
      <c r="E215" s="11">
        <v>0.30895</v>
      </c>
      <c r="F215" s="11">
        <v>0.34503999999999996</v>
      </c>
      <c r="G215" s="11">
        <v>0.34600999999999998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0.24273</v>
      </c>
      <c r="N215" s="11">
        <v>0.71052999999999999</v>
      </c>
      <c r="O215" s="11">
        <v>4.6740000000000004E-2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0.37924999999999998</v>
      </c>
      <c r="V215" s="11">
        <v>3.8060000000000004E-2</v>
      </c>
      <c r="W215" s="11">
        <v>0.58268999999999993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</row>
    <row r="216" spans="1:28" x14ac:dyDescent="0.25">
      <c r="A216" s="11">
        <v>12</v>
      </c>
      <c r="B216" s="11" t="s">
        <v>49</v>
      </c>
      <c r="C216" s="11">
        <v>353.15</v>
      </c>
      <c r="D216" s="11">
        <v>2</v>
      </c>
      <c r="E216" s="11">
        <v>0.23818999999999999</v>
      </c>
      <c r="F216" s="11">
        <v>0.38130999999999998</v>
      </c>
      <c r="G216" s="11">
        <v>0.38049999999999995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0.19873000000000002</v>
      </c>
      <c r="N216" s="11">
        <v>0.77561000000000002</v>
      </c>
      <c r="O216" s="11">
        <v>2.5659999999999999E-2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0.29903999999999997</v>
      </c>
      <c r="V216" s="11">
        <v>1.278E-2</v>
      </c>
      <c r="W216" s="11">
        <v>0.68818000000000001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</row>
    <row r="217" spans="1:28" x14ac:dyDescent="0.25">
      <c r="A217" s="11">
        <v>12</v>
      </c>
      <c r="B217" s="11" t="s">
        <v>49</v>
      </c>
      <c r="C217" s="11">
        <v>353.15</v>
      </c>
      <c r="D217" s="11">
        <v>2</v>
      </c>
      <c r="E217" s="11">
        <v>0.17265</v>
      </c>
      <c r="F217" s="11">
        <v>0.41183999999999998</v>
      </c>
      <c r="G217" s="11">
        <v>0.41551000000000005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0.13855000000000001</v>
      </c>
      <c r="N217" s="11">
        <v>0.84709999999999996</v>
      </c>
      <c r="O217" s="11">
        <v>1.435E-2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0.20283000000000001</v>
      </c>
      <c r="V217" s="11">
        <v>8.9300000000000004E-3</v>
      </c>
      <c r="W217" s="11">
        <v>0.78823999999999994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</row>
    <row r="218" spans="1:28" x14ac:dyDescent="0.25">
      <c r="A218" s="11">
        <v>12</v>
      </c>
      <c r="B218" s="11" t="s">
        <v>49</v>
      </c>
      <c r="C218" s="11">
        <v>353.15</v>
      </c>
      <c r="D218" s="11">
        <v>2</v>
      </c>
      <c r="E218" s="11">
        <v>0.10027</v>
      </c>
      <c r="F218" s="11">
        <v>0.44780000000000003</v>
      </c>
      <c r="G218" s="11">
        <v>0.45193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7.6399999999999996E-2</v>
      </c>
      <c r="N218" s="11">
        <v>0.91600999999999999</v>
      </c>
      <c r="O218" s="11">
        <v>7.5900000000000004E-3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0.11785999999999999</v>
      </c>
      <c r="V218" s="11">
        <v>5.2500000000000003E-3</v>
      </c>
      <c r="W218" s="11">
        <v>0.87688999999999995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</row>
    <row r="219" spans="1:28" x14ac:dyDescent="0.25">
      <c r="A219" s="11">
        <v>12</v>
      </c>
      <c r="B219" s="11" t="s">
        <v>49</v>
      </c>
      <c r="C219" s="11">
        <v>353.15</v>
      </c>
      <c r="D219" s="11">
        <v>2</v>
      </c>
      <c r="E219" s="11">
        <v>0</v>
      </c>
      <c r="F219" s="11">
        <v>0.56267</v>
      </c>
      <c r="G219" s="11">
        <v>0.43733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0.99870999999999999</v>
      </c>
      <c r="O219" s="11">
        <v>1.2900000000000001E-3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6.4900000000000001E-3</v>
      </c>
      <c r="W219" s="11">
        <v>0.99351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</row>
    <row r="220" spans="1:28" x14ac:dyDescent="0.25">
      <c r="A220" s="11">
        <v>13</v>
      </c>
      <c r="B220" s="11" t="s">
        <v>27</v>
      </c>
      <c r="C220" s="11">
        <v>298.14999999999998</v>
      </c>
      <c r="D220" s="11">
        <v>2</v>
      </c>
      <c r="E220" s="11">
        <v>0.39990000000000003</v>
      </c>
      <c r="F220" s="11">
        <v>0.40009999999999996</v>
      </c>
      <c r="G220" s="11">
        <v>0.2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0.20620000000000002</v>
      </c>
      <c r="N220" s="11">
        <v>0.77359999999999995</v>
      </c>
      <c r="O220" s="11">
        <v>2.0199999999999999E-2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0.57679999999999998</v>
      </c>
      <c r="V220" s="11">
        <v>5.0300000000000004E-2</v>
      </c>
      <c r="W220" s="11">
        <v>0.37290000000000001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</row>
    <row r="221" spans="1:28" x14ac:dyDescent="0.25">
      <c r="A221" s="11">
        <v>13</v>
      </c>
      <c r="B221" s="11" t="s">
        <v>27</v>
      </c>
      <c r="C221" s="11">
        <v>298.14999999999998</v>
      </c>
      <c r="D221" s="11">
        <v>2</v>
      </c>
      <c r="E221" s="11">
        <v>0.35</v>
      </c>
      <c r="F221" s="11">
        <v>0.4</v>
      </c>
      <c r="G221" s="11">
        <v>0.25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0.16550000000000001</v>
      </c>
      <c r="N221" s="11">
        <v>0.8173999999999999</v>
      </c>
      <c r="O221" s="11">
        <v>1.7100000000000001E-2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0.50490000000000002</v>
      </c>
      <c r="V221" s="11">
        <v>2.2099999999999998E-2</v>
      </c>
      <c r="W221" s="11">
        <v>0.47299999999999998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</row>
    <row r="222" spans="1:28" x14ac:dyDescent="0.25">
      <c r="A222" s="11">
        <v>13</v>
      </c>
      <c r="B222" s="11" t="s">
        <v>27</v>
      </c>
      <c r="C222" s="11">
        <v>298.14999999999998</v>
      </c>
      <c r="D222" s="11">
        <v>2</v>
      </c>
      <c r="E222" s="11">
        <v>0.3019</v>
      </c>
      <c r="F222" s="11">
        <v>0.39640000000000003</v>
      </c>
      <c r="G222" s="11">
        <v>0.30170000000000002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0.13140000000000002</v>
      </c>
      <c r="N222" s="11">
        <v>0.85709999999999997</v>
      </c>
      <c r="O222" s="11">
        <v>1.15E-2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0.43409999999999999</v>
      </c>
      <c r="V222" s="11">
        <v>1.09E-2</v>
      </c>
      <c r="W222" s="11">
        <v>0.55500000000000005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</row>
    <row r="223" spans="1:28" x14ac:dyDescent="0.25">
      <c r="A223" s="11">
        <v>13</v>
      </c>
      <c r="B223" s="11" t="s">
        <v>27</v>
      </c>
      <c r="C223" s="11">
        <v>298.14999999999998</v>
      </c>
      <c r="D223" s="11">
        <v>2</v>
      </c>
      <c r="E223" s="11">
        <v>0.2495</v>
      </c>
      <c r="F223" s="11">
        <v>0.39909999999999995</v>
      </c>
      <c r="G223" s="11">
        <v>0.35139999999999999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0.1038</v>
      </c>
      <c r="N223" s="11">
        <v>0.88849999999999996</v>
      </c>
      <c r="O223" s="11">
        <v>7.7000000000000002E-3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0.36119999999999997</v>
      </c>
      <c r="V223" s="11">
        <v>3.0999999999999999E-3</v>
      </c>
      <c r="W223" s="11">
        <v>0.63570000000000004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</row>
    <row r="224" spans="1:28" x14ac:dyDescent="0.25">
      <c r="A224" s="11">
        <v>13</v>
      </c>
      <c r="B224" s="11" t="s">
        <v>27</v>
      </c>
      <c r="C224" s="11">
        <v>298.14999999999998</v>
      </c>
      <c r="D224" s="11">
        <v>2</v>
      </c>
      <c r="E224" s="11">
        <v>0.19989999999999999</v>
      </c>
      <c r="F224" s="11">
        <v>0.40020000000000006</v>
      </c>
      <c r="G224" s="11">
        <v>0.39990000000000003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7.8899999999999998E-2</v>
      </c>
      <c r="N224" s="11">
        <v>0.91520000000000001</v>
      </c>
      <c r="O224" s="11">
        <v>5.8999999999999999E-3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0.29749999999999999</v>
      </c>
      <c r="V224" s="11">
        <v>1E-3</v>
      </c>
      <c r="W224" s="11">
        <v>0.70150000000000001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</row>
    <row r="225" spans="1:28" x14ac:dyDescent="0.25">
      <c r="A225" s="11">
        <v>13</v>
      </c>
      <c r="B225" s="11" t="s">
        <v>27</v>
      </c>
      <c r="C225" s="11">
        <v>298.14999999999998</v>
      </c>
      <c r="D225" s="11">
        <v>2</v>
      </c>
      <c r="E225" s="11">
        <v>0.14940000000000001</v>
      </c>
      <c r="F225" s="11">
        <v>0.39850000000000002</v>
      </c>
      <c r="G225" s="11">
        <v>0.4521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5.5800000000000002E-2</v>
      </c>
      <c r="N225" s="11">
        <v>0.94010000000000005</v>
      </c>
      <c r="O225" s="11">
        <v>4.0999999999999995E-3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0.21890000000000001</v>
      </c>
      <c r="V225" s="11">
        <v>4.0000000000000002E-4</v>
      </c>
      <c r="W225" s="11">
        <v>0.78069999999999995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</row>
    <row r="226" spans="1:28" x14ac:dyDescent="0.25">
      <c r="A226" s="11">
        <v>14</v>
      </c>
      <c r="B226" s="11" t="s">
        <v>27</v>
      </c>
      <c r="C226" s="11">
        <v>298.14999999999998</v>
      </c>
      <c r="D226" s="11">
        <v>1</v>
      </c>
      <c r="E226" s="11">
        <v>0.54299999999999993</v>
      </c>
      <c r="F226" s="11">
        <v>0.25</v>
      </c>
      <c r="G226" s="11">
        <v>0.20699999999999999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0.29420000000000002</v>
      </c>
      <c r="N226" s="11">
        <v>0.69200000000000006</v>
      </c>
      <c r="O226" s="11">
        <v>1.38E-2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0.6522</v>
      </c>
      <c r="V226" s="11">
        <v>4.9599999999999998E-2</v>
      </c>
      <c r="W226" s="11">
        <v>0.29820000000000002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</row>
    <row r="227" spans="1:28" x14ac:dyDescent="0.25">
      <c r="A227" s="11">
        <v>14</v>
      </c>
      <c r="B227" s="11" t="s">
        <v>27</v>
      </c>
      <c r="C227" s="11">
        <v>298.14999999999998</v>
      </c>
      <c r="D227" s="11">
        <v>1</v>
      </c>
      <c r="E227" s="11">
        <v>0.34799999999999998</v>
      </c>
      <c r="F227" s="11">
        <v>0.25</v>
      </c>
      <c r="G227" s="11">
        <v>0.40200000000000002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0.16339999999999999</v>
      </c>
      <c r="N227" s="11">
        <v>0.8306</v>
      </c>
      <c r="O227" s="11">
        <v>6.0000000000000001E-3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0.41590000000000005</v>
      </c>
      <c r="V227" s="11">
        <v>3.5900000000000001E-2</v>
      </c>
      <c r="W227" s="11">
        <v>0.54820000000000002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</row>
    <row r="228" spans="1:28" x14ac:dyDescent="0.25">
      <c r="A228" s="11">
        <v>14</v>
      </c>
      <c r="B228" s="11" t="s">
        <v>27</v>
      </c>
      <c r="C228" s="11">
        <v>298.14999999999998</v>
      </c>
      <c r="D228" s="11">
        <v>1</v>
      </c>
      <c r="E228" s="11">
        <v>0.28999999999999998</v>
      </c>
      <c r="F228" s="11">
        <v>0.25</v>
      </c>
      <c r="G228" s="11">
        <v>0.46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0.10050000000000001</v>
      </c>
      <c r="N228" s="11">
        <v>0.89729999999999999</v>
      </c>
      <c r="O228" s="11">
        <v>2.2000000000000001E-3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0.3528</v>
      </c>
      <c r="V228" s="11">
        <v>3.2300000000000002E-2</v>
      </c>
      <c r="W228" s="11">
        <v>0.6149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</row>
    <row r="229" spans="1:28" x14ac:dyDescent="0.25">
      <c r="A229" s="11">
        <v>14</v>
      </c>
      <c r="B229" s="11" t="s">
        <v>27</v>
      </c>
      <c r="C229" s="11">
        <v>308.14999999999998</v>
      </c>
      <c r="D229" s="11">
        <v>1</v>
      </c>
      <c r="E229" s="11">
        <v>0.53799999999999992</v>
      </c>
      <c r="F229" s="11">
        <v>0.25</v>
      </c>
      <c r="G229" s="11">
        <v>0.21199999999999999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0.3448</v>
      </c>
      <c r="N229" s="11">
        <v>0.62009999999999998</v>
      </c>
      <c r="O229" s="11">
        <v>3.5099999999999999E-2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0.63580000000000003</v>
      </c>
      <c r="V229" s="11">
        <v>6.0700000000000004E-2</v>
      </c>
      <c r="W229" s="11">
        <v>0.30349999999999999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</row>
    <row r="230" spans="1:28" x14ac:dyDescent="0.25">
      <c r="A230" s="11">
        <v>14</v>
      </c>
      <c r="B230" s="11" t="s">
        <v>27</v>
      </c>
      <c r="C230" s="11">
        <v>308.14999999999998</v>
      </c>
      <c r="D230" s="11">
        <v>1</v>
      </c>
      <c r="E230" s="11">
        <v>0.47499999999999998</v>
      </c>
      <c r="F230" s="11">
        <v>0.25</v>
      </c>
      <c r="G230" s="11">
        <v>0.27500000000000002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0.19989999999999999</v>
      </c>
      <c r="N230" s="11">
        <v>0.78920000000000001</v>
      </c>
      <c r="O230" s="11">
        <v>1.09E-2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0.57509999999999994</v>
      </c>
      <c r="V230" s="11">
        <v>5.6299999999999996E-2</v>
      </c>
      <c r="W230" s="11">
        <v>0.36859999999999998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</row>
    <row r="231" spans="1:28" x14ac:dyDescent="0.25">
      <c r="A231" s="11">
        <v>14</v>
      </c>
      <c r="B231" s="11" t="s">
        <v>27</v>
      </c>
      <c r="C231" s="11">
        <v>308.14999999999998</v>
      </c>
      <c r="D231" s="11">
        <v>1</v>
      </c>
      <c r="E231" s="11">
        <v>0.39</v>
      </c>
      <c r="F231" s="11">
        <v>0.25</v>
      </c>
      <c r="G231" s="11">
        <v>0.36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0.16329999999999997</v>
      </c>
      <c r="N231" s="11">
        <v>0.83200000000000007</v>
      </c>
      <c r="O231" s="11">
        <v>4.6999999999999993E-3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0.46920000000000001</v>
      </c>
      <c r="V231" s="11">
        <v>4.8799999999999996E-2</v>
      </c>
      <c r="W231" s="11">
        <v>0.48200000000000004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</row>
    <row r="232" spans="1:28" x14ac:dyDescent="0.25">
      <c r="A232" s="11">
        <v>14</v>
      </c>
      <c r="B232" s="11" t="s">
        <v>27</v>
      </c>
      <c r="C232" s="11">
        <v>318.14999999999998</v>
      </c>
      <c r="D232" s="11">
        <v>1</v>
      </c>
      <c r="E232" s="11">
        <v>0.51800000000000002</v>
      </c>
      <c r="F232" s="11">
        <v>0.25</v>
      </c>
      <c r="G232" s="11">
        <v>0.23199999999999998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0.28449999999999998</v>
      </c>
      <c r="N232" s="11">
        <v>0.68900000000000006</v>
      </c>
      <c r="O232" s="11">
        <v>2.6499999999999999E-2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0.62159999999999993</v>
      </c>
      <c r="V232" s="11">
        <v>5.9200000000000003E-2</v>
      </c>
      <c r="W232" s="11">
        <v>0.31920000000000004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</row>
    <row r="233" spans="1:28" x14ac:dyDescent="0.25">
      <c r="A233" s="11">
        <v>14</v>
      </c>
      <c r="B233" s="11" t="s">
        <v>27</v>
      </c>
      <c r="C233" s="11">
        <v>319.14999999999998</v>
      </c>
      <c r="D233" s="11">
        <v>1</v>
      </c>
      <c r="E233" s="11">
        <v>0.42599999999999999</v>
      </c>
      <c r="F233" s="11">
        <v>0.25</v>
      </c>
      <c r="G233" s="11">
        <v>0.32400000000000001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0.25800000000000001</v>
      </c>
      <c r="N233" s="11">
        <v>0.71799999999999997</v>
      </c>
      <c r="O233" s="11">
        <v>2.4E-2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0.49790000000000001</v>
      </c>
      <c r="V233" s="11">
        <v>5.1399999999999994E-2</v>
      </c>
      <c r="W233" s="11">
        <v>0.45069999999999999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</row>
    <row r="234" spans="1:28" x14ac:dyDescent="0.25">
      <c r="A234" s="11">
        <v>14</v>
      </c>
      <c r="B234" s="11" t="s">
        <v>27</v>
      </c>
      <c r="C234" s="11">
        <v>320.14999999999998</v>
      </c>
      <c r="D234" s="11">
        <v>1</v>
      </c>
      <c r="E234" s="11">
        <v>0.33</v>
      </c>
      <c r="F234" s="11">
        <v>0.25</v>
      </c>
      <c r="G234" s="11">
        <v>0.42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0.18969999999999998</v>
      </c>
      <c r="N234" s="11">
        <v>0.79260000000000008</v>
      </c>
      <c r="O234" s="11">
        <v>1.77E-2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0.38719999999999999</v>
      </c>
      <c r="V234" s="11">
        <v>4.4299999999999999E-2</v>
      </c>
      <c r="W234" s="11">
        <v>0.56850000000000001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</row>
    <row r="235" spans="1:28" x14ac:dyDescent="0.25">
      <c r="A235" s="11">
        <v>14</v>
      </c>
      <c r="B235" s="11" t="s">
        <v>27</v>
      </c>
      <c r="C235" s="11">
        <v>321.14999999999998</v>
      </c>
      <c r="D235" s="11">
        <v>1</v>
      </c>
      <c r="E235" s="11">
        <v>0.23</v>
      </c>
      <c r="F235" s="11">
        <v>0.25</v>
      </c>
      <c r="G235" s="11">
        <v>0.52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0.1386</v>
      </c>
      <c r="N235" s="11">
        <v>0.84840000000000004</v>
      </c>
      <c r="O235" s="11">
        <v>1.3000000000000001E-2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0.26419999999999999</v>
      </c>
      <c r="V235" s="11">
        <v>3.6499999999999998E-2</v>
      </c>
      <c r="W235" s="11">
        <v>0.69930000000000003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</row>
    <row r="236" spans="1:28" x14ac:dyDescent="0.25">
      <c r="A236" s="11">
        <v>14</v>
      </c>
      <c r="B236" s="11" t="s">
        <v>27</v>
      </c>
      <c r="C236" s="11">
        <v>322.14999999999998</v>
      </c>
      <c r="D236" s="11">
        <v>1</v>
      </c>
      <c r="E236" s="11">
        <v>0.21</v>
      </c>
      <c r="F236" s="11">
        <v>0.25</v>
      </c>
      <c r="G236" s="11">
        <v>0.54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8.5800000000000001E-2</v>
      </c>
      <c r="N236" s="11">
        <v>0.90610000000000002</v>
      </c>
      <c r="O236" s="11">
        <v>8.1000000000000013E-3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0.25180000000000002</v>
      </c>
      <c r="V236" s="11">
        <v>3.5699999999999996E-2</v>
      </c>
      <c r="W236" s="11">
        <v>0.71250000000000002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</row>
    <row r="237" spans="1:28" x14ac:dyDescent="0.25">
      <c r="A237" s="11">
        <v>14</v>
      </c>
      <c r="B237" s="11" t="s">
        <v>27</v>
      </c>
      <c r="C237" s="11">
        <v>328.15</v>
      </c>
      <c r="D237" s="11">
        <v>1</v>
      </c>
      <c r="E237" s="11">
        <v>0.36599999999999999</v>
      </c>
      <c r="F237" s="11">
        <v>0.25</v>
      </c>
      <c r="G237" s="11">
        <v>0.38400000000000001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0.36060000000000003</v>
      </c>
      <c r="N237" s="11">
        <v>0.59340000000000004</v>
      </c>
      <c r="O237" s="11">
        <v>4.5999999999999999E-2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0.36359999999999998</v>
      </c>
      <c r="V237" s="11">
        <v>5.57E-2</v>
      </c>
      <c r="W237" s="11">
        <v>0.58069999999999999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</row>
    <row r="238" spans="1:28" x14ac:dyDescent="0.25">
      <c r="A238" s="11">
        <v>14</v>
      </c>
      <c r="B238" s="11" t="s">
        <v>27</v>
      </c>
      <c r="C238" s="11">
        <v>328.15</v>
      </c>
      <c r="D238" s="11">
        <v>1</v>
      </c>
      <c r="E238" s="11">
        <v>0.32299999999999995</v>
      </c>
      <c r="F238" s="11">
        <v>0.25</v>
      </c>
      <c r="G238" s="11">
        <v>0.42700000000000005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0.30590000000000001</v>
      </c>
      <c r="N238" s="11">
        <v>0.65410000000000001</v>
      </c>
      <c r="O238" s="11">
        <v>0.04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0.33200000000000002</v>
      </c>
      <c r="V238" s="11">
        <v>5.3600000000000002E-2</v>
      </c>
      <c r="W238" s="11">
        <v>0.61439999999999995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</row>
    <row r="239" spans="1:28" x14ac:dyDescent="0.25">
      <c r="A239" s="11">
        <v>14</v>
      </c>
      <c r="B239" s="11" t="s">
        <v>27</v>
      </c>
      <c r="C239" s="11">
        <v>328.15</v>
      </c>
      <c r="D239" s="11">
        <v>1</v>
      </c>
      <c r="E239" s="11">
        <v>0.20399999999999999</v>
      </c>
      <c r="F239" s="11">
        <v>0.25</v>
      </c>
      <c r="G239" s="11">
        <v>0.54600000000000004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0.14580000000000001</v>
      </c>
      <c r="N239" s="11">
        <v>0.83160000000000001</v>
      </c>
      <c r="O239" s="11">
        <v>2.2599999999999999E-2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0.22070000000000001</v>
      </c>
      <c r="V239" s="11">
        <v>4.6600000000000003E-2</v>
      </c>
      <c r="W239" s="11">
        <v>0.73269999999999991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</row>
    <row r="240" spans="1:28" x14ac:dyDescent="0.25">
      <c r="A240" s="11">
        <v>14</v>
      </c>
      <c r="B240" s="11" t="s">
        <v>27</v>
      </c>
      <c r="C240" s="11">
        <v>328.15</v>
      </c>
      <c r="D240" s="11">
        <v>1</v>
      </c>
      <c r="E240" s="11">
        <v>0.12</v>
      </c>
      <c r="F240" s="11">
        <v>0.25</v>
      </c>
      <c r="G240" s="11">
        <v>0.63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8.0399999999999985E-2</v>
      </c>
      <c r="N240" s="11">
        <v>0.90410000000000001</v>
      </c>
      <c r="O240" s="11">
        <v>1.55E-2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0.1313</v>
      </c>
      <c r="V240" s="11">
        <v>4.0899999999999999E-2</v>
      </c>
      <c r="W240" s="11">
        <v>0.82779999999999998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</row>
    <row r="241" spans="1:28" x14ac:dyDescent="0.25">
      <c r="A241" s="11">
        <v>15</v>
      </c>
      <c r="B241" s="11" t="s">
        <v>27</v>
      </c>
      <c r="C241" s="11">
        <v>303.14999999999998</v>
      </c>
      <c r="D241" s="11">
        <v>1</v>
      </c>
      <c r="E241" s="2">
        <v>0.37</v>
      </c>
      <c r="F241" s="11">
        <v>0.4</v>
      </c>
      <c r="G241" s="11">
        <v>0.23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0.16200000000000001</v>
      </c>
      <c r="N241" s="11">
        <v>0.82099999999999995</v>
      </c>
      <c r="O241" s="11">
        <v>1.7000000000000001E-2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0.55700000000000005</v>
      </c>
      <c r="V241" s="11">
        <v>2.4E-2</v>
      </c>
      <c r="W241" s="11">
        <v>0.41899999999999998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</row>
    <row r="242" spans="1:28" x14ac:dyDescent="0.25">
      <c r="A242" s="11">
        <v>15</v>
      </c>
      <c r="B242" s="11" t="s">
        <v>27</v>
      </c>
      <c r="C242" s="11">
        <v>303.14999999999998</v>
      </c>
      <c r="D242" s="11">
        <v>1</v>
      </c>
      <c r="E242" s="2">
        <v>0.32700000000000001</v>
      </c>
      <c r="F242" s="11">
        <v>0.4</v>
      </c>
      <c r="G242" s="11">
        <v>0.27300000000000002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0.155</v>
      </c>
      <c r="N242" s="11">
        <v>0.82799999999999996</v>
      </c>
      <c r="O242" s="11">
        <v>1.7000000000000001E-2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0.48299999999999998</v>
      </c>
      <c r="V242" s="11">
        <v>1.2999999999999999E-2</v>
      </c>
      <c r="W242" s="11">
        <v>0.504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</row>
    <row r="243" spans="1:28" x14ac:dyDescent="0.25">
      <c r="A243" s="11">
        <v>15</v>
      </c>
      <c r="B243" s="11" t="s">
        <v>27</v>
      </c>
      <c r="C243" s="11">
        <v>303.14999999999998</v>
      </c>
      <c r="D243" s="11">
        <v>1</v>
      </c>
      <c r="E243" s="2">
        <v>0.26</v>
      </c>
      <c r="F243" s="11">
        <v>0.4</v>
      </c>
      <c r="G243" s="11">
        <v>0.34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0.104</v>
      </c>
      <c r="N243" s="11">
        <v>0.88300000000000001</v>
      </c>
      <c r="O243" s="11">
        <v>1.2999999999999999E-2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0.38800000000000001</v>
      </c>
      <c r="V243" s="11">
        <v>0.01</v>
      </c>
      <c r="W243" s="11">
        <v>0.60199999999999998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</row>
    <row r="244" spans="1:28" x14ac:dyDescent="0.25">
      <c r="A244" s="11">
        <v>15</v>
      </c>
      <c r="B244" s="11" t="s">
        <v>27</v>
      </c>
      <c r="C244" s="11">
        <v>303.14999999999998</v>
      </c>
      <c r="D244" s="11">
        <v>1</v>
      </c>
      <c r="E244" s="2">
        <v>0.18</v>
      </c>
      <c r="F244" s="11">
        <v>0.4</v>
      </c>
      <c r="G244" s="11">
        <v>0.42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6.6000000000000003E-2</v>
      </c>
      <c r="N244" s="11">
        <v>0.91800000000000004</v>
      </c>
      <c r="O244" s="11">
        <v>1.6E-2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0.26600000000000001</v>
      </c>
      <c r="V244" s="11">
        <v>8.9999999999999993E-3</v>
      </c>
      <c r="W244" s="11">
        <v>0.72499999999999998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</row>
    <row r="245" spans="1:28" x14ac:dyDescent="0.25">
      <c r="A245" s="11">
        <v>15</v>
      </c>
      <c r="B245" s="11" t="s">
        <v>27</v>
      </c>
      <c r="C245" s="11">
        <v>303.14999999999998</v>
      </c>
      <c r="D245" s="11">
        <v>1</v>
      </c>
      <c r="E245" s="2">
        <v>0.08</v>
      </c>
      <c r="F245" s="11">
        <v>0.4</v>
      </c>
      <c r="G245" s="11">
        <v>0.52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2.5999999999999999E-2</v>
      </c>
      <c r="N245" s="11">
        <v>0.96399999999999997</v>
      </c>
      <c r="O245" s="11">
        <v>0.01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0.11799999999999999</v>
      </c>
      <c r="V245" s="11">
        <v>1.4E-2</v>
      </c>
      <c r="W245" s="11">
        <v>0.86799999999999999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</row>
    <row r="246" spans="1:28" x14ac:dyDescent="0.25">
      <c r="A246" s="11">
        <v>16</v>
      </c>
      <c r="B246" s="11" t="s">
        <v>27</v>
      </c>
      <c r="C246" s="11">
        <v>298.14999999999998</v>
      </c>
      <c r="D246" s="11">
        <v>1</v>
      </c>
      <c r="E246" s="2">
        <v>0</v>
      </c>
      <c r="F246" s="11">
        <v>0.4</v>
      </c>
      <c r="G246" s="11">
        <v>0.6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1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1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</row>
    <row r="247" spans="1:28" x14ac:dyDescent="0.25">
      <c r="A247" s="11">
        <v>16</v>
      </c>
      <c r="B247" s="11" t="s">
        <v>27</v>
      </c>
      <c r="C247" s="11">
        <v>298.14999999999998</v>
      </c>
      <c r="D247" s="11">
        <v>1</v>
      </c>
      <c r="E247" s="2">
        <v>7.4999999999999997E-2</v>
      </c>
      <c r="F247" s="11">
        <v>0.4</v>
      </c>
      <c r="G247" s="11">
        <v>0.52500000000000002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2.9000000000000001E-2</v>
      </c>
      <c r="N247" s="11">
        <v>0.97099999999999997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0.105</v>
      </c>
      <c r="V247" s="11">
        <v>0</v>
      </c>
      <c r="W247" s="11">
        <v>0.89500000000000002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</row>
    <row r="248" spans="1:28" x14ac:dyDescent="0.25">
      <c r="A248" s="11">
        <v>16</v>
      </c>
      <c r="B248" s="11" t="s">
        <v>27</v>
      </c>
      <c r="C248" s="11">
        <v>298.14999999999998</v>
      </c>
      <c r="D248" s="11">
        <v>1</v>
      </c>
      <c r="E248" s="2">
        <v>0.14399999999999999</v>
      </c>
      <c r="F248" s="11">
        <v>0.4</v>
      </c>
      <c r="G248" s="11">
        <v>0.45600000000000002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4.8000000000000001E-2</v>
      </c>
      <c r="N248" s="11">
        <v>0.95199999999999996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0.21299999999999999</v>
      </c>
      <c r="V248" s="11">
        <v>0</v>
      </c>
      <c r="W248" s="11">
        <v>0.78700000000000003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</row>
    <row r="249" spans="1:28" x14ac:dyDescent="0.25">
      <c r="A249" s="11">
        <v>16</v>
      </c>
      <c r="B249" s="11" t="s">
        <v>27</v>
      </c>
      <c r="C249" s="11">
        <v>298.14999999999998</v>
      </c>
      <c r="D249" s="11">
        <v>1</v>
      </c>
      <c r="E249" s="2">
        <v>0.25</v>
      </c>
      <c r="F249" s="11">
        <v>0.4</v>
      </c>
      <c r="G249" s="11">
        <v>0.35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8.3000000000000004E-2</v>
      </c>
      <c r="N249" s="11">
        <v>0.91600000000000004</v>
      </c>
      <c r="O249" s="11">
        <v>1E-3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0.376</v>
      </c>
      <c r="V249" s="11">
        <v>0</v>
      </c>
      <c r="W249" s="11">
        <v>0.624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</row>
    <row r="250" spans="1:28" x14ac:dyDescent="0.25">
      <c r="A250" s="11">
        <v>16</v>
      </c>
      <c r="B250" s="11" t="s">
        <v>27</v>
      </c>
      <c r="C250" s="11">
        <v>298.14999999999998</v>
      </c>
      <c r="D250" s="11">
        <v>1</v>
      </c>
      <c r="E250" s="2">
        <v>0.31</v>
      </c>
      <c r="F250" s="11">
        <v>0.4</v>
      </c>
      <c r="G250" s="11">
        <v>0.28999999999999998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0.10199999999999999</v>
      </c>
      <c r="N250" s="11">
        <v>0.89600000000000002</v>
      </c>
      <c r="O250" s="11">
        <v>2E-3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0.47599999999999998</v>
      </c>
      <c r="V250" s="11">
        <v>5.0000000000000001E-3</v>
      </c>
      <c r="W250" s="11">
        <v>0.51800000000000002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</row>
    <row r="251" spans="1:28" x14ac:dyDescent="0.25">
      <c r="A251" s="11">
        <v>16</v>
      </c>
      <c r="B251" s="11" t="s">
        <v>27</v>
      </c>
      <c r="C251" s="11">
        <v>298.14999999999998</v>
      </c>
      <c r="D251" s="11">
        <v>1</v>
      </c>
      <c r="E251" s="2">
        <v>0.36799999999999999</v>
      </c>
      <c r="F251" s="11">
        <v>0.4</v>
      </c>
      <c r="G251" s="11">
        <v>0.23200000000000001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0.123</v>
      </c>
      <c r="N251" s="11">
        <v>0.873</v>
      </c>
      <c r="O251" s="11">
        <v>4.0000000000000001E-3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0.56799999999999995</v>
      </c>
      <c r="V251" s="11">
        <v>7.0000000000000001E-3</v>
      </c>
      <c r="W251" s="11">
        <v>0.42499999999999999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</row>
    <row r="252" spans="1:28" x14ac:dyDescent="0.25">
      <c r="A252" s="11">
        <v>16</v>
      </c>
      <c r="B252" s="11" t="s">
        <v>27</v>
      </c>
      <c r="C252" s="11">
        <v>298.14999999999998</v>
      </c>
      <c r="D252" s="11">
        <v>1</v>
      </c>
      <c r="E252" s="2">
        <v>0.39500000000000002</v>
      </c>
      <c r="F252" s="11">
        <v>0.4</v>
      </c>
      <c r="G252" s="11">
        <v>0.20499999999999999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0.13300000000000001</v>
      </c>
      <c r="N252" s="11">
        <v>0.86</v>
      </c>
      <c r="O252" s="11">
        <v>7.0000000000000001E-3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0.61399999999999999</v>
      </c>
      <c r="V252" s="11">
        <v>1.2999999999999999E-2</v>
      </c>
      <c r="W252" s="11">
        <v>0.372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</row>
    <row r="253" spans="1:28" x14ac:dyDescent="0.25">
      <c r="A253" s="11">
        <v>16</v>
      </c>
      <c r="B253" s="11" t="s">
        <v>27</v>
      </c>
      <c r="C253" s="11">
        <v>308.14999999999998</v>
      </c>
      <c r="D253" s="11">
        <v>1</v>
      </c>
      <c r="E253" s="2">
        <v>0</v>
      </c>
      <c r="F253" s="11">
        <v>0.5</v>
      </c>
      <c r="G253" s="11">
        <v>0.5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1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1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</row>
    <row r="254" spans="1:28" x14ac:dyDescent="0.25">
      <c r="A254" s="11">
        <v>16</v>
      </c>
      <c r="B254" s="11" t="s">
        <v>27</v>
      </c>
      <c r="C254" s="11">
        <v>308.14999999999998</v>
      </c>
      <c r="D254" s="11">
        <v>1</v>
      </c>
      <c r="E254" s="2">
        <v>7.0000000000000007E-2</v>
      </c>
      <c r="F254" s="11">
        <v>0.5</v>
      </c>
      <c r="G254" s="11">
        <v>0.43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3.4000000000000002E-2</v>
      </c>
      <c r="N254" s="11">
        <v>0.96599999999999997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0.11</v>
      </c>
      <c r="V254" s="11">
        <v>0</v>
      </c>
      <c r="W254" s="11">
        <v>0.89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</row>
    <row r="255" spans="1:28" x14ac:dyDescent="0.25">
      <c r="A255" s="11">
        <v>16</v>
      </c>
      <c r="B255" s="11" t="s">
        <v>27</v>
      </c>
      <c r="C255" s="11">
        <v>308.14999999999998</v>
      </c>
      <c r="D255" s="11">
        <v>1</v>
      </c>
      <c r="E255" s="2">
        <v>0.13</v>
      </c>
      <c r="F255" s="11">
        <v>0.5</v>
      </c>
      <c r="G255" s="11">
        <v>0.37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4.8000000000000001E-2</v>
      </c>
      <c r="N255" s="11">
        <v>0.95</v>
      </c>
      <c r="O255" s="11">
        <v>2E-3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0.218</v>
      </c>
      <c r="V255" s="11">
        <v>0</v>
      </c>
      <c r="W255" s="11">
        <v>0.78200000000000003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</row>
    <row r="256" spans="1:28" x14ac:dyDescent="0.25">
      <c r="A256" s="11">
        <v>16</v>
      </c>
      <c r="B256" s="11" t="s">
        <v>27</v>
      </c>
      <c r="C256" s="11">
        <v>308.14999999999998</v>
      </c>
      <c r="D256" s="11">
        <v>1</v>
      </c>
      <c r="E256" s="2">
        <v>0.214</v>
      </c>
      <c r="F256" s="11">
        <v>0.5</v>
      </c>
      <c r="G256" s="11">
        <v>0.28599999999999998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8.3000000000000004E-2</v>
      </c>
      <c r="N256" s="11">
        <v>0.91500000000000004</v>
      </c>
      <c r="O256" s="11">
        <v>2E-3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0.36899999999999999</v>
      </c>
      <c r="V256" s="11">
        <v>0</v>
      </c>
      <c r="W256" s="11">
        <v>0.63100000000000001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</row>
    <row r="257" spans="1:28" x14ac:dyDescent="0.25">
      <c r="A257" s="11">
        <v>16</v>
      </c>
      <c r="B257" s="11" t="s">
        <v>27</v>
      </c>
      <c r="C257" s="11">
        <v>308.14999999999998</v>
      </c>
      <c r="D257" s="11">
        <v>1</v>
      </c>
      <c r="E257" s="2">
        <v>0.27</v>
      </c>
      <c r="F257" s="11">
        <v>0.5</v>
      </c>
      <c r="G257" s="11">
        <v>0.23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0.113</v>
      </c>
      <c r="N257" s="11">
        <v>0.88400000000000001</v>
      </c>
      <c r="O257" s="11">
        <v>3.0000000000000001E-3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0.47599999999999998</v>
      </c>
      <c r="V257" s="11">
        <v>3.0000000000000001E-3</v>
      </c>
      <c r="W257" s="11">
        <v>0.52100000000000002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</row>
    <row r="258" spans="1:28" x14ac:dyDescent="0.25">
      <c r="A258" s="11">
        <v>16</v>
      </c>
      <c r="B258" s="11" t="s">
        <v>27</v>
      </c>
      <c r="C258" s="11">
        <v>308.14999999999998</v>
      </c>
      <c r="D258" s="11">
        <v>1</v>
      </c>
      <c r="E258" s="2">
        <v>0.32</v>
      </c>
      <c r="F258" s="11">
        <v>0.5</v>
      </c>
      <c r="G258" s="11">
        <v>0.18</v>
      </c>
      <c r="H258" s="11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0.14299999999999999</v>
      </c>
      <c r="N258" s="11">
        <v>0.85099999999999998</v>
      </c>
      <c r="O258" s="11">
        <v>6.0000000000000001E-3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0.57099999999999995</v>
      </c>
      <c r="V258" s="11">
        <v>8.9999999999999993E-3</v>
      </c>
      <c r="W258" s="11">
        <v>0.42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</row>
    <row r="259" spans="1:28" x14ac:dyDescent="0.25">
      <c r="A259" s="11">
        <v>16</v>
      </c>
      <c r="B259" s="11" t="s">
        <v>27</v>
      </c>
      <c r="C259" s="11">
        <v>308.14999999999998</v>
      </c>
      <c r="D259" s="11">
        <v>1</v>
      </c>
      <c r="E259" s="2">
        <v>0.35199999999999998</v>
      </c>
      <c r="F259" s="11">
        <v>0.5</v>
      </c>
      <c r="G259" s="11">
        <v>0.14799999999999999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0.182</v>
      </c>
      <c r="N259" s="11">
        <v>0.81</v>
      </c>
      <c r="O259" s="11">
        <v>8.0000000000000002E-3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0.61799999999999999</v>
      </c>
      <c r="V259" s="11">
        <v>1.2E-2</v>
      </c>
      <c r="W259" s="11">
        <v>0.36899999999999999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</row>
    <row r="260" spans="1:28" x14ac:dyDescent="0.25">
      <c r="A260" s="11">
        <v>16</v>
      </c>
      <c r="B260" s="11" t="s">
        <v>27</v>
      </c>
      <c r="C260" s="11">
        <v>318.14999999999998</v>
      </c>
      <c r="D260" s="11">
        <v>1</v>
      </c>
      <c r="E260" s="2">
        <v>0</v>
      </c>
      <c r="F260" s="11">
        <v>0.5</v>
      </c>
      <c r="G260" s="11">
        <v>0.5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1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1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</row>
    <row r="261" spans="1:28" x14ac:dyDescent="0.25">
      <c r="A261" s="11">
        <v>16</v>
      </c>
      <c r="B261" s="11" t="s">
        <v>27</v>
      </c>
      <c r="C261" s="11">
        <v>318.14999999999998</v>
      </c>
      <c r="D261" s="11">
        <v>1</v>
      </c>
      <c r="E261" s="2">
        <v>6.5000000000000002E-2</v>
      </c>
      <c r="F261" s="11">
        <v>0.5</v>
      </c>
      <c r="G261" s="11">
        <v>0.435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3.1E-2</v>
      </c>
      <c r="N261" s="11">
        <v>0.96799999999999997</v>
      </c>
      <c r="O261" s="11">
        <v>1E-3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0.10299999999999999</v>
      </c>
      <c r="V261" s="11">
        <v>0</v>
      </c>
      <c r="W261" s="11">
        <v>0.89700000000000002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</row>
    <row r="262" spans="1:28" x14ac:dyDescent="0.25">
      <c r="A262" s="11">
        <v>16</v>
      </c>
      <c r="B262" s="11" t="s">
        <v>27</v>
      </c>
      <c r="C262" s="11">
        <v>318.14999999999998</v>
      </c>
      <c r="D262" s="11">
        <v>1</v>
      </c>
      <c r="E262" s="2">
        <v>0.11899999999999999</v>
      </c>
      <c r="F262" s="11">
        <v>0.5</v>
      </c>
      <c r="G262" s="11">
        <v>0.38100000000000001</v>
      </c>
      <c r="H262" s="11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4.5999999999999999E-2</v>
      </c>
      <c r="N262" s="11">
        <v>0.95099999999999996</v>
      </c>
      <c r="O262" s="11">
        <v>2E-3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0.19500000000000001</v>
      </c>
      <c r="V262" s="11">
        <v>0</v>
      </c>
      <c r="W262" s="11">
        <v>0.80500000000000005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</row>
    <row r="263" spans="1:28" x14ac:dyDescent="0.25">
      <c r="A263" s="11">
        <v>16</v>
      </c>
      <c r="B263" s="11" t="s">
        <v>27</v>
      </c>
      <c r="C263" s="11">
        <v>318.14999999999998</v>
      </c>
      <c r="D263" s="11">
        <v>1</v>
      </c>
      <c r="E263" s="2">
        <v>0.20100000000000001</v>
      </c>
      <c r="F263" s="11">
        <v>0.5</v>
      </c>
      <c r="G263" s="11">
        <v>0.29899999999999999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8.6999999999999994E-2</v>
      </c>
      <c r="N263" s="11">
        <v>0.90900000000000003</v>
      </c>
      <c r="O263" s="11">
        <v>4.0000000000000001E-3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0.34300000000000003</v>
      </c>
      <c r="V263" s="11">
        <v>0</v>
      </c>
      <c r="W263" s="11">
        <v>0.65700000000000003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</row>
    <row r="264" spans="1:28" x14ac:dyDescent="0.25">
      <c r="A264" s="11">
        <v>16</v>
      </c>
      <c r="B264" s="11" t="s">
        <v>27</v>
      </c>
      <c r="C264" s="11">
        <v>318.14999999999998</v>
      </c>
      <c r="D264" s="11">
        <v>1</v>
      </c>
      <c r="E264" s="2">
        <v>0.26700000000000002</v>
      </c>
      <c r="F264" s="11">
        <v>0.5</v>
      </c>
      <c r="G264" s="11">
        <v>0.23300000000000001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0.115</v>
      </c>
      <c r="N264" s="11">
        <v>0.879</v>
      </c>
      <c r="O264" s="11">
        <v>6.0000000000000001E-3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0.46700000000000003</v>
      </c>
      <c r="V264" s="11">
        <v>2E-3</v>
      </c>
      <c r="W264" s="11">
        <v>0.53100000000000003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</row>
    <row r="265" spans="1:28" x14ac:dyDescent="0.25">
      <c r="A265" s="11">
        <v>16</v>
      </c>
      <c r="B265" s="11" t="s">
        <v>27</v>
      </c>
      <c r="C265" s="11">
        <v>318.14999999999998</v>
      </c>
      <c r="D265" s="11">
        <v>1</v>
      </c>
      <c r="E265" s="2">
        <v>0.31900000000000001</v>
      </c>
      <c r="F265" s="11">
        <v>0.5</v>
      </c>
      <c r="G265" s="11">
        <v>0.18099999999999999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0.157</v>
      </c>
      <c r="N265" s="11">
        <v>0.83699999999999997</v>
      </c>
      <c r="O265" s="11">
        <v>6.0000000000000001E-3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0.55100000000000005</v>
      </c>
      <c r="V265" s="11">
        <v>8.0000000000000002E-3</v>
      </c>
      <c r="W265" s="11">
        <v>0.44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</row>
    <row r="266" spans="1:28" x14ac:dyDescent="0.25">
      <c r="A266" s="11">
        <v>16</v>
      </c>
      <c r="B266" s="11" t="s">
        <v>27</v>
      </c>
      <c r="C266" s="11">
        <v>318.14999999999998</v>
      </c>
      <c r="D266" s="11">
        <v>1</v>
      </c>
      <c r="E266" s="2">
        <v>0.34100000000000003</v>
      </c>
      <c r="F266" s="11">
        <v>0.5</v>
      </c>
      <c r="G266" s="11">
        <v>0.159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0.188</v>
      </c>
      <c r="N266" s="11">
        <v>0.80600000000000005</v>
      </c>
      <c r="O266" s="11">
        <v>6.0000000000000001E-3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0.58299999999999996</v>
      </c>
      <c r="V266" s="11">
        <v>1.2999999999999999E-2</v>
      </c>
      <c r="W266" s="11">
        <v>0.40400000000000003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</row>
    <row r="267" spans="1:28" x14ac:dyDescent="0.25">
      <c r="A267" s="11">
        <v>17</v>
      </c>
      <c r="B267" s="11" t="s">
        <v>27</v>
      </c>
      <c r="C267" s="11">
        <v>298.14999999999998</v>
      </c>
      <c r="D267" s="11">
        <v>2</v>
      </c>
      <c r="E267" s="2">
        <v>7.0000000000000007E-2</v>
      </c>
      <c r="F267" s="11">
        <v>0.66900000000000004</v>
      </c>
      <c r="G267" s="11">
        <v>0.26100000000000001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6.7000000000000004E-2</v>
      </c>
      <c r="N267" s="11">
        <v>0.92100000000000004</v>
      </c>
      <c r="O267" s="11">
        <v>1.0999999999999999E-2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6.2E-2</v>
      </c>
      <c r="V267" s="11">
        <v>0</v>
      </c>
      <c r="W267" s="11">
        <v>0.93799999999999994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</row>
    <row r="268" spans="1:28" x14ac:dyDescent="0.25">
      <c r="A268" s="11">
        <v>17</v>
      </c>
      <c r="B268" s="11" t="s">
        <v>27</v>
      </c>
      <c r="C268" s="11">
        <v>298.14999999999998</v>
      </c>
      <c r="D268" s="11">
        <v>2</v>
      </c>
      <c r="E268" s="2">
        <v>0.16300000000000001</v>
      </c>
      <c r="F268" s="11">
        <v>0.50900000000000001</v>
      </c>
      <c r="G268" s="11">
        <v>0.32700000000000001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0.156</v>
      </c>
      <c r="N268" s="11">
        <v>0.80500000000000005</v>
      </c>
      <c r="O268" s="11">
        <v>3.9E-2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0.16500000000000001</v>
      </c>
      <c r="V268" s="11">
        <v>2E-3</v>
      </c>
      <c r="W268" s="11">
        <v>0.83299999999999996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</row>
    <row r="269" spans="1:28" x14ac:dyDescent="0.25">
      <c r="A269" s="11">
        <v>17</v>
      </c>
      <c r="B269" s="11" t="s">
        <v>27</v>
      </c>
      <c r="C269" s="11">
        <v>298.14999999999998</v>
      </c>
      <c r="D269" s="11">
        <v>2</v>
      </c>
      <c r="E269" s="2">
        <v>0.2</v>
      </c>
      <c r="F269" s="11">
        <v>0.17199999999999999</v>
      </c>
      <c r="G269" s="11">
        <v>0.628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0.186</v>
      </c>
      <c r="N269" s="11">
        <v>0.76800000000000002</v>
      </c>
      <c r="O269" s="11">
        <v>4.5999999999999999E-2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0.20499999999999999</v>
      </c>
      <c r="V269" s="11">
        <v>1E-3</v>
      </c>
      <c r="W269" s="11">
        <v>0.79400000000000004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</row>
    <row r="270" spans="1:28" x14ac:dyDescent="0.25">
      <c r="A270" s="11">
        <v>17</v>
      </c>
      <c r="B270" s="11" t="s">
        <v>27</v>
      </c>
      <c r="C270" s="11">
        <v>298.14999999999998</v>
      </c>
      <c r="D270" s="11">
        <v>2</v>
      </c>
      <c r="E270" s="2">
        <v>0.223</v>
      </c>
      <c r="F270" s="11">
        <v>0.53800000000000003</v>
      </c>
      <c r="G270" s="11">
        <v>0.23899999999999999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0.20300000000000001</v>
      </c>
      <c r="N270" s="11">
        <v>0.73799999999999999</v>
      </c>
      <c r="O270" s="11">
        <v>5.8999999999999997E-2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0.218</v>
      </c>
      <c r="V270" s="11">
        <v>5.0000000000000001E-3</v>
      </c>
      <c r="W270" s="11">
        <v>0.77700000000000002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</row>
    <row r="271" spans="1:28" x14ac:dyDescent="0.25">
      <c r="A271" s="11">
        <v>17</v>
      </c>
      <c r="B271" s="11" t="s">
        <v>27</v>
      </c>
      <c r="C271" s="11">
        <v>298.14999999999998</v>
      </c>
      <c r="D271" s="11">
        <v>2</v>
      </c>
      <c r="E271" s="2">
        <v>0.25800000000000001</v>
      </c>
      <c r="F271" s="11">
        <v>0.28999999999999998</v>
      </c>
      <c r="G271" s="11">
        <v>0.45100000000000001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0.25</v>
      </c>
      <c r="N271" s="11">
        <v>0.68700000000000006</v>
      </c>
      <c r="O271" s="11">
        <v>6.3E-2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0.27300000000000002</v>
      </c>
      <c r="V271" s="11">
        <v>0.01</v>
      </c>
      <c r="W271" s="11">
        <v>0.71699999999999997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</row>
    <row r="272" spans="1:28" x14ac:dyDescent="0.25">
      <c r="A272" s="11">
        <v>17</v>
      </c>
      <c r="B272" s="11" t="s">
        <v>27</v>
      </c>
      <c r="C272" s="11">
        <v>298.14999999999998</v>
      </c>
      <c r="D272" s="11">
        <v>2</v>
      </c>
      <c r="E272" s="2">
        <v>0.30299999999999999</v>
      </c>
      <c r="F272" s="11">
        <v>0.41</v>
      </c>
      <c r="G272" s="11">
        <v>0.28699999999999998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0.29199999999999998</v>
      </c>
      <c r="N272" s="11">
        <v>0.64800000000000002</v>
      </c>
      <c r="O272" s="11">
        <v>0.06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0.32</v>
      </c>
      <c r="V272" s="11">
        <v>3.3000000000000002E-2</v>
      </c>
      <c r="W272" s="11">
        <v>0.64700000000000002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</row>
    <row r="273" spans="1:28" x14ac:dyDescent="0.25">
      <c r="A273" s="11">
        <v>17</v>
      </c>
      <c r="B273" s="11" t="s">
        <v>27</v>
      </c>
      <c r="C273" s="11">
        <v>333.15</v>
      </c>
      <c r="D273" s="11">
        <v>2</v>
      </c>
      <c r="E273" s="2">
        <v>0.11799999999999999</v>
      </c>
      <c r="F273" s="11">
        <v>0.38</v>
      </c>
      <c r="G273" s="11">
        <v>0.502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0.11</v>
      </c>
      <c r="N273" s="11">
        <v>0.86299999999999999</v>
      </c>
      <c r="O273" s="11">
        <v>2.7E-2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0.11700000000000001</v>
      </c>
      <c r="V273" s="11">
        <v>1E-3</v>
      </c>
      <c r="W273" s="11">
        <v>0.88200000000000001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</row>
    <row r="274" spans="1:28" x14ac:dyDescent="0.25">
      <c r="A274" s="11">
        <v>17</v>
      </c>
      <c r="B274" s="11" t="s">
        <v>27</v>
      </c>
      <c r="C274" s="11">
        <v>333.15</v>
      </c>
      <c r="D274" s="11">
        <v>2</v>
      </c>
      <c r="E274" s="2">
        <v>0.11899999999999999</v>
      </c>
      <c r="F274" s="11">
        <v>0.47899999999999998</v>
      </c>
      <c r="G274" s="11">
        <v>0.40200000000000002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0.12</v>
      </c>
      <c r="N274" s="11">
        <v>0.85299999999999998</v>
      </c>
      <c r="O274" s="11">
        <v>2.7E-2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0.123</v>
      </c>
      <c r="V274" s="11">
        <v>2E-3</v>
      </c>
      <c r="W274" s="11">
        <v>0.875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</row>
    <row r="275" spans="1:28" x14ac:dyDescent="0.25">
      <c r="A275" s="11">
        <v>17</v>
      </c>
      <c r="B275" s="11" t="s">
        <v>27</v>
      </c>
      <c r="C275" s="11">
        <v>333.15</v>
      </c>
      <c r="D275" s="11">
        <v>2</v>
      </c>
      <c r="E275" s="2">
        <v>0.154</v>
      </c>
      <c r="F275" s="11">
        <v>0.56999999999999995</v>
      </c>
      <c r="G275" s="11">
        <v>0.27600000000000002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0.14399999999999999</v>
      </c>
      <c r="N275" s="11">
        <v>0.82399999999999995</v>
      </c>
      <c r="O275" s="11">
        <v>3.2000000000000001E-2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0.152</v>
      </c>
      <c r="V275" s="11">
        <v>1E-3</v>
      </c>
      <c r="W275" s="11">
        <v>0.84699999999999998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</row>
    <row r="276" spans="1:28" x14ac:dyDescent="0.25">
      <c r="A276" s="11">
        <v>17</v>
      </c>
      <c r="B276" s="11" t="s">
        <v>27</v>
      </c>
      <c r="C276" s="11">
        <v>333.15</v>
      </c>
      <c r="D276" s="11">
        <v>2</v>
      </c>
      <c r="E276" s="2">
        <v>0.20699999999999999</v>
      </c>
      <c r="F276" s="11">
        <v>0.38</v>
      </c>
      <c r="G276" s="11">
        <v>0.41299999999999998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0.21199999999999999</v>
      </c>
      <c r="N276" s="11">
        <v>0.74</v>
      </c>
      <c r="O276" s="11">
        <v>4.8000000000000001E-2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0.20899999999999999</v>
      </c>
      <c r="V276" s="11">
        <v>8.0000000000000002E-3</v>
      </c>
      <c r="W276" s="11">
        <v>0.78300000000000003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</row>
    <row r="277" spans="1:28" x14ac:dyDescent="0.25">
      <c r="A277" s="11">
        <v>17</v>
      </c>
      <c r="B277" s="11" t="s">
        <v>27</v>
      </c>
      <c r="C277" s="11">
        <v>333.15</v>
      </c>
      <c r="D277" s="11">
        <v>2</v>
      </c>
      <c r="E277" s="2">
        <v>0.28100000000000003</v>
      </c>
      <c r="F277" s="11">
        <v>0.51900000000000002</v>
      </c>
      <c r="G277" s="11">
        <v>0.2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0.27200000000000002</v>
      </c>
      <c r="N277" s="11">
        <v>0.67600000000000005</v>
      </c>
      <c r="O277" s="11">
        <v>5.1999999999999998E-2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0.29299999999999998</v>
      </c>
      <c r="V277" s="11">
        <v>6.0000000000000001E-3</v>
      </c>
      <c r="W277" s="11">
        <v>0.70099999999999996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</row>
    <row r="278" spans="1:28" x14ac:dyDescent="0.25">
      <c r="A278" s="11">
        <v>17</v>
      </c>
      <c r="B278" s="11" t="s">
        <v>27</v>
      </c>
      <c r="C278" s="11">
        <v>333.15</v>
      </c>
      <c r="D278" s="11">
        <v>2</v>
      </c>
      <c r="E278" s="2">
        <v>0.311</v>
      </c>
      <c r="F278" s="11">
        <v>0.312</v>
      </c>
      <c r="G278" s="11">
        <v>0.377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0.30399999999999999</v>
      </c>
      <c r="N278" s="11">
        <v>0.63200000000000001</v>
      </c>
      <c r="O278" s="11">
        <v>6.4000000000000001E-2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0.316</v>
      </c>
      <c r="V278" s="11">
        <v>6.0000000000000001E-3</v>
      </c>
      <c r="W278" s="11">
        <v>0.67800000000000005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</row>
    <row r="279" spans="1:28" x14ac:dyDescent="0.25">
      <c r="A279" s="11">
        <v>17</v>
      </c>
      <c r="B279" s="11" t="s">
        <v>27</v>
      </c>
      <c r="C279" s="11">
        <v>333.15</v>
      </c>
      <c r="D279" s="11">
        <v>2</v>
      </c>
      <c r="E279" s="2">
        <v>0.33</v>
      </c>
      <c r="F279" s="11">
        <v>0.17100000000000001</v>
      </c>
      <c r="G279" s="11">
        <v>0.499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0.31900000000000001</v>
      </c>
      <c r="N279" s="11">
        <v>0.60599999999999998</v>
      </c>
      <c r="O279" s="11">
        <v>7.4999999999999997E-2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0.33400000000000002</v>
      </c>
      <c r="V279" s="11">
        <v>1.7000000000000001E-2</v>
      </c>
      <c r="W279" s="11">
        <v>0.64900000000000002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</row>
    <row r="280" spans="1:28" x14ac:dyDescent="0.25">
      <c r="A280" s="11">
        <v>18</v>
      </c>
      <c r="B280" s="11" t="s">
        <v>27</v>
      </c>
      <c r="C280" s="11">
        <v>298.14999999999998</v>
      </c>
      <c r="D280" s="11">
        <v>1</v>
      </c>
      <c r="E280" s="11">
        <v>0.34820000000000001</v>
      </c>
      <c r="F280" s="11">
        <v>0.50900000000000001</v>
      </c>
      <c r="G280" s="11">
        <v>0.14279999999999998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0.25640000000000002</v>
      </c>
      <c r="N280" s="11">
        <v>0.71849999999999992</v>
      </c>
      <c r="O280" s="11">
        <v>2.5099999999999997E-2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0.56359999999999999</v>
      </c>
      <c r="V280" s="11">
        <v>4.7599999999999996E-2</v>
      </c>
      <c r="W280" s="11">
        <v>0.38880000000000003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</row>
    <row r="281" spans="1:28" x14ac:dyDescent="0.25">
      <c r="A281" s="11">
        <v>18</v>
      </c>
      <c r="B281" s="11" t="s">
        <v>27</v>
      </c>
      <c r="C281" s="11">
        <v>298.14999999999998</v>
      </c>
      <c r="D281" s="11">
        <v>1</v>
      </c>
      <c r="E281" s="11">
        <v>0.34740000000000004</v>
      </c>
      <c r="F281" s="11">
        <v>0.39979999999999999</v>
      </c>
      <c r="G281" s="11">
        <v>0.25280000000000002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0.18140000000000001</v>
      </c>
      <c r="N281" s="11">
        <v>0.80449999999999999</v>
      </c>
      <c r="O281" s="11">
        <v>1.41E-2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0.51600000000000001</v>
      </c>
      <c r="V281" s="11">
        <v>0.02</v>
      </c>
      <c r="W281" s="11">
        <v>0.46399999999999997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</row>
    <row r="282" spans="1:28" x14ac:dyDescent="0.25">
      <c r="A282" s="11">
        <v>18</v>
      </c>
      <c r="B282" s="11" t="s">
        <v>27</v>
      </c>
      <c r="C282" s="11">
        <v>298.14999999999998</v>
      </c>
      <c r="D282" s="11">
        <v>1</v>
      </c>
      <c r="E282" s="11">
        <v>0.2964</v>
      </c>
      <c r="F282" s="11">
        <v>0.44909999999999994</v>
      </c>
      <c r="G282" s="11">
        <v>0.2545</v>
      </c>
      <c r="H282" s="11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0.1338</v>
      </c>
      <c r="N282" s="11">
        <v>0.86620000000000008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0.47020000000000001</v>
      </c>
      <c r="V282" s="11">
        <v>3.0699999999999998E-2</v>
      </c>
      <c r="W282" s="11">
        <v>0.49909999999999999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</row>
    <row r="283" spans="1:28" x14ac:dyDescent="0.25">
      <c r="A283" s="11">
        <v>18</v>
      </c>
      <c r="B283" s="11" t="s">
        <v>27</v>
      </c>
      <c r="C283" s="11">
        <v>318.14999999999998</v>
      </c>
      <c r="D283" s="11">
        <v>1</v>
      </c>
      <c r="E283" s="11">
        <v>6.8699999999999997E-2</v>
      </c>
      <c r="F283" s="11">
        <v>0.45939999999999998</v>
      </c>
      <c r="G283" s="11">
        <v>0.47189999999999999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4.3099999999999999E-2</v>
      </c>
      <c r="N283" s="11">
        <v>0.95689999999999997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9.1499999999999998E-2</v>
      </c>
      <c r="V283" s="11">
        <v>8.0000000000000004E-4</v>
      </c>
      <c r="W283" s="11">
        <v>0.90769999999999995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</row>
    <row r="284" spans="1:28" x14ac:dyDescent="0.25">
      <c r="A284" s="11">
        <v>18</v>
      </c>
      <c r="B284" s="11" t="s">
        <v>27</v>
      </c>
      <c r="C284" s="11">
        <v>318.14999999999998</v>
      </c>
      <c r="D284" s="11">
        <v>1</v>
      </c>
      <c r="E284" s="11">
        <v>0.31519999999999998</v>
      </c>
      <c r="F284" s="11">
        <v>0.34250000000000003</v>
      </c>
      <c r="G284" s="11">
        <v>0.34229999999999999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8.14E-2</v>
      </c>
      <c r="N284" s="11">
        <v>0.91720000000000002</v>
      </c>
      <c r="O284" s="11">
        <v>1.4000000000000002E-3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0.4521</v>
      </c>
      <c r="V284" s="11">
        <v>1.3999999999999999E-2</v>
      </c>
      <c r="W284" s="11">
        <v>0.53390000000000004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</row>
    <row r="285" spans="1:28" x14ac:dyDescent="0.25">
      <c r="A285" s="11">
        <v>18</v>
      </c>
      <c r="B285" s="11" t="s">
        <v>27</v>
      </c>
      <c r="C285" s="11">
        <v>318.14999999999998</v>
      </c>
      <c r="D285" s="11">
        <v>1</v>
      </c>
      <c r="E285" s="11">
        <v>0.61890000000000001</v>
      </c>
      <c r="F285" s="11">
        <v>0.1736</v>
      </c>
      <c r="G285" s="11">
        <v>0.20749999999999999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0.20550000000000002</v>
      </c>
      <c r="N285" s="11">
        <v>0.78969999999999996</v>
      </c>
      <c r="O285" s="11">
        <v>4.7999999999999996E-3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0.69370000000000009</v>
      </c>
      <c r="V285" s="11">
        <v>6.3500000000000001E-2</v>
      </c>
      <c r="W285" s="11">
        <v>0.24280000000000002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</row>
    <row r="286" spans="1:28" x14ac:dyDescent="0.25">
      <c r="A286" s="11">
        <v>18</v>
      </c>
      <c r="B286" s="11" t="s">
        <v>27</v>
      </c>
      <c r="C286" s="11">
        <v>303.14999999999998</v>
      </c>
      <c r="D286" s="11">
        <v>1</v>
      </c>
      <c r="E286" s="11">
        <v>0.20550000000000002</v>
      </c>
      <c r="F286" s="11">
        <v>0.41310000000000002</v>
      </c>
      <c r="G286" s="11">
        <v>0.38140000000000002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6.7900000000000002E-2</v>
      </c>
      <c r="N286" s="11">
        <v>0.90689999999999993</v>
      </c>
      <c r="O286" s="11">
        <v>2.52E-2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0.316</v>
      </c>
      <c r="V286" s="11">
        <v>2.5000000000000001E-3</v>
      </c>
      <c r="W286" s="11">
        <v>0.68150000000000011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</row>
    <row r="287" spans="1:28" x14ac:dyDescent="0.25">
      <c r="A287" s="11">
        <v>18</v>
      </c>
      <c r="B287" s="11" t="s">
        <v>27</v>
      </c>
      <c r="C287" s="11">
        <v>303.14999999999998</v>
      </c>
      <c r="D287" s="11">
        <v>1</v>
      </c>
      <c r="E287" s="11">
        <v>7.2499999999999995E-2</v>
      </c>
      <c r="F287" s="11">
        <v>0.47240000000000004</v>
      </c>
      <c r="G287" s="11">
        <v>0.4551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4.6399999999999997E-2</v>
      </c>
      <c r="N287" s="11">
        <v>0.9335</v>
      </c>
      <c r="O287" s="11">
        <v>2.0099999999999996E-2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0.10589999999999999</v>
      </c>
      <c r="V287" s="11">
        <v>2.2000000000000001E-3</v>
      </c>
      <c r="W287" s="11">
        <v>0.89190000000000003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</row>
    <row r="288" spans="1:28" x14ac:dyDescent="0.25">
      <c r="A288" s="11">
        <v>18</v>
      </c>
      <c r="B288" s="11" t="s">
        <v>27</v>
      </c>
      <c r="C288" s="11">
        <v>303.14999999999998</v>
      </c>
      <c r="D288" s="11">
        <v>1</v>
      </c>
      <c r="E288" s="11">
        <v>0.47100000000000003</v>
      </c>
      <c r="F288" s="11">
        <v>0.25390000000000001</v>
      </c>
      <c r="G288" s="11">
        <v>0.27510000000000001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7.85E-2</v>
      </c>
      <c r="N288" s="11">
        <v>0.90480000000000005</v>
      </c>
      <c r="O288" s="11">
        <v>1.67E-2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0.60580000000000001</v>
      </c>
      <c r="V288" s="11">
        <v>1.8700000000000001E-2</v>
      </c>
      <c r="W288" s="11">
        <v>0.37549999999999994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</row>
    <row r="289" spans="1:28" x14ac:dyDescent="0.25">
      <c r="A289" s="11">
        <v>18</v>
      </c>
      <c r="B289" s="11" t="s">
        <v>27</v>
      </c>
      <c r="C289" s="11">
        <v>333.15</v>
      </c>
      <c r="D289" s="11">
        <v>1</v>
      </c>
      <c r="E289" s="11">
        <v>0.16300000000000001</v>
      </c>
      <c r="F289" s="11">
        <v>0.41439999999999999</v>
      </c>
      <c r="G289" s="11">
        <v>0.42259999999999998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3.9300000000000002E-2</v>
      </c>
      <c r="N289" s="11">
        <v>0.93510000000000004</v>
      </c>
      <c r="O289" s="11">
        <v>2.5600000000000001E-2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0.26629999999999998</v>
      </c>
      <c r="V289" s="11">
        <v>2.8999999999999998E-3</v>
      </c>
      <c r="W289" s="11">
        <v>0.73080000000000001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</row>
    <row r="290" spans="1:28" x14ac:dyDescent="0.25">
      <c r="A290" s="11">
        <v>18</v>
      </c>
      <c r="B290" s="11" t="s">
        <v>27</v>
      </c>
      <c r="C290" s="11">
        <v>334.15</v>
      </c>
      <c r="D290" s="11">
        <v>1</v>
      </c>
      <c r="E290" s="11">
        <v>3.8699999999999998E-2</v>
      </c>
      <c r="F290" s="11">
        <v>0.48770000000000002</v>
      </c>
      <c r="G290" s="11">
        <v>0.47360000000000002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2.7799999999999998E-2</v>
      </c>
      <c r="N290" s="11">
        <v>0.96319999999999995</v>
      </c>
      <c r="O290" s="11">
        <v>9.0000000000000011E-3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4.9500000000000002E-2</v>
      </c>
      <c r="V290" s="11">
        <v>2.18E-2</v>
      </c>
      <c r="W290" s="11">
        <v>0.92870000000000008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</row>
    <row r="291" spans="1:28" x14ac:dyDescent="0.25">
      <c r="A291" s="11">
        <v>18</v>
      </c>
      <c r="B291" s="11" t="s">
        <v>27</v>
      </c>
      <c r="C291" s="11">
        <v>335.15</v>
      </c>
      <c r="D291" s="11">
        <v>1</v>
      </c>
      <c r="E291" s="11">
        <v>0.36299999999999999</v>
      </c>
      <c r="F291" s="11">
        <v>0.3095</v>
      </c>
      <c r="G291" s="11">
        <v>0.32750000000000001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0.10589999999999999</v>
      </c>
      <c r="N291" s="11">
        <v>0.87439999999999996</v>
      </c>
      <c r="O291" s="11">
        <v>1.9699999999999999E-2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0.4864</v>
      </c>
      <c r="V291" s="11">
        <v>1.47E-2</v>
      </c>
      <c r="W291" s="11">
        <v>0.49890000000000001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</row>
    <row r="292" spans="1:28" x14ac:dyDescent="0.25">
      <c r="A292" s="11">
        <v>19</v>
      </c>
      <c r="B292" s="11" t="s">
        <v>27</v>
      </c>
      <c r="C292" s="11">
        <v>293.14999999999998</v>
      </c>
      <c r="D292" s="11">
        <v>1</v>
      </c>
      <c r="E292" s="11">
        <v>0.2296</v>
      </c>
      <c r="F292" s="11">
        <v>0.23569999999999999</v>
      </c>
      <c r="G292" s="11">
        <v>0.53469999999999995</v>
      </c>
      <c r="H292" s="11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4.3299999999999998E-2</v>
      </c>
      <c r="N292" s="11">
        <v>0.9534999999999999</v>
      </c>
      <c r="O292" s="11">
        <v>3.2000000000000002E-3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0.312</v>
      </c>
      <c r="V292" s="11">
        <v>1.1000000000000001E-3</v>
      </c>
      <c r="W292" s="11">
        <v>0.68689999999999996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</row>
    <row r="293" spans="1:28" x14ac:dyDescent="0.25">
      <c r="A293" s="11">
        <v>19</v>
      </c>
      <c r="B293" s="11" t="s">
        <v>27</v>
      </c>
      <c r="C293" s="11">
        <v>293.14999999999998</v>
      </c>
      <c r="D293" s="11">
        <v>1</v>
      </c>
      <c r="E293" s="11">
        <v>0.40799999999999997</v>
      </c>
      <c r="F293" s="11">
        <v>0.26739999999999997</v>
      </c>
      <c r="G293" s="11">
        <v>0.3246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6.1799999999999994E-2</v>
      </c>
      <c r="N293" s="11">
        <v>0.93480000000000008</v>
      </c>
      <c r="O293" s="11">
        <v>3.4000000000000002E-3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0.53180000000000005</v>
      </c>
      <c r="V293" s="11">
        <v>2E-3</v>
      </c>
      <c r="W293" s="11">
        <v>0.46619999999999995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</row>
    <row r="294" spans="1:28" x14ac:dyDescent="0.25">
      <c r="A294" s="11">
        <v>19</v>
      </c>
      <c r="B294" s="11" t="s">
        <v>27</v>
      </c>
      <c r="C294" s="11">
        <v>293.14999999999998</v>
      </c>
      <c r="D294" s="11">
        <v>1</v>
      </c>
      <c r="E294" s="11">
        <v>0.50850000000000006</v>
      </c>
      <c r="F294" s="11">
        <v>0.21410000000000001</v>
      </c>
      <c r="G294" s="11">
        <v>0.27739999999999998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7.9899999999999999E-2</v>
      </c>
      <c r="N294" s="11">
        <v>0.91670000000000007</v>
      </c>
      <c r="O294" s="11">
        <v>3.4000000000000002E-3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0.63170000000000004</v>
      </c>
      <c r="V294" s="11">
        <v>6.0999999999999995E-3</v>
      </c>
      <c r="W294" s="11">
        <v>0.36219999999999997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</row>
    <row r="295" spans="1:28" x14ac:dyDescent="0.25">
      <c r="A295" s="11">
        <v>19</v>
      </c>
      <c r="B295" s="11" t="s">
        <v>27</v>
      </c>
      <c r="C295" s="11">
        <v>293.14999999999998</v>
      </c>
      <c r="D295" s="11">
        <v>1</v>
      </c>
      <c r="E295" s="11">
        <v>0.38290000000000002</v>
      </c>
      <c r="F295" s="11">
        <v>0.20280000000000001</v>
      </c>
      <c r="G295" s="11">
        <v>0.4143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5.5500000000000001E-2</v>
      </c>
      <c r="N295" s="11">
        <v>0.94120000000000004</v>
      </c>
      <c r="O295" s="11">
        <v>3.3E-3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0.47299999999999998</v>
      </c>
      <c r="V295" s="11">
        <v>1.8E-3</v>
      </c>
      <c r="W295" s="11">
        <v>0.5252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</row>
    <row r="296" spans="1:28" x14ac:dyDescent="0.25">
      <c r="A296" s="11">
        <v>19</v>
      </c>
      <c r="B296" s="11" t="s">
        <v>27</v>
      </c>
      <c r="C296" s="11">
        <v>293.14999999999998</v>
      </c>
      <c r="D296" s="11">
        <v>1</v>
      </c>
      <c r="E296" s="11">
        <v>0.22</v>
      </c>
      <c r="F296" s="11">
        <v>0.39049999999999996</v>
      </c>
      <c r="G296" s="11">
        <v>0.38950000000000001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5.04E-2</v>
      </c>
      <c r="N296" s="11">
        <v>0.94629999999999992</v>
      </c>
      <c r="O296" s="11">
        <v>3.3E-3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0.35240000000000005</v>
      </c>
      <c r="V296" s="11">
        <v>1.2999999999999999E-3</v>
      </c>
      <c r="W296" s="11">
        <v>0.64629999999999999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</row>
    <row r="297" spans="1:28" x14ac:dyDescent="0.25">
      <c r="A297" s="11">
        <v>19</v>
      </c>
      <c r="B297" s="11" t="s">
        <v>27</v>
      </c>
      <c r="C297" s="11">
        <v>303.14999999999998</v>
      </c>
      <c r="D297" s="11">
        <v>1</v>
      </c>
      <c r="E297" s="11">
        <v>0.22870000000000001</v>
      </c>
      <c r="F297" s="11">
        <v>0.27949999999999997</v>
      </c>
      <c r="G297" s="11">
        <v>0.49180000000000001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4.0099999999999997E-2</v>
      </c>
      <c r="N297" s="11">
        <v>0.95620000000000005</v>
      </c>
      <c r="O297" s="11">
        <v>3.7000000000000002E-3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0.32479999999999998</v>
      </c>
      <c r="V297" s="11">
        <v>1.5E-3</v>
      </c>
      <c r="W297" s="11">
        <v>0.67370000000000008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</row>
    <row r="298" spans="1:28" x14ac:dyDescent="0.25">
      <c r="A298" s="11">
        <v>19</v>
      </c>
      <c r="B298" s="11" t="s">
        <v>27</v>
      </c>
      <c r="C298" s="11">
        <v>303.14999999999998</v>
      </c>
      <c r="D298" s="11">
        <v>1</v>
      </c>
      <c r="E298" s="11">
        <v>0.33500000000000002</v>
      </c>
      <c r="F298" s="11">
        <v>0.28489999999999999</v>
      </c>
      <c r="G298" s="11">
        <v>0.38009999999999999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0.06</v>
      </c>
      <c r="N298" s="11">
        <v>0.93610000000000004</v>
      </c>
      <c r="O298" s="11">
        <v>3.9000000000000003E-3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0.46060000000000001</v>
      </c>
      <c r="V298" s="11">
        <v>3.4000000000000002E-3</v>
      </c>
      <c r="W298" s="11">
        <v>0.53600000000000003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</row>
    <row r="299" spans="1:28" x14ac:dyDescent="0.25">
      <c r="A299" s="11">
        <v>19</v>
      </c>
      <c r="B299" s="11" t="s">
        <v>27</v>
      </c>
      <c r="C299" s="11">
        <v>303.14999999999998</v>
      </c>
      <c r="D299" s="11">
        <v>1</v>
      </c>
      <c r="E299" s="11">
        <v>0.59020000000000006</v>
      </c>
      <c r="F299" s="11">
        <v>0.2051</v>
      </c>
      <c r="G299" s="11">
        <v>0.20469999999999999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0.1235</v>
      </c>
      <c r="N299" s="11">
        <v>0.87029999999999996</v>
      </c>
      <c r="O299" s="11">
        <v>6.1999999999999998E-3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0.69689999999999996</v>
      </c>
      <c r="V299" s="11">
        <v>2.7699999999999999E-2</v>
      </c>
      <c r="W299" s="11">
        <v>0.27539999999999998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</row>
    <row r="300" spans="1:28" x14ac:dyDescent="0.25">
      <c r="A300" s="11">
        <v>19</v>
      </c>
      <c r="B300" s="11" t="s">
        <v>27</v>
      </c>
      <c r="C300" s="11">
        <v>303.14999999999998</v>
      </c>
      <c r="D300" s="11">
        <v>1</v>
      </c>
      <c r="E300" s="11">
        <v>0.50070000000000003</v>
      </c>
      <c r="F300" s="11">
        <v>0.1905</v>
      </c>
      <c r="G300" s="11">
        <v>0.30879999999999996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8.5000000000000006E-2</v>
      </c>
      <c r="N300" s="11">
        <v>0.91090000000000004</v>
      </c>
      <c r="O300" s="11">
        <v>4.0999999999999995E-3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0.59939999999999993</v>
      </c>
      <c r="V300" s="11">
        <v>8.3000000000000001E-3</v>
      </c>
      <c r="W300" s="11">
        <v>0.39229999999999998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</row>
    <row r="301" spans="1:28" x14ac:dyDescent="0.25">
      <c r="A301" s="11">
        <v>19</v>
      </c>
      <c r="B301" s="11" t="s">
        <v>27</v>
      </c>
      <c r="C301" s="11">
        <v>303.14999999999998</v>
      </c>
      <c r="D301" s="11">
        <v>1</v>
      </c>
      <c r="E301" s="11">
        <v>0.40920000000000001</v>
      </c>
      <c r="F301" s="11">
        <v>0.39039999999999997</v>
      </c>
      <c r="G301" s="11">
        <v>0.20039999999999999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8.900000000000001E-2</v>
      </c>
      <c r="N301" s="11">
        <v>0.90680000000000005</v>
      </c>
      <c r="O301" s="11">
        <v>4.1999999999999997E-3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0.62890000000000001</v>
      </c>
      <c r="V301" s="11">
        <v>1.6500000000000001E-2</v>
      </c>
      <c r="W301" s="11">
        <v>0.35460000000000003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</row>
    <row r="302" spans="1:28" x14ac:dyDescent="0.25">
      <c r="A302" s="11">
        <v>19</v>
      </c>
      <c r="B302" s="11" t="s">
        <v>27</v>
      </c>
      <c r="C302" s="11">
        <v>313.14999999999998</v>
      </c>
      <c r="D302" s="11">
        <v>1</v>
      </c>
      <c r="E302" s="11">
        <v>0.2082</v>
      </c>
      <c r="F302" s="11">
        <v>0.24579999999999999</v>
      </c>
      <c r="G302" s="11">
        <v>0.54600000000000004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3.4000000000000002E-2</v>
      </c>
      <c r="N302" s="11">
        <v>0.96160000000000001</v>
      </c>
      <c r="O302" s="11">
        <v>4.4000000000000003E-3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0.27910000000000001</v>
      </c>
      <c r="V302" s="11">
        <v>1.1000000000000001E-3</v>
      </c>
      <c r="W302" s="11">
        <v>0.7198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</row>
    <row r="303" spans="1:28" x14ac:dyDescent="0.25">
      <c r="A303" s="11">
        <v>19</v>
      </c>
      <c r="B303" s="11" t="s">
        <v>27</v>
      </c>
      <c r="C303" s="11">
        <v>313.14999999999998</v>
      </c>
      <c r="D303" s="11">
        <v>1</v>
      </c>
      <c r="E303" s="11">
        <v>0.13750000000000001</v>
      </c>
      <c r="F303" s="11">
        <v>0.4224</v>
      </c>
      <c r="G303" s="11">
        <v>0.44009999999999999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3.3599999999999998E-2</v>
      </c>
      <c r="N303" s="11">
        <v>0.96200000000000008</v>
      </c>
      <c r="O303" s="11">
        <v>4.4000000000000003E-3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0.23070000000000002</v>
      </c>
      <c r="V303" s="11">
        <v>1E-3</v>
      </c>
      <c r="W303" s="11">
        <v>0.76829999999999998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</row>
    <row r="304" spans="1:28" x14ac:dyDescent="0.25">
      <c r="A304" s="11">
        <v>19</v>
      </c>
      <c r="B304" s="11" t="s">
        <v>27</v>
      </c>
      <c r="C304" s="11">
        <v>313.14999999999998</v>
      </c>
      <c r="D304" s="11">
        <v>1</v>
      </c>
      <c r="E304" s="11">
        <v>0.49840000000000001</v>
      </c>
      <c r="F304" s="11">
        <v>0.21690000000000001</v>
      </c>
      <c r="G304" s="11">
        <v>0.28470000000000001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9.01E-2</v>
      </c>
      <c r="N304" s="11">
        <v>0.90110000000000001</v>
      </c>
      <c r="O304" s="11">
        <v>8.8000000000000005E-3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0.60780000000000001</v>
      </c>
      <c r="V304" s="11">
        <v>1.26E-2</v>
      </c>
      <c r="W304" s="11">
        <v>0.37959999999999999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</row>
    <row r="305" spans="1:28" x14ac:dyDescent="0.25">
      <c r="A305" s="11">
        <v>19</v>
      </c>
      <c r="B305" s="11" t="s">
        <v>27</v>
      </c>
      <c r="C305" s="11">
        <v>313.14999999999998</v>
      </c>
      <c r="D305" s="11">
        <v>1</v>
      </c>
      <c r="E305" s="11">
        <v>0.2918</v>
      </c>
      <c r="F305" s="11">
        <v>0.19719999999999999</v>
      </c>
      <c r="G305" s="11">
        <v>0.51100000000000001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5.8099999999999999E-2</v>
      </c>
      <c r="N305" s="11">
        <v>0.93459999999999999</v>
      </c>
      <c r="O305" s="11">
        <v>7.3000000000000001E-3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0.33520000000000005</v>
      </c>
      <c r="V305" s="11">
        <v>1.8E-3</v>
      </c>
      <c r="W305" s="11">
        <v>0.66299999999999992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</row>
    <row r="306" spans="1:28" x14ac:dyDescent="0.25">
      <c r="A306" s="11">
        <v>19</v>
      </c>
      <c r="B306" s="11" t="s">
        <v>27</v>
      </c>
      <c r="C306" s="11">
        <v>313.14999999999998</v>
      </c>
      <c r="D306" s="11">
        <v>1</v>
      </c>
      <c r="E306" s="11">
        <v>0.38299999999999995</v>
      </c>
      <c r="F306" s="11">
        <v>0.2702</v>
      </c>
      <c r="G306" s="11">
        <v>0.3468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6.6199999999999995E-2</v>
      </c>
      <c r="N306" s="11">
        <v>0.92620000000000002</v>
      </c>
      <c r="O306" s="11">
        <v>7.6E-3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0.50249999999999995</v>
      </c>
      <c r="V306" s="11">
        <v>4.8999999999999998E-3</v>
      </c>
      <c r="W306" s="11">
        <v>0.49259999999999998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</row>
    <row r="307" spans="1:28" x14ac:dyDescent="0.25">
      <c r="A307" s="11">
        <v>19</v>
      </c>
      <c r="B307" s="11" t="s">
        <v>47</v>
      </c>
      <c r="C307" s="11">
        <v>293.14999999999998</v>
      </c>
      <c r="D307" s="11">
        <v>1</v>
      </c>
      <c r="E307" s="11">
        <v>0.16010000000000002</v>
      </c>
      <c r="F307" s="11">
        <v>0.42649999999999999</v>
      </c>
      <c r="G307" s="11">
        <v>0.41340000000000005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4.9000000000000002E-2</v>
      </c>
      <c r="N307" s="11">
        <v>0.94799999999999995</v>
      </c>
      <c r="O307" s="11">
        <v>3.0000000000000001E-3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0.26050000000000001</v>
      </c>
      <c r="V307" s="11">
        <v>1E-3</v>
      </c>
      <c r="W307" s="11">
        <v>0.73849999999999993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</row>
    <row r="308" spans="1:28" x14ac:dyDescent="0.25">
      <c r="A308" s="11">
        <v>19</v>
      </c>
      <c r="B308" s="11" t="s">
        <v>47</v>
      </c>
      <c r="C308" s="11">
        <v>293.14999999999998</v>
      </c>
      <c r="D308" s="11">
        <v>1</v>
      </c>
      <c r="E308" s="11">
        <v>0.312</v>
      </c>
      <c r="F308" s="11">
        <v>0.25679999999999997</v>
      </c>
      <c r="G308" s="11">
        <v>0.43119999999999997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6.6900000000000001E-2</v>
      </c>
      <c r="N308" s="11">
        <v>0.93</v>
      </c>
      <c r="O308" s="11">
        <v>3.0999999999999999E-3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0.40799999999999997</v>
      </c>
      <c r="V308" s="11">
        <v>2E-3</v>
      </c>
      <c r="W308" s="11">
        <v>0.59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</row>
    <row r="309" spans="1:28" x14ac:dyDescent="0.25">
      <c r="A309" s="11">
        <v>19</v>
      </c>
      <c r="B309" s="11" t="s">
        <v>47</v>
      </c>
      <c r="C309" s="11">
        <v>293.14999999999998</v>
      </c>
      <c r="D309" s="11">
        <v>1</v>
      </c>
      <c r="E309" s="11">
        <v>0.37719999999999998</v>
      </c>
      <c r="F309" s="11">
        <v>0.28039999999999998</v>
      </c>
      <c r="G309" s="11">
        <v>0.34240000000000004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6.6100000000000006E-2</v>
      </c>
      <c r="N309" s="11">
        <v>0.92700000000000005</v>
      </c>
      <c r="O309" s="11">
        <v>6.8999999999999999E-3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0.50590000000000002</v>
      </c>
      <c r="V309" s="11">
        <v>3.0999999999999999E-3</v>
      </c>
      <c r="W309" s="11">
        <v>0.49099999999999999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</row>
    <row r="310" spans="1:28" x14ac:dyDescent="0.25">
      <c r="A310" s="11">
        <v>19</v>
      </c>
      <c r="B310" s="11" t="s">
        <v>47</v>
      </c>
      <c r="C310" s="11">
        <v>293.14999999999998</v>
      </c>
      <c r="D310" s="11">
        <v>1</v>
      </c>
      <c r="E310" s="11">
        <v>0.47039999999999998</v>
      </c>
      <c r="F310" s="11">
        <v>0.26400000000000001</v>
      </c>
      <c r="G310" s="11">
        <v>0.2656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8.5900000000000004E-2</v>
      </c>
      <c r="N310" s="11">
        <v>0.91</v>
      </c>
      <c r="O310" s="11">
        <v>4.0999999999999995E-3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0.61659999999999993</v>
      </c>
      <c r="V310" s="11">
        <v>3.4000000000000002E-3</v>
      </c>
      <c r="W310" s="11">
        <v>0.38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</row>
    <row r="311" spans="1:28" x14ac:dyDescent="0.25">
      <c r="A311" s="11">
        <v>19</v>
      </c>
      <c r="B311" s="11" t="s">
        <v>47</v>
      </c>
      <c r="C311" s="11">
        <v>293.14999999999998</v>
      </c>
      <c r="D311" s="11">
        <v>1</v>
      </c>
      <c r="E311" s="11">
        <v>0.52539999999999998</v>
      </c>
      <c r="F311" s="11">
        <v>0.2036</v>
      </c>
      <c r="G311" s="11">
        <v>0.27100000000000002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8.8900000000000007E-2</v>
      </c>
      <c r="N311" s="11">
        <v>0.90700000000000003</v>
      </c>
      <c r="O311" s="11">
        <v>4.0999999999999995E-3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0.63900000000000001</v>
      </c>
      <c r="V311" s="11">
        <v>4.0000000000000001E-3</v>
      </c>
      <c r="W311" s="11">
        <v>0.35700000000000004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</row>
    <row r="312" spans="1:28" x14ac:dyDescent="0.25">
      <c r="A312" s="11">
        <v>19</v>
      </c>
      <c r="B312" s="11" t="s">
        <v>47</v>
      </c>
      <c r="C312" s="11">
        <v>303.14999999999998</v>
      </c>
      <c r="D312" s="11">
        <v>1</v>
      </c>
      <c r="E312" s="11">
        <v>0.49299999999999999</v>
      </c>
      <c r="F312" s="11">
        <v>0.214</v>
      </c>
      <c r="G312" s="11">
        <v>0.29299999999999998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8.4000000000000005E-2</v>
      </c>
      <c r="N312" s="11">
        <v>0.91</v>
      </c>
      <c r="O312" s="11">
        <v>6.0000000000000001E-3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0.61060000000000003</v>
      </c>
      <c r="V312" s="11">
        <v>1.3300000000000001E-2</v>
      </c>
      <c r="W312" s="11">
        <v>0.37609999999999999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</row>
    <row r="313" spans="1:28" x14ac:dyDescent="0.25">
      <c r="A313" s="11">
        <v>19</v>
      </c>
      <c r="B313" s="11" t="s">
        <v>47</v>
      </c>
      <c r="C313" s="11">
        <v>303.14999999999998</v>
      </c>
      <c r="D313" s="11">
        <v>1</v>
      </c>
      <c r="E313" s="11">
        <v>0.19940000000000002</v>
      </c>
      <c r="F313" s="11">
        <v>0.25340000000000001</v>
      </c>
      <c r="G313" s="11">
        <v>0.54720000000000002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3.2099999999999997E-2</v>
      </c>
      <c r="N313" s="11">
        <v>0.96340000000000003</v>
      </c>
      <c r="O313" s="11">
        <v>4.5000000000000005E-3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0.29149999999999998</v>
      </c>
      <c r="V313" s="11">
        <v>1.5E-3</v>
      </c>
      <c r="W313" s="11">
        <v>0.70700000000000007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</row>
    <row r="314" spans="1:28" x14ac:dyDescent="0.25">
      <c r="A314" s="11">
        <v>19</v>
      </c>
      <c r="B314" s="11" t="s">
        <v>47</v>
      </c>
      <c r="C314" s="11">
        <v>303.14999999999998</v>
      </c>
      <c r="D314" s="11">
        <v>1</v>
      </c>
      <c r="E314" s="11">
        <v>0.37819999999999998</v>
      </c>
      <c r="F314" s="11">
        <v>0.27829999999999999</v>
      </c>
      <c r="G314" s="11">
        <v>0.34350000000000003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7.8899999999999998E-2</v>
      </c>
      <c r="N314" s="11">
        <v>0.9153</v>
      </c>
      <c r="O314" s="11">
        <v>5.7999999999999996E-3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0.51590000000000003</v>
      </c>
      <c r="V314" s="11">
        <v>6.0999999999999995E-3</v>
      </c>
      <c r="W314" s="11">
        <v>0.47799999999999998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</row>
    <row r="315" spans="1:28" x14ac:dyDescent="0.25">
      <c r="A315" s="11">
        <v>19</v>
      </c>
      <c r="B315" s="11" t="s">
        <v>47</v>
      </c>
      <c r="C315" s="11">
        <v>303.14999999999998</v>
      </c>
      <c r="D315" s="11">
        <v>1</v>
      </c>
      <c r="E315" s="11">
        <v>0.27539999999999998</v>
      </c>
      <c r="F315" s="11">
        <v>0.43290000000000001</v>
      </c>
      <c r="G315" s="11">
        <v>0.29170000000000001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5.4400000000000004E-2</v>
      </c>
      <c r="N315" s="11">
        <v>0.9405</v>
      </c>
      <c r="O315" s="11">
        <v>5.1000000000000004E-3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0.45380000000000004</v>
      </c>
      <c r="V315" s="11">
        <v>1.1999999999999999E-3</v>
      </c>
      <c r="W315" s="11">
        <v>0.54500000000000004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</row>
    <row r="316" spans="1:28" x14ac:dyDescent="0.25">
      <c r="A316" s="11">
        <v>19</v>
      </c>
      <c r="B316" s="11" t="s">
        <v>47</v>
      </c>
      <c r="C316" s="11">
        <v>303.14999999999998</v>
      </c>
      <c r="D316" s="11">
        <v>1</v>
      </c>
      <c r="E316" s="11">
        <v>0.54320000000000002</v>
      </c>
      <c r="F316" s="11">
        <v>0.22039999999999998</v>
      </c>
      <c r="G316" s="11">
        <v>0.2364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0.1208</v>
      </c>
      <c r="N316" s="11">
        <v>0.87219999999999998</v>
      </c>
      <c r="O316" s="11">
        <v>6.9999999999999993E-3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0.67989999999999995</v>
      </c>
      <c r="V316" s="11">
        <v>2.2400000000000003E-2</v>
      </c>
      <c r="W316" s="11">
        <v>0.29770000000000002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</row>
    <row r="317" spans="1:28" x14ac:dyDescent="0.25">
      <c r="A317" s="11">
        <v>19</v>
      </c>
      <c r="B317" s="11" t="s">
        <v>47</v>
      </c>
      <c r="C317" s="11">
        <v>303.14999999999998</v>
      </c>
      <c r="D317" s="11">
        <v>1</v>
      </c>
      <c r="E317" s="11">
        <v>0.49299999999999999</v>
      </c>
      <c r="F317" s="11">
        <v>0.214</v>
      </c>
      <c r="G317" s="11">
        <v>0.29299999999999998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8.4000000000000005E-2</v>
      </c>
      <c r="N317" s="11">
        <v>0.91</v>
      </c>
      <c r="O317" s="11">
        <v>6.0000000000000001E-3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0.61060000000000003</v>
      </c>
      <c r="V317" s="11">
        <v>1.3300000000000001E-2</v>
      </c>
      <c r="W317" s="11">
        <v>0.37609999999999999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</row>
    <row r="318" spans="1:28" x14ac:dyDescent="0.25">
      <c r="A318" s="11">
        <v>19</v>
      </c>
      <c r="B318" s="11" t="s">
        <v>47</v>
      </c>
      <c r="C318" s="11">
        <v>303.14999999999998</v>
      </c>
      <c r="D318" s="11">
        <v>1</v>
      </c>
      <c r="E318" s="11">
        <v>0.19940000000000002</v>
      </c>
      <c r="F318" s="11">
        <v>0.25340000000000001</v>
      </c>
      <c r="G318" s="11">
        <v>0.54720000000000002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3.2099999999999997E-2</v>
      </c>
      <c r="N318" s="11">
        <v>0.96340000000000003</v>
      </c>
      <c r="O318" s="11">
        <v>4.5000000000000005E-3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0.29149999999999998</v>
      </c>
      <c r="V318" s="11">
        <v>1.5E-3</v>
      </c>
      <c r="W318" s="11">
        <v>0.70700000000000007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</row>
    <row r="319" spans="1:28" x14ac:dyDescent="0.25">
      <c r="A319" s="11">
        <v>19</v>
      </c>
      <c r="B319" s="11" t="s">
        <v>47</v>
      </c>
      <c r="C319" s="11">
        <v>313.14999999999998</v>
      </c>
      <c r="D319" s="11">
        <v>1</v>
      </c>
      <c r="E319" s="11">
        <v>0.17920000000000003</v>
      </c>
      <c r="F319" s="11">
        <v>0.25469999999999998</v>
      </c>
      <c r="G319" s="11">
        <v>0.56610000000000005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3.4799999999999998E-2</v>
      </c>
      <c r="N319" s="11">
        <v>0.95920000000000005</v>
      </c>
      <c r="O319" s="11">
        <v>6.0000000000000001E-3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0.22519999999999998</v>
      </c>
      <c r="V319" s="11">
        <v>1E-3</v>
      </c>
      <c r="W319" s="11">
        <v>0.77379999999999993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</row>
    <row r="320" spans="1:28" x14ac:dyDescent="0.25">
      <c r="A320" s="11">
        <v>19</v>
      </c>
      <c r="B320" s="11" t="s">
        <v>47</v>
      </c>
      <c r="C320" s="11">
        <v>313.14999999999998</v>
      </c>
      <c r="D320" s="11">
        <v>1</v>
      </c>
      <c r="E320" s="11">
        <v>0.30449999999999999</v>
      </c>
      <c r="F320" s="11">
        <v>0.19219999999999998</v>
      </c>
      <c r="G320" s="11">
        <v>0.50329999999999997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6.2199999999999998E-2</v>
      </c>
      <c r="N320" s="11">
        <v>0.92930000000000001</v>
      </c>
      <c r="O320" s="11">
        <v>8.5000000000000006E-3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0.37959999999999999</v>
      </c>
      <c r="V320" s="11">
        <v>1.6000000000000001E-3</v>
      </c>
      <c r="W320" s="11">
        <v>0.61880000000000002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</row>
    <row r="321" spans="1:28" x14ac:dyDescent="0.25">
      <c r="A321" s="11">
        <v>19</v>
      </c>
      <c r="B321" s="11" t="s">
        <v>47</v>
      </c>
      <c r="C321" s="11">
        <v>313.14999999999998</v>
      </c>
      <c r="D321" s="11">
        <v>1</v>
      </c>
      <c r="E321" s="11">
        <v>0.52280000000000004</v>
      </c>
      <c r="F321" s="11">
        <v>0.20309999999999997</v>
      </c>
      <c r="G321" s="11">
        <v>0.27410000000000001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0.12369999999999999</v>
      </c>
      <c r="N321" s="11">
        <v>0.86680000000000001</v>
      </c>
      <c r="O321" s="11">
        <v>9.4999999999999998E-3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0.63780000000000003</v>
      </c>
      <c r="V321" s="11">
        <v>2.0199999999999999E-2</v>
      </c>
      <c r="W321" s="11">
        <v>0.34200000000000003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</row>
    <row r="322" spans="1:28" x14ac:dyDescent="0.25">
      <c r="A322" s="11">
        <v>19</v>
      </c>
      <c r="B322" s="11" t="s">
        <v>47</v>
      </c>
      <c r="C322" s="11">
        <v>313.14999999999998</v>
      </c>
      <c r="D322" s="11">
        <v>1</v>
      </c>
      <c r="E322" s="11">
        <v>0.38650000000000001</v>
      </c>
      <c r="F322" s="11">
        <v>0.27510000000000001</v>
      </c>
      <c r="G322" s="11">
        <v>0.33840000000000003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7.8700000000000006E-2</v>
      </c>
      <c r="N322" s="11">
        <v>0.9133</v>
      </c>
      <c r="O322" s="11">
        <v>8.0000000000000002E-3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0.504</v>
      </c>
      <c r="V322" s="11">
        <v>6.8000000000000005E-3</v>
      </c>
      <c r="W322" s="11">
        <v>0.48920000000000002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</row>
    <row r="323" spans="1:28" x14ac:dyDescent="0.25">
      <c r="A323" s="11">
        <v>19</v>
      </c>
      <c r="B323" s="11" t="s">
        <v>47</v>
      </c>
      <c r="C323" s="11">
        <v>313.14999999999998</v>
      </c>
      <c r="D323" s="11">
        <v>1</v>
      </c>
      <c r="E323" s="11">
        <v>0.36969999999999997</v>
      </c>
      <c r="F323" s="11">
        <v>0.4047</v>
      </c>
      <c r="G323" s="11">
        <v>0.22559999999999999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0.1076</v>
      </c>
      <c r="N323" s="11">
        <v>0.88359999999999994</v>
      </c>
      <c r="O323" s="11">
        <v>8.8000000000000005E-3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0.6</v>
      </c>
      <c r="V323" s="11">
        <v>1.8E-3</v>
      </c>
      <c r="W323" s="11">
        <v>0.3982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</row>
    <row r="324" spans="1:28" x14ac:dyDescent="0.25">
      <c r="A324" s="11">
        <v>20</v>
      </c>
      <c r="B324" s="11" t="s">
        <v>27</v>
      </c>
      <c r="C324" s="11">
        <v>298.14999999999998</v>
      </c>
      <c r="D324" s="11">
        <v>2</v>
      </c>
      <c r="E324" s="2">
        <v>8.5900000000000004E-2</v>
      </c>
      <c r="F324" s="11">
        <v>0.45710000000000001</v>
      </c>
      <c r="G324" s="11">
        <v>0.45700000000000002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3.4299999999999997E-2</v>
      </c>
      <c r="N324" s="11">
        <v>0.94640000000000002</v>
      </c>
      <c r="O324" s="11">
        <v>1.9300000000000001E-2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0.13669999999999999</v>
      </c>
      <c r="V324" s="11">
        <v>1.8E-3</v>
      </c>
      <c r="W324" s="11">
        <v>0.86150000000000004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</row>
    <row r="325" spans="1:28" x14ac:dyDescent="0.25">
      <c r="A325" s="11">
        <v>20</v>
      </c>
      <c r="B325" s="11" t="s">
        <v>27</v>
      </c>
      <c r="C325" s="11">
        <v>298.14999999999998</v>
      </c>
      <c r="D325" s="11">
        <v>2</v>
      </c>
      <c r="E325" s="2">
        <v>0.1439</v>
      </c>
      <c r="F325" s="11">
        <v>0.42809999999999998</v>
      </c>
      <c r="G325" s="11">
        <v>0.42799999999999999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5.6000000000000001E-2</v>
      </c>
      <c r="N325" s="11">
        <v>0.92649999999999999</v>
      </c>
      <c r="O325" s="11">
        <v>1.7500000000000002E-2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0.2114</v>
      </c>
      <c r="V325" s="11">
        <v>3.0000000000000001E-3</v>
      </c>
      <c r="W325" s="11">
        <v>0.78559999999999997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</row>
    <row r="326" spans="1:28" x14ac:dyDescent="0.25">
      <c r="A326" s="11">
        <v>20</v>
      </c>
      <c r="B326" s="11" t="s">
        <v>27</v>
      </c>
      <c r="C326" s="11">
        <v>298.14999999999998</v>
      </c>
      <c r="D326" s="11">
        <v>2</v>
      </c>
      <c r="E326" s="2">
        <v>0.20119999999999999</v>
      </c>
      <c r="F326" s="11">
        <v>0.39939999999999998</v>
      </c>
      <c r="G326" s="11">
        <v>0.39939999999999998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7.8E-2</v>
      </c>
      <c r="N326" s="11">
        <v>0.90559999999999996</v>
      </c>
      <c r="O326" s="11">
        <v>1.6400000000000001E-2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0.28770000000000001</v>
      </c>
      <c r="V326" s="11">
        <v>5.3E-3</v>
      </c>
      <c r="W326" s="11">
        <v>0.70699999999999996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</row>
    <row r="327" spans="1:28" x14ac:dyDescent="0.25">
      <c r="A327" s="11">
        <v>20</v>
      </c>
      <c r="B327" s="11" t="s">
        <v>27</v>
      </c>
      <c r="C327" s="11">
        <v>298.14999999999998</v>
      </c>
      <c r="D327" s="11">
        <v>2</v>
      </c>
      <c r="E327" s="2">
        <v>0.2586</v>
      </c>
      <c r="F327" s="11">
        <v>0.37069999999999997</v>
      </c>
      <c r="G327" s="11">
        <v>0.37069999999999997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0.107</v>
      </c>
      <c r="N327" s="11">
        <v>0.87749999999999995</v>
      </c>
      <c r="O327" s="11">
        <v>1.55E-2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0.36470000000000002</v>
      </c>
      <c r="V327" s="11">
        <v>0.01</v>
      </c>
      <c r="W327" s="11">
        <v>0.62529999999999997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</row>
    <row r="328" spans="1:28" x14ac:dyDescent="0.25">
      <c r="A328" s="11">
        <v>20</v>
      </c>
      <c r="B328" s="11" t="s">
        <v>27</v>
      </c>
      <c r="C328" s="11">
        <v>298.14999999999998</v>
      </c>
      <c r="D328" s="11">
        <v>2</v>
      </c>
      <c r="E328" s="2">
        <v>0.3206</v>
      </c>
      <c r="F328" s="11">
        <v>0.3397</v>
      </c>
      <c r="G328" s="11">
        <v>0.3397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0.1326</v>
      </c>
      <c r="N328" s="11">
        <v>0.85219999999999996</v>
      </c>
      <c r="O328" s="11">
        <v>1.52E-2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0.43290000000000001</v>
      </c>
      <c r="V328" s="11">
        <v>1.4800000000000001E-2</v>
      </c>
      <c r="W328" s="11">
        <v>0.55230000000000001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</row>
    <row r="329" spans="1:28" x14ac:dyDescent="0.25">
      <c r="A329" s="11">
        <v>20</v>
      </c>
      <c r="B329" s="11" t="s">
        <v>27</v>
      </c>
      <c r="C329" s="11">
        <v>298.14999999999998</v>
      </c>
      <c r="D329" s="11">
        <v>2</v>
      </c>
      <c r="E329" s="2">
        <v>0.3831</v>
      </c>
      <c r="F329" s="11">
        <v>0.30840000000000001</v>
      </c>
      <c r="G329" s="11">
        <v>0.3085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0.16200000000000001</v>
      </c>
      <c r="N329" s="11">
        <v>0.82279999999999998</v>
      </c>
      <c r="O329" s="11">
        <v>1.52E-2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0.49619999999999997</v>
      </c>
      <c r="V329" s="11">
        <v>2.4E-2</v>
      </c>
      <c r="W329" s="11">
        <v>0.4798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</row>
    <row r="330" spans="1:28" x14ac:dyDescent="0.25">
      <c r="A330" s="11">
        <v>20</v>
      </c>
      <c r="B330" s="11" t="s">
        <v>27</v>
      </c>
      <c r="C330" s="11">
        <v>298.14999999999998</v>
      </c>
      <c r="D330" s="11">
        <v>2</v>
      </c>
      <c r="E330" s="2">
        <v>0.44929999999999998</v>
      </c>
      <c r="F330" s="11">
        <v>0.27539999999999998</v>
      </c>
      <c r="G330" s="11">
        <v>0.27529999999999999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0.1943</v>
      </c>
      <c r="N330" s="11">
        <v>0.78990000000000005</v>
      </c>
      <c r="O330" s="11">
        <v>1.5800000000000002E-2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0.56299999999999994</v>
      </c>
      <c r="V330" s="11">
        <v>3.5000000000000003E-2</v>
      </c>
      <c r="W330" s="11">
        <v>0.40200000000000002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</row>
    <row r="331" spans="1:28" x14ac:dyDescent="0.25">
      <c r="A331" s="11">
        <v>20</v>
      </c>
      <c r="B331" s="11" t="s">
        <v>27</v>
      </c>
      <c r="C331" s="11">
        <v>323.14999999999998</v>
      </c>
      <c r="D331" s="11">
        <v>2</v>
      </c>
      <c r="E331" s="2">
        <v>0.105</v>
      </c>
      <c r="F331" s="11">
        <v>0.44750000000000001</v>
      </c>
      <c r="G331" s="11">
        <v>0.44750000000000001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4.3200000000000002E-2</v>
      </c>
      <c r="N331" s="11">
        <v>0.9365</v>
      </c>
      <c r="O331" s="11">
        <v>2.0299999999999999E-2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0.17249999999999999</v>
      </c>
      <c r="V331" s="11">
        <v>4.7000000000000002E-3</v>
      </c>
      <c r="W331" s="11">
        <v>0.82279999999999998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</row>
    <row r="332" spans="1:28" x14ac:dyDescent="0.25">
      <c r="A332" s="11">
        <v>20</v>
      </c>
      <c r="B332" s="11" t="s">
        <v>27</v>
      </c>
      <c r="C332" s="11">
        <v>323.14999999999998</v>
      </c>
      <c r="D332" s="11">
        <v>2</v>
      </c>
      <c r="E332" s="2">
        <v>0.15620000000000001</v>
      </c>
      <c r="F332" s="11">
        <v>0.42380000000000001</v>
      </c>
      <c r="G332" s="11">
        <v>0.42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6.7000000000000004E-2</v>
      </c>
      <c r="N332" s="11">
        <v>0.91379999999999995</v>
      </c>
      <c r="O332" s="11">
        <v>1.9199999999999998E-2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0.24099999999999999</v>
      </c>
      <c r="V332" s="11">
        <v>7.1999999999999998E-3</v>
      </c>
      <c r="W332" s="11">
        <v>0.75180000000000002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</row>
    <row r="333" spans="1:28" x14ac:dyDescent="0.25">
      <c r="A333" s="11">
        <v>20</v>
      </c>
      <c r="B333" s="11" t="s">
        <v>27</v>
      </c>
      <c r="C333" s="11">
        <v>323.14999999999998</v>
      </c>
      <c r="D333" s="11">
        <v>2</v>
      </c>
      <c r="E333" s="2">
        <v>0.2024</v>
      </c>
      <c r="F333" s="11">
        <v>0.39879999999999999</v>
      </c>
      <c r="G333" s="11">
        <v>0.39879999999999999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8.6699999999999999E-2</v>
      </c>
      <c r="N333" s="11">
        <v>0.89459999999999995</v>
      </c>
      <c r="O333" s="11">
        <v>1.8700000000000001E-2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0.30080000000000001</v>
      </c>
      <c r="V333" s="11">
        <v>1.0999999999999999E-2</v>
      </c>
      <c r="W333" s="11">
        <v>0.68820000000000003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</row>
    <row r="334" spans="1:28" x14ac:dyDescent="0.25">
      <c r="A334" s="11">
        <v>20</v>
      </c>
      <c r="B334" s="11" t="s">
        <v>27</v>
      </c>
      <c r="C334" s="11">
        <v>323.14999999999998</v>
      </c>
      <c r="D334" s="11">
        <v>2</v>
      </c>
      <c r="E334" s="2">
        <v>0.25209999999999999</v>
      </c>
      <c r="F334" s="11">
        <v>0.37390000000000001</v>
      </c>
      <c r="G334" s="11">
        <v>0.374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0.111</v>
      </c>
      <c r="N334" s="11">
        <v>0.87060000000000004</v>
      </c>
      <c r="O334" s="11">
        <v>1.84E-2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0.36649999999999999</v>
      </c>
      <c r="V334" s="11">
        <v>1.66E-2</v>
      </c>
      <c r="W334" s="11">
        <v>0.6169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</row>
    <row r="335" spans="1:28" x14ac:dyDescent="0.25">
      <c r="A335" s="11">
        <v>20</v>
      </c>
      <c r="B335" s="11" t="s">
        <v>27</v>
      </c>
      <c r="C335" s="11">
        <v>323.14999999999998</v>
      </c>
      <c r="D335" s="11">
        <v>2</v>
      </c>
      <c r="E335" s="2">
        <v>0.2984</v>
      </c>
      <c r="F335" s="11">
        <v>0.3508</v>
      </c>
      <c r="G335" s="11">
        <v>0.3508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0.13020000000000001</v>
      </c>
      <c r="N335" s="11">
        <v>0.85129999999999995</v>
      </c>
      <c r="O335" s="11">
        <v>1.8499999999999999E-2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0.41749999999999998</v>
      </c>
      <c r="V335" s="11">
        <v>2.1999999999999999E-2</v>
      </c>
      <c r="W335" s="11">
        <v>0.5605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</row>
    <row r="336" spans="1:28" x14ac:dyDescent="0.25">
      <c r="A336" s="11">
        <v>20</v>
      </c>
      <c r="B336" s="11" t="s">
        <v>27</v>
      </c>
      <c r="C336" s="11">
        <v>323.14999999999998</v>
      </c>
      <c r="D336" s="11">
        <v>2</v>
      </c>
      <c r="E336" s="2">
        <v>0.35070000000000001</v>
      </c>
      <c r="F336" s="11">
        <v>0.32469999999999999</v>
      </c>
      <c r="G336" s="11">
        <v>0.3246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0.156</v>
      </c>
      <c r="N336" s="11">
        <v>0.82520000000000004</v>
      </c>
      <c r="O336" s="11">
        <v>1.8800000000000001E-2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0.47720000000000001</v>
      </c>
      <c r="V336" s="11">
        <v>2.9399999999999999E-2</v>
      </c>
      <c r="W336" s="11">
        <v>0.49340000000000001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</row>
    <row r="337" spans="1:28" x14ac:dyDescent="0.25">
      <c r="A337" s="11">
        <v>20</v>
      </c>
      <c r="B337" s="11" t="s">
        <v>27</v>
      </c>
      <c r="C337" s="11">
        <v>323.14999999999998</v>
      </c>
      <c r="D337" s="11">
        <v>2</v>
      </c>
      <c r="E337" s="2">
        <v>0.3891</v>
      </c>
      <c r="F337" s="11">
        <v>0.30549999999999999</v>
      </c>
      <c r="G337" s="11">
        <v>0.3054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0.17</v>
      </c>
      <c r="N337" s="11">
        <v>0.8105</v>
      </c>
      <c r="O337" s="11">
        <v>1.95E-2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0.51160000000000005</v>
      </c>
      <c r="V337" s="11">
        <v>3.6999999999999998E-2</v>
      </c>
      <c r="W337" s="11">
        <v>0.45140000000000002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</row>
    <row r="338" spans="1:28" x14ac:dyDescent="0.25">
      <c r="A338" s="11">
        <v>21</v>
      </c>
      <c r="B338" s="11" t="s">
        <v>27</v>
      </c>
      <c r="C338" s="11">
        <v>313</v>
      </c>
      <c r="D338" s="11">
        <v>2</v>
      </c>
      <c r="E338" s="11">
        <v>0.44869999999999999</v>
      </c>
      <c r="F338" s="11">
        <v>0.10009999999999999</v>
      </c>
      <c r="G338" s="11">
        <v>0</v>
      </c>
      <c r="H338" s="11">
        <v>0.45130000000000003</v>
      </c>
      <c r="I338" s="11">
        <v>0</v>
      </c>
      <c r="J338" s="11">
        <v>0</v>
      </c>
      <c r="K338" s="11">
        <v>0</v>
      </c>
      <c r="L338" s="11">
        <v>0</v>
      </c>
      <c r="M338" s="11">
        <v>0.93920000000000003</v>
      </c>
      <c r="N338" s="11">
        <v>4.4299999999999999E-2</v>
      </c>
      <c r="O338" s="11">
        <v>0</v>
      </c>
      <c r="P338" s="11">
        <v>1.6500000000000001E-2</v>
      </c>
      <c r="Q338" s="11">
        <v>0</v>
      </c>
      <c r="R338" s="11">
        <v>0</v>
      </c>
      <c r="S338" s="11">
        <v>0</v>
      </c>
      <c r="T338" s="11">
        <v>0</v>
      </c>
      <c r="U338" s="11">
        <v>9.01E-2</v>
      </c>
      <c r="V338" s="11">
        <v>0.15190000000000001</v>
      </c>
      <c r="W338" s="11">
        <v>0</v>
      </c>
      <c r="X338" s="11">
        <v>0.75800000000000001</v>
      </c>
      <c r="Y338" s="11">
        <v>0</v>
      </c>
      <c r="Z338" s="11">
        <v>0</v>
      </c>
      <c r="AA338" s="11">
        <v>0</v>
      </c>
      <c r="AB338" s="11">
        <v>0</v>
      </c>
    </row>
    <row r="339" spans="1:28" x14ac:dyDescent="0.25">
      <c r="A339" s="11">
        <v>21</v>
      </c>
      <c r="B339" s="11" t="s">
        <v>27</v>
      </c>
      <c r="C339" s="11">
        <v>313</v>
      </c>
      <c r="D339" s="11">
        <v>2</v>
      </c>
      <c r="E339" s="11">
        <v>0.4</v>
      </c>
      <c r="F339" s="11">
        <v>0.19920000000000002</v>
      </c>
      <c r="G339" s="11">
        <v>0</v>
      </c>
      <c r="H339" s="11">
        <v>0.40079999999999999</v>
      </c>
      <c r="I339" s="11">
        <v>0</v>
      </c>
      <c r="J339" s="11">
        <v>0</v>
      </c>
      <c r="K339" s="11">
        <v>0</v>
      </c>
      <c r="L339" s="11">
        <v>0</v>
      </c>
      <c r="M339" s="11">
        <v>0.91620000000000001</v>
      </c>
      <c r="N339" s="11">
        <v>7.4999999999999997E-2</v>
      </c>
      <c r="O339" s="11">
        <v>0</v>
      </c>
      <c r="P339" s="11">
        <v>8.8000000000000005E-3</v>
      </c>
      <c r="Q339" s="11">
        <v>0</v>
      </c>
      <c r="R339" s="11">
        <v>0</v>
      </c>
      <c r="S339" s="11">
        <v>0</v>
      </c>
      <c r="T339" s="11">
        <v>0</v>
      </c>
      <c r="U339" s="11">
        <v>0.1103</v>
      </c>
      <c r="V339" s="11">
        <v>0.27399999999999997</v>
      </c>
      <c r="W339" s="11">
        <v>0</v>
      </c>
      <c r="X339" s="11">
        <v>0.61570000000000003</v>
      </c>
      <c r="Y339" s="11">
        <v>0</v>
      </c>
      <c r="Z339" s="11">
        <v>0</v>
      </c>
      <c r="AA339" s="11">
        <v>0</v>
      </c>
      <c r="AB339" s="11">
        <v>0</v>
      </c>
    </row>
    <row r="340" spans="1:28" x14ac:dyDescent="0.25">
      <c r="A340" s="11">
        <v>21</v>
      </c>
      <c r="B340" s="11" t="s">
        <v>27</v>
      </c>
      <c r="C340" s="11">
        <v>313</v>
      </c>
      <c r="D340" s="11">
        <v>2</v>
      </c>
      <c r="E340" s="11">
        <v>0.34939999999999999</v>
      </c>
      <c r="F340" s="11">
        <v>0.30149999999999999</v>
      </c>
      <c r="G340" s="11">
        <v>0</v>
      </c>
      <c r="H340" s="11">
        <v>0.34909999999999997</v>
      </c>
      <c r="I340" s="11">
        <v>0</v>
      </c>
      <c r="J340" s="11">
        <v>0</v>
      </c>
      <c r="K340" s="11">
        <v>0</v>
      </c>
      <c r="L340" s="11">
        <v>0</v>
      </c>
      <c r="M340" s="11">
        <v>0.84920000000000007</v>
      </c>
      <c r="N340" s="11">
        <v>0.13400000000000001</v>
      </c>
      <c r="O340" s="11">
        <v>0</v>
      </c>
      <c r="P340" s="11">
        <v>1.6799999999999999E-2</v>
      </c>
      <c r="Q340" s="11">
        <v>0</v>
      </c>
      <c r="R340" s="11">
        <v>0</v>
      </c>
      <c r="S340" s="11">
        <v>0</v>
      </c>
      <c r="T340" s="11">
        <v>0</v>
      </c>
      <c r="U340" s="11">
        <v>0.13769999999999999</v>
      </c>
      <c r="V340" s="11">
        <v>0.37549999999999994</v>
      </c>
      <c r="W340" s="11">
        <v>0</v>
      </c>
      <c r="X340" s="11">
        <v>0.48680000000000001</v>
      </c>
      <c r="Y340" s="11">
        <v>0</v>
      </c>
      <c r="Z340" s="11">
        <v>0</v>
      </c>
      <c r="AA340" s="11">
        <v>0</v>
      </c>
      <c r="AB340" s="11">
        <v>0</v>
      </c>
    </row>
    <row r="341" spans="1:28" x14ac:dyDescent="0.25">
      <c r="A341" s="11">
        <v>21</v>
      </c>
      <c r="B341" s="11" t="s">
        <v>27</v>
      </c>
      <c r="C341" s="11">
        <v>313</v>
      </c>
      <c r="D341" s="11">
        <v>2</v>
      </c>
      <c r="E341" s="11">
        <v>0.29960000000000003</v>
      </c>
      <c r="F341" s="11">
        <v>0.40110000000000001</v>
      </c>
      <c r="G341" s="11">
        <v>0</v>
      </c>
      <c r="H341" s="11">
        <v>0.29930000000000001</v>
      </c>
      <c r="I341" s="11">
        <v>0</v>
      </c>
      <c r="J341" s="11">
        <v>0</v>
      </c>
      <c r="K341" s="11">
        <v>0</v>
      </c>
      <c r="L341" s="11">
        <v>0</v>
      </c>
      <c r="M341" s="11">
        <v>0.79569999999999996</v>
      </c>
      <c r="N341" s="11">
        <v>0.18899999999999997</v>
      </c>
      <c r="O341" s="11">
        <v>0</v>
      </c>
      <c r="P341" s="11">
        <v>1.5300000000000001E-2</v>
      </c>
      <c r="Q341" s="11">
        <v>0</v>
      </c>
      <c r="R341" s="11">
        <v>0</v>
      </c>
      <c r="S341" s="11">
        <v>0</v>
      </c>
      <c r="T341" s="11">
        <v>0</v>
      </c>
      <c r="U341" s="11">
        <v>0.17230000000000001</v>
      </c>
      <c r="V341" s="11">
        <v>0.45810000000000001</v>
      </c>
      <c r="W341" s="11">
        <v>0</v>
      </c>
      <c r="X341" s="11">
        <v>0.36959999999999998</v>
      </c>
      <c r="Y341" s="11">
        <v>0</v>
      </c>
      <c r="Z341" s="11">
        <v>0</v>
      </c>
      <c r="AA341" s="11">
        <v>0</v>
      </c>
      <c r="AB341" s="11">
        <v>0</v>
      </c>
    </row>
    <row r="342" spans="1:28" x14ac:dyDescent="0.25">
      <c r="A342" s="11">
        <v>21</v>
      </c>
      <c r="B342" s="11" t="s">
        <v>27</v>
      </c>
      <c r="C342" s="11">
        <v>313</v>
      </c>
      <c r="D342" s="11">
        <v>2</v>
      </c>
      <c r="E342" s="11">
        <v>0.44869999999999999</v>
      </c>
      <c r="F342" s="11">
        <v>0.10009999999999999</v>
      </c>
      <c r="G342" s="11">
        <v>0</v>
      </c>
      <c r="H342" s="11">
        <v>0.45130000000000003</v>
      </c>
      <c r="I342" s="11">
        <v>0</v>
      </c>
      <c r="J342" s="11">
        <v>0</v>
      </c>
      <c r="K342" s="11">
        <v>0</v>
      </c>
      <c r="L342" s="11">
        <v>0</v>
      </c>
      <c r="M342" s="11">
        <v>0.93920000000000003</v>
      </c>
      <c r="N342" s="11">
        <v>4.4299999999999999E-2</v>
      </c>
      <c r="O342" s="11">
        <v>0</v>
      </c>
      <c r="P342" s="11">
        <v>1.6500000000000001E-2</v>
      </c>
      <c r="Q342" s="11">
        <v>0</v>
      </c>
      <c r="R342" s="11">
        <v>0</v>
      </c>
      <c r="S342" s="11">
        <v>0</v>
      </c>
      <c r="T342" s="11">
        <v>0</v>
      </c>
      <c r="U342" s="11">
        <v>9.01E-2</v>
      </c>
      <c r="V342" s="11">
        <v>0.15190000000000001</v>
      </c>
      <c r="W342" s="11">
        <v>0</v>
      </c>
      <c r="X342" s="11">
        <v>0.75800000000000001</v>
      </c>
      <c r="Y342" s="11">
        <v>0</v>
      </c>
      <c r="Z342" s="11">
        <v>0</v>
      </c>
      <c r="AA342" s="11">
        <v>0</v>
      </c>
      <c r="AB342" s="11">
        <v>0</v>
      </c>
    </row>
    <row r="343" spans="1:28" x14ac:dyDescent="0.25">
      <c r="A343" s="11">
        <v>21</v>
      </c>
      <c r="B343" s="11" t="s">
        <v>27</v>
      </c>
      <c r="C343" s="11">
        <v>313</v>
      </c>
      <c r="D343" s="11">
        <v>2</v>
      </c>
      <c r="E343" s="11">
        <v>0.4</v>
      </c>
      <c r="F343" s="11">
        <v>0.19920000000000002</v>
      </c>
      <c r="G343" s="11">
        <v>0</v>
      </c>
      <c r="H343" s="11">
        <v>0.40079999999999999</v>
      </c>
      <c r="I343" s="11">
        <v>0</v>
      </c>
      <c r="J343" s="11">
        <v>0</v>
      </c>
      <c r="K343" s="11">
        <v>0</v>
      </c>
      <c r="L343" s="11">
        <v>0</v>
      </c>
      <c r="M343" s="11">
        <v>0.91620000000000001</v>
      </c>
      <c r="N343" s="11">
        <v>7.4999999999999997E-2</v>
      </c>
      <c r="O343" s="11">
        <v>0</v>
      </c>
      <c r="P343" s="11">
        <v>8.8000000000000005E-3</v>
      </c>
      <c r="Q343" s="11">
        <v>0</v>
      </c>
      <c r="R343" s="11">
        <v>0</v>
      </c>
      <c r="S343" s="11">
        <v>0</v>
      </c>
      <c r="T343" s="11">
        <v>0</v>
      </c>
      <c r="U343" s="11">
        <v>0.1103</v>
      </c>
      <c r="V343" s="11">
        <v>0.27399999999999997</v>
      </c>
      <c r="W343" s="11">
        <v>0</v>
      </c>
      <c r="X343" s="11">
        <v>0.61570000000000003</v>
      </c>
      <c r="Y343" s="11">
        <v>0</v>
      </c>
      <c r="Z343" s="11">
        <v>0</v>
      </c>
      <c r="AA343" s="11">
        <v>0</v>
      </c>
      <c r="AB343" s="11">
        <v>0</v>
      </c>
    </row>
    <row r="344" spans="1:28" x14ac:dyDescent="0.25">
      <c r="A344" s="11">
        <v>21</v>
      </c>
      <c r="B344" s="11" t="s">
        <v>27</v>
      </c>
      <c r="C344" s="11">
        <v>313</v>
      </c>
      <c r="D344" s="11">
        <v>2</v>
      </c>
      <c r="E344" s="11">
        <v>0.34939999999999999</v>
      </c>
      <c r="F344" s="11">
        <v>0.30149999999999999</v>
      </c>
      <c r="G344" s="11">
        <v>0</v>
      </c>
      <c r="H344" s="11">
        <v>0.34909999999999997</v>
      </c>
      <c r="I344" s="11">
        <v>0</v>
      </c>
      <c r="J344" s="11">
        <v>0</v>
      </c>
      <c r="K344" s="11">
        <v>0</v>
      </c>
      <c r="L344" s="11">
        <v>0</v>
      </c>
      <c r="M344" s="11">
        <v>0.84920000000000007</v>
      </c>
      <c r="N344" s="11">
        <v>0.13400000000000001</v>
      </c>
      <c r="O344" s="11">
        <v>0</v>
      </c>
      <c r="P344" s="11">
        <v>1.6799999999999999E-2</v>
      </c>
      <c r="Q344" s="11">
        <v>0</v>
      </c>
      <c r="R344" s="11">
        <v>0</v>
      </c>
      <c r="S344" s="11">
        <v>0</v>
      </c>
      <c r="T344" s="11">
        <v>0</v>
      </c>
      <c r="U344" s="11">
        <v>0.13769999999999999</v>
      </c>
      <c r="V344" s="11">
        <v>0.37549999999999994</v>
      </c>
      <c r="W344" s="11">
        <v>0</v>
      </c>
      <c r="X344" s="11">
        <v>0.48680000000000001</v>
      </c>
      <c r="Y344" s="11">
        <v>0</v>
      </c>
      <c r="Z344" s="11">
        <v>0</v>
      </c>
      <c r="AA344" s="11">
        <v>0</v>
      </c>
      <c r="AB344" s="11">
        <v>0</v>
      </c>
    </row>
    <row r="345" spans="1:28" x14ac:dyDescent="0.25">
      <c r="A345" s="11">
        <v>21</v>
      </c>
      <c r="B345" s="11" t="s">
        <v>27</v>
      </c>
      <c r="C345" s="11">
        <v>313</v>
      </c>
      <c r="D345" s="11">
        <v>2</v>
      </c>
      <c r="E345" s="11">
        <v>0.29960000000000003</v>
      </c>
      <c r="F345" s="11">
        <v>0.40110000000000001</v>
      </c>
      <c r="G345" s="11">
        <v>0</v>
      </c>
      <c r="H345" s="11">
        <v>0.29930000000000001</v>
      </c>
      <c r="I345" s="11">
        <v>0</v>
      </c>
      <c r="J345" s="11">
        <v>0</v>
      </c>
      <c r="K345" s="11">
        <v>0</v>
      </c>
      <c r="L345" s="11">
        <v>0</v>
      </c>
      <c r="M345" s="11">
        <v>0.79569999999999996</v>
      </c>
      <c r="N345" s="11">
        <v>0.18899999999999997</v>
      </c>
      <c r="O345" s="11">
        <v>0</v>
      </c>
      <c r="P345" s="11">
        <v>1.5300000000000001E-2</v>
      </c>
      <c r="Q345" s="11">
        <v>0</v>
      </c>
      <c r="R345" s="11">
        <v>0</v>
      </c>
      <c r="S345" s="11">
        <v>0</v>
      </c>
      <c r="T345" s="11">
        <v>0</v>
      </c>
      <c r="U345" s="11">
        <v>0.17230000000000001</v>
      </c>
      <c r="V345" s="11">
        <v>0.45810000000000001</v>
      </c>
      <c r="W345" s="11">
        <v>0</v>
      </c>
      <c r="X345" s="11">
        <v>0.36959999999999998</v>
      </c>
      <c r="Y345" s="11">
        <v>0</v>
      </c>
      <c r="Z345" s="11">
        <v>0</v>
      </c>
      <c r="AA345" s="11">
        <v>0</v>
      </c>
      <c r="AB345" s="11">
        <v>0</v>
      </c>
    </row>
    <row r="346" spans="1:28" x14ac:dyDescent="0.25">
      <c r="A346" s="11">
        <v>21</v>
      </c>
      <c r="B346" s="11" t="s">
        <v>27</v>
      </c>
      <c r="C346" s="11">
        <v>313</v>
      </c>
      <c r="D346" s="11">
        <v>2</v>
      </c>
      <c r="E346" s="11">
        <v>0.29960000000000003</v>
      </c>
      <c r="F346" s="11">
        <v>0.40110000000000001</v>
      </c>
      <c r="G346" s="11">
        <v>0</v>
      </c>
      <c r="H346" s="11">
        <v>0.29930000000000001</v>
      </c>
      <c r="I346" s="11">
        <v>0</v>
      </c>
      <c r="J346" s="11">
        <v>0</v>
      </c>
      <c r="K346" s="11">
        <v>0</v>
      </c>
      <c r="L346" s="11">
        <v>0</v>
      </c>
      <c r="M346" s="11">
        <v>0.79569999999999996</v>
      </c>
      <c r="N346" s="11">
        <v>0.18899999999999997</v>
      </c>
      <c r="O346" s="11">
        <v>0</v>
      </c>
      <c r="P346" s="11">
        <v>1.5300000000000001E-2</v>
      </c>
      <c r="Q346" s="11">
        <v>0</v>
      </c>
      <c r="R346" s="11">
        <v>0</v>
      </c>
      <c r="S346" s="11">
        <v>0</v>
      </c>
      <c r="T346" s="11">
        <v>0</v>
      </c>
      <c r="U346" s="11">
        <v>0.17230000000000001</v>
      </c>
      <c r="V346" s="11">
        <v>0.45810000000000001</v>
      </c>
      <c r="W346" s="11">
        <v>0</v>
      </c>
      <c r="X346" s="11">
        <v>0.36959999999999998</v>
      </c>
      <c r="Y346" s="11">
        <v>0</v>
      </c>
      <c r="Z346" s="11">
        <v>0</v>
      </c>
      <c r="AA346" s="11">
        <v>0</v>
      </c>
      <c r="AB346" s="11">
        <v>0</v>
      </c>
    </row>
    <row r="347" spans="1:28" x14ac:dyDescent="0.25">
      <c r="A347" s="11">
        <v>21</v>
      </c>
      <c r="B347" s="11" t="s">
        <v>27</v>
      </c>
      <c r="C347" s="11">
        <v>333</v>
      </c>
      <c r="D347" s="11">
        <v>2</v>
      </c>
      <c r="E347" s="11">
        <v>0.44990000000000002</v>
      </c>
      <c r="F347" s="11">
        <v>0.1003</v>
      </c>
      <c r="G347" s="11">
        <v>0</v>
      </c>
      <c r="H347" s="11">
        <v>0.44979999999999998</v>
      </c>
      <c r="I347" s="11">
        <v>0</v>
      </c>
      <c r="J347" s="11">
        <v>0</v>
      </c>
      <c r="K347" s="11">
        <v>0</v>
      </c>
      <c r="L347" s="11">
        <v>0</v>
      </c>
      <c r="M347" s="11">
        <v>0.94090000000000007</v>
      </c>
      <c r="N347" s="11">
        <v>4.2599999999999999E-2</v>
      </c>
      <c r="O347" s="11">
        <v>0</v>
      </c>
      <c r="P347" s="11">
        <v>1.6500000000000001E-2</v>
      </c>
      <c r="Q347" s="11">
        <v>0</v>
      </c>
      <c r="R347" s="11">
        <v>0</v>
      </c>
      <c r="S347" s="11">
        <v>0</v>
      </c>
      <c r="T347" s="11">
        <v>0</v>
      </c>
      <c r="U347" s="11">
        <v>0.12380000000000001</v>
      </c>
      <c r="V347" s="11">
        <v>0.14130000000000001</v>
      </c>
      <c r="W347" s="11">
        <v>0</v>
      </c>
      <c r="X347" s="11">
        <v>0.73480000000000001</v>
      </c>
      <c r="Y347" s="11">
        <v>0</v>
      </c>
      <c r="Z347" s="11">
        <v>0</v>
      </c>
      <c r="AA347" s="11">
        <v>0</v>
      </c>
      <c r="AB347" s="11">
        <v>0</v>
      </c>
    </row>
    <row r="348" spans="1:28" x14ac:dyDescent="0.25">
      <c r="A348" s="11">
        <v>21</v>
      </c>
      <c r="B348" s="11" t="s">
        <v>27</v>
      </c>
      <c r="C348" s="11">
        <v>333</v>
      </c>
      <c r="D348" s="11">
        <v>2</v>
      </c>
      <c r="E348" s="11">
        <v>0.40060000000000001</v>
      </c>
      <c r="F348" s="11">
        <v>0.2029</v>
      </c>
      <c r="G348" s="11">
        <v>0</v>
      </c>
      <c r="H348" s="11">
        <v>0.39649999999999996</v>
      </c>
      <c r="I348" s="11">
        <v>0</v>
      </c>
      <c r="J348" s="11">
        <v>0</v>
      </c>
      <c r="K348" s="11">
        <v>0</v>
      </c>
      <c r="L348" s="11">
        <v>0</v>
      </c>
      <c r="M348" s="11">
        <v>0.88450000000000006</v>
      </c>
      <c r="N348" s="11">
        <v>8.5900000000000004E-2</v>
      </c>
      <c r="O348" s="11">
        <v>0</v>
      </c>
      <c r="P348" s="11">
        <v>2.9500000000000002E-2</v>
      </c>
      <c r="Q348" s="11">
        <v>0</v>
      </c>
      <c r="R348" s="11">
        <v>0</v>
      </c>
      <c r="S348" s="11">
        <v>0</v>
      </c>
      <c r="T348" s="11">
        <v>0</v>
      </c>
      <c r="U348" s="11">
        <v>0.157</v>
      </c>
      <c r="V348" s="11">
        <v>0.26669999999999999</v>
      </c>
      <c r="W348" s="11">
        <v>0</v>
      </c>
      <c r="X348" s="11">
        <v>0.57630000000000003</v>
      </c>
      <c r="Y348" s="11">
        <v>0</v>
      </c>
      <c r="Z348" s="11">
        <v>0</v>
      </c>
      <c r="AA348" s="11">
        <v>0</v>
      </c>
      <c r="AB348" s="11">
        <v>0</v>
      </c>
    </row>
    <row r="349" spans="1:28" x14ac:dyDescent="0.25">
      <c r="A349" s="11">
        <v>21</v>
      </c>
      <c r="B349" s="11" t="s">
        <v>27</v>
      </c>
      <c r="C349" s="11">
        <v>333</v>
      </c>
      <c r="D349" s="11">
        <v>2</v>
      </c>
      <c r="E349" s="11">
        <v>0.34970000000000001</v>
      </c>
      <c r="F349" s="11">
        <v>0.30030000000000001</v>
      </c>
      <c r="G349" s="11">
        <v>0</v>
      </c>
      <c r="H349" s="11">
        <v>0.35</v>
      </c>
      <c r="I349" s="11">
        <v>0</v>
      </c>
      <c r="J349" s="11">
        <v>0</v>
      </c>
      <c r="K349" s="11">
        <v>0</v>
      </c>
      <c r="L349" s="11">
        <v>0</v>
      </c>
      <c r="M349" s="11">
        <v>0.82040000000000002</v>
      </c>
      <c r="N349" s="11">
        <v>0.1492</v>
      </c>
      <c r="O349" s="11">
        <v>0</v>
      </c>
      <c r="P349" s="11">
        <v>3.0299999999999997E-2</v>
      </c>
      <c r="Q349" s="11">
        <v>0</v>
      </c>
      <c r="R349" s="11">
        <v>0</v>
      </c>
      <c r="S349" s="11">
        <v>0</v>
      </c>
      <c r="T349" s="11">
        <v>0</v>
      </c>
      <c r="U349" s="11">
        <v>0.19450000000000001</v>
      </c>
      <c r="V349" s="11">
        <v>0.34689999999999999</v>
      </c>
      <c r="W349" s="11">
        <v>0</v>
      </c>
      <c r="X349" s="11">
        <v>0.45860000000000001</v>
      </c>
      <c r="Y349" s="11">
        <v>0</v>
      </c>
      <c r="Z349" s="11">
        <v>0</v>
      </c>
      <c r="AA349" s="11">
        <v>0</v>
      </c>
      <c r="AB349" s="11">
        <v>0</v>
      </c>
    </row>
    <row r="350" spans="1:28" x14ac:dyDescent="0.25">
      <c r="A350" s="11">
        <v>21</v>
      </c>
      <c r="B350" s="11" t="s">
        <v>27</v>
      </c>
      <c r="C350" s="11">
        <v>333</v>
      </c>
      <c r="D350" s="11">
        <v>2</v>
      </c>
      <c r="E350" s="11">
        <v>0.44990000000000002</v>
      </c>
      <c r="F350" s="11">
        <v>0.1003</v>
      </c>
      <c r="G350" s="11">
        <v>0</v>
      </c>
      <c r="H350" s="11">
        <v>0.44979999999999998</v>
      </c>
      <c r="I350" s="11">
        <v>0</v>
      </c>
      <c r="J350" s="11">
        <v>0</v>
      </c>
      <c r="K350" s="11">
        <v>0</v>
      </c>
      <c r="L350" s="11">
        <v>0</v>
      </c>
      <c r="M350" s="11">
        <v>0.94090000000000007</v>
      </c>
      <c r="N350" s="11">
        <v>4.2599999999999999E-2</v>
      </c>
      <c r="O350" s="11">
        <v>0</v>
      </c>
      <c r="P350" s="11">
        <v>1.6500000000000001E-2</v>
      </c>
      <c r="Q350" s="11">
        <v>0</v>
      </c>
      <c r="R350" s="11">
        <v>0</v>
      </c>
      <c r="S350" s="11">
        <v>0</v>
      </c>
      <c r="T350" s="11">
        <v>0</v>
      </c>
      <c r="U350" s="11">
        <v>0.12380000000000001</v>
      </c>
      <c r="V350" s="11">
        <v>0.14130000000000001</v>
      </c>
      <c r="W350" s="11">
        <v>0</v>
      </c>
      <c r="X350" s="11">
        <v>0.73480000000000001</v>
      </c>
      <c r="Y350" s="11">
        <v>0</v>
      </c>
      <c r="Z350" s="11">
        <v>0</v>
      </c>
      <c r="AA350" s="11">
        <v>0</v>
      </c>
      <c r="AB350" s="11">
        <v>0</v>
      </c>
    </row>
    <row r="351" spans="1:28" x14ac:dyDescent="0.25">
      <c r="A351" s="11">
        <v>21</v>
      </c>
      <c r="B351" s="11" t="s">
        <v>27</v>
      </c>
      <c r="C351" s="11">
        <v>333</v>
      </c>
      <c r="D351" s="11">
        <v>2</v>
      </c>
      <c r="E351" s="11">
        <v>0.40060000000000001</v>
      </c>
      <c r="F351" s="11">
        <v>0.2029</v>
      </c>
      <c r="G351" s="11">
        <v>0</v>
      </c>
      <c r="H351" s="11">
        <v>0.39649999999999996</v>
      </c>
      <c r="I351" s="11">
        <v>0</v>
      </c>
      <c r="J351" s="11">
        <v>0</v>
      </c>
      <c r="K351" s="11">
        <v>0</v>
      </c>
      <c r="L351" s="11">
        <v>0</v>
      </c>
      <c r="M351" s="11">
        <v>0.88450000000000006</v>
      </c>
      <c r="N351" s="11">
        <v>8.5900000000000004E-2</v>
      </c>
      <c r="O351" s="11">
        <v>0</v>
      </c>
      <c r="P351" s="11">
        <v>2.9500000000000002E-2</v>
      </c>
      <c r="Q351" s="11">
        <v>0</v>
      </c>
      <c r="R351" s="11">
        <v>0</v>
      </c>
      <c r="S351" s="11">
        <v>0</v>
      </c>
      <c r="T351" s="11">
        <v>0</v>
      </c>
      <c r="U351" s="11">
        <v>0.157</v>
      </c>
      <c r="V351" s="11">
        <v>0.26669999999999999</v>
      </c>
      <c r="W351" s="11">
        <v>0</v>
      </c>
      <c r="X351" s="11">
        <v>0.57630000000000003</v>
      </c>
      <c r="Y351" s="11">
        <v>0</v>
      </c>
      <c r="Z351" s="11">
        <v>0</v>
      </c>
      <c r="AA351" s="11">
        <v>0</v>
      </c>
      <c r="AB351" s="11">
        <v>0</v>
      </c>
    </row>
    <row r="352" spans="1:28" x14ac:dyDescent="0.25">
      <c r="A352" s="11">
        <v>21</v>
      </c>
      <c r="B352" s="11" t="s">
        <v>27</v>
      </c>
      <c r="C352" s="11">
        <v>333</v>
      </c>
      <c r="D352" s="11">
        <v>2</v>
      </c>
      <c r="E352" s="11">
        <v>0.34970000000000001</v>
      </c>
      <c r="F352" s="11">
        <v>0.30030000000000001</v>
      </c>
      <c r="G352" s="11">
        <v>0</v>
      </c>
      <c r="H352" s="11">
        <v>0.35</v>
      </c>
      <c r="I352" s="11">
        <v>0</v>
      </c>
      <c r="J352" s="11">
        <v>0</v>
      </c>
      <c r="K352" s="11">
        <v>0</v>
      </c>
      <c r="L352" s="11">
        <v>0</v>
      </c>
      <c r="M352" s="11">
        <v>0.82040000000000002</v>
      </c>
      <c r="N352" s="11">
        <v>0.1492</v>
      </c>
      <c r="O352" s="11">
        <v>0</v>
      </c>
      <c r="P352" s="11">
        <v>3.0299999999999997E-2</v>
      </c>
      <c r="Q352" s="11">
        <v>0</v>
      </c>
      <c r="R352" s="11">
        <v>0</v>
      </c>
      <c r="S352" s="11">
        <v>0</v>
      </c>
      <c r="T352" s="11">
        <v>0</v>
      </c>
      <c r="U352" s="11">
        <v>0.19450000000000001</v>
      </c>
      <c r="V352" s="11">
        <v>0.34689999999999999</v>
      </c>
      <c r="W352" s="11">
        <v>0</v>
      </c>
      <c r="X352" s="11">
        <v>0.45860000000000001</v>
      </c>
      <c r="Y352" s="11">
        <v>0</v>
      </c>
      <c r="Z352" s="11">
        <v>0</v>
      </c>
      <c r="AA352" s="11">
        <v>0</v>
      </c>
      <c r="AB352" s="11">
        <v>0</v>
      </c>
    </row>
    <row r="353" spans="1:28" x14ac:dyDescent="0.25">
      <c r="A353" s="11">
        <v>21</v>
      </c>
      <c r="B353" s="11" t="s">
        <v>27</v>
      </c>
      <c r="C353" s="11">
        <v>333</v>
      </c>
      <c r="D353" s="11">
        <v>2</v>
      </c>
      <c r="E353" s="11">
        <v>0.44990000000000002</v>
      </c>
      <c r="F353" s="11">
        <v>0.1003</v>
      </c>
      <c r="G353" s="11">
        <v>0</v>
      </c>
      <c r="H353" s="11">
        <v>0.44979999999999998</v>
      </c>
      <c r="I353" s="11">
        <v>0</v>
      </c>
      <c r="J353" s="11">
        <v>0</v>
      </c>
      <c r="K353" s="11">
        <v>0</v>
      </c>
      <c r="L353" s="11">
        <v>0</v>
      </c>
      <c r="M353" s="11">
        <v>0.94090000000000007</v>
      </c>
      <c r="N353" s="11">
        <v>4.2599999999999999E-2</v>
      </c>
      <c r="O353" s="11">
        <v>0</v>
      </c>
      <c r="P353" s="11">
        <v>1.6500000000000001E-2</v>
      </c>
      <c r="Q353" s="11">
        <v>0</v>
      </c>
      <c r="R353" s="11">
        <v>0</v>
      </c>
      <c r="S353" s="11">
        <v>0</v>
      </c>
      <c r="T353" s="11">
        <v>0</v>
      </c>
      <c r="U353" s="11">
        <v>0.12380000000000001</v>
      </c>
      <c r="V353" s="11">
        <v>0.14130000000000001</v>
      </c>
      <c r="W353" s="11">
        <v>0</v>
      </c>
      <c r="X353" s="11">
        <v>0.73480000000000001</v>
      </c>
      <c r="Y353" s="11">
        <v>0</v>
      </c>
      <c r="Z353" s="11">
        <v>0</v>
      </c>
      <c r="AA353" s="11">
        <v>0</v>
      </c>
      <c r="AB353" s="11">
        <v>0</v>
      </c>
    </row>
    <row r="354" spans="1:28" x14ac:dyDescent="0.25">
      <c r="A354" s="11">
        <v>21</v>
      </c>
      <c r="B354" s="11" t="s">
        <v>27</v>
      </c>
      <c r="C354" s="11">
        <v>333</v>
      </c>
      <c r="D354" s="11">
        <v>2</v>
      </c>
      <c r="E354" s="11">
        <v>0.40060000000000001</v>
      </c>
      <c r="F354" s="11">
        <v>0.2029</v>
      </c>
      <c r="G354" s="11">
        <v>0</v>
      </c>
      <c r="H354" s="11">
        <v>0.39649999999999996</v>
      </c>
      <c r="I354" s="11">
        <v>0</v>
      </c>
      <c r="J354" s="11">
        <v>0</v>
      </c>
      <c r="K354" s="11">
        <v>0</v>
      </c>
      <c r="L354" s="11">
        <v>0</v>
      </c>
      <c r="M354" s="11">
        <v>0.88450000000000006</v>
      </c>
      <c r="N354" s="11">
        <v>8.5900000000000004E-2</v>
      </c>
      <c r="O354" s="11">
        <v>0</v>
      </c>
      <c r="P354" s="11">
        <v>2.9500000000000002E-2</v>
      </c>
      <c r="Q354" s="11">
        <v>0</v>
      </c>
      <c r="R354" s="11">
        <v>0</v>
      </c>
      <c r="S354" s="11">
        <v>0</v>
      </c>
      <c r="T354" s="11">
        <v>0</v>
      </c>
      <c r="U354" s="11">
        <v>0.157</v>
      </c>
      <c r="V354" s="11">
        <v>0.26669999999999999</v>
      </c>
      <c r="W354" s="11">
        <v>0</v>
      </c>
      <c r="X354" s="11">
        <v>0.57630000000000003</v>
      </c>
      <c r="Y354" s="11">
        <v>0</v>
      </c>
      <c r="Z354" s="11">
        <v>0</v>
      </c>
      <c r="AA354" s="11">
        <v>0</v>
      </c>
      <c r="AB354" s="11">
        <v>0</v>
      </c>
    </row>
    <row r="355" spans="1:28" x14ac:dyDescent="0.25">
      <c r="A355" s="11">
        <v>21</v>
      </c>
      <c r="B355" s="11" t="s">
        <v>27</v>
      </c>
      <c r="C355" s="11">
        <v>333</v>
      </c>
      <c r="D355" s="11">
        <v>2</v>
      </c>
      <c r="E355" s="11">
        <v>0.34970000000000001</v>
      </c>
      <c r="F355" s="11">
        <v>0.30030000000000001</v>
      </c>
      <c r="G355" s="11">
        <v>0</v>
      </c>
      <c r="H355" s="11">
        <v>0.35</v>
      </c>
      <c r="I355" s="11">
        <v>0</v>
      </c>
      <c r="J355" s="11">
        <v>0</v>
      </c>
      <c r="K355" s="11">
        <v>0</v>
      </c>
      <c r="L355" s="11">
        <v>0</v>
      </c>
      <c r="M355" s="11">
        <v>0.82040000000000002</v>
      </c>
      <c r="N355" s="11">
        <v>0.1492</v>
      </c>
      <c r="O355" s="11">
        <v>0</v>
      </c>
      <c r="P355" s="11">
        <v>3.0299999999999997E-2</v>
      </c>
      <c r="Q355" s="11">
        <v>0</v>
      </c>
      <c r="R355" s="11">
        <v>0</v>
      </c>
      <c r="S355" s="11">
        <v>0</v>
      </c>
      <c r="T355" s="11">
        <v>0</v>
      </c>
      <c r="U355" s="11">
        <v>0.19450000000000001</v>
      </c>
      <c r="V355" s="11">
        <v>0.34689999999999999</v>
      </c>
      <c r="W355" s="11">
        <v>0</v>
      </c>
      <c r="X355" s="11">
        <v>0.45860000000000001</v>
      </c>
      <c r="Y355" s="11">
        <v>0</v>
      </c>
      <c r="Z355" s="11">
        <v>0</v>
      </c>
      <c r="AA355" s="11">
        <v>0</v>
      </c>
      <c r="AB355" s="11">
        <v>0</v>
      </c>
    </row>
    <row r="356" spans="1:28" x14ac:dyDescent="0.25">
      <c r="A356" s="11">
        <v>22</v>
      </c>
      <c r="B356" s="11" t="s">
        <v>27</v>
      </c>
      <c r="C356" s="11">
        <v>303.2</v>
      </c>
      <c r="D356" s="11">
        <v>2</v>
      </c>
      <c r="E356" s="11">
        <v>0.28000000000000003</v>
      </c>
      <c r="F356" s="11">
        <v>0.35399999999999998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0.36599999999999999</v>
      </c>
      <c r="M356" s="11">
        <v>0.10100000000000001</v>
      </c>
      <c r="N356" s="11">
        <v>0.89100000000000001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8.0000000000000002E-3</v>
      </c>
      <c r="U356" s="11">
        <v>0.379</v>
      </c>
      <c r="V356" s="11">
        <v>2E-3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0.61899999999999999</v>
      </c>
    </row>
    <row r="357" spans="1:28" x14ac:dyDescent="0.25">
      <c r="A357" s="11">
        <v>22</v>
      </c>
      <c r="B357" s="11" t="s">
        <v>27</v>
      </c>
      <c r="C357" s="11">
        <v>303.2</v>
      </c>
      <c r="D357" s="11">
        <v>2</v>
      </c>
      <c r="E357" s="11">
        <v>0.38</v>
      </c>
      <c r="F357" s="11">
        <v>0.313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11">
        <v>0.307</v>
      </c>
      <c r="M357" s="11">
        <v>0.11</v>
      </c>
      <c r="N357" s="11">
        <v>0.88100000000000001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8.9999999999999993E-3</v>
      </c>
      <c r="U357" s="11">
        <v>0.51800000000000002</v>
      </c>
      <c r="V357" s="11">
        <v>5.0000000000000001E-3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0.47699999999999998</v>
      </c>
    </row>
    <row r="358" spans="1:28" x14ac:dyDescent="0.25">
      <c r="A358" s="11">
        <v>22</v>
      </c>
      <c r="B358" s="11" t="s">
        <v>27</v>
      </c>
      <c r="C358" s="11">
        <v>303.2</v>
      </c>
      <c r="D358" s="11">
        <v>2</v>
      </c>
      <c r="E358" s="11">
        <v>0.52100000000000002</v>
      </c>
      <c r="F358" s="11">
        <v>0.24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0.23899999999999999</v>
      </c>
      <c r="M358" s="11">
        <v>0.12</v>
      </c>
      <c r="N358" s="11">
        <v>0.86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0.02</v>
      </c>
      <c r="U358" s="11">
        <v>0.65400000000000003</v>
      </c>
      <c r="V358" s="11">
        <v>1.7000000000000001E-2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0.32900000000000001</v>
      </c>
    </row>
    <row r="359" spans="1:28" x14ac:dyDescent="0.25">
      <c r="A359" s="11">
        <v>22</v>
      </c>
      <c r="B359" s="11" t="s">
        <v>27</v>
      </c>
      <c r="C359" s="11">
        <v>303.2</v>
      </c>
      <c r="D359" s="11">
        <v>2</v>
      </c>
      <c r="E359" s="11">
        <v>0.6</v>
      </c>
      <c r="F359" s="11">
        <v>0.24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0.16</v>
      </c>
      <c r="M359" s="11">
        <v>0.13600000000000001</v>
      </c>
      <c r="N359" s="11">
        <v>0.84199999999999997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2.1999999999999999E-2</v>
      </c>
      <c r="U359" s="11">
        <v>0.77</v>
      </c>
      <c r="V359" s="11">
        <v>3.4000000000000002E-2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0.19600000000000001</v>
      </c>
    </row>
    <row r="360" spans="1:28" x14ac:dyDescent="0.25">
      <c r="A360" s="11">
        <v>22</v>
      </c>
      <c r="B360" s="11" t="s">
        <v>27</v>
      </c>
      <c r="C360" s="11">
        <v>323.2</v>
      </c>
      <c r="D360" s="11">
        <v>2</v>
      </c>
      <c r="E360" s="11">
        <v>0.122</v>
      </c>
      <c r="F360" s="11">
        <v>0.439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0.439</v>
      </c>
      <c r="M360" s="11">
        <v>2.8000000000000001E-2</v>
      </c>
      <c r="N360" s="11">
        <v>0.96499999999999997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7.0000000000000001E-3</v>
      </c>
      <c r="U360" s="11">
        <v>0.23300000000000001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0.76700000000000002</v>
      </c>
    </row>
    <row r="361" spans="1:28" x14ac:dyDescent="0.25">
      <c r="A361" s="11">
        <v>22</v>
      </c>
      <c r="B361" s="11" t="s">
        <v>27</v>
      </c>
      <c r="C361" s="11">
        <v>323.2</v>
      </c>
      <c r="D361" s="11">
        <v>2</v>
      </c>
      <c r="E361" s="11">
        <v>0.222</v>
      </c>
      <c r="F361" s="11">
        <v>0.38900000000000001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0.38900000000000001</v>
      </c>
      <c r="M361" s="11">
        <v>5.8999999999999997E-2</v>
      </c>
      <c r="N361" s="11">
        <v>0.93400000000000005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7.0000000000000001E-3</v>
      </c>
      <c r="U361" s="11">
        <v>0.374</v>
      </c>
      <c r="V361" s="11">
        <v>1E-3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0.625</v>
      </c>
    </row>
    <row r="362" spans="1:28" x14ac:dyDescent="0.25">
      <c r="A362" s="11">
        <v>22</v>
      </c>
      <c r="B362" s="11" t="s">
        <v>27</v>
      </c>
      <c r="C362" s="11">
        <v>323.2</v>
      </c>
      <c r="D362" s="11">
        <v>2</v>
      </c>
      <c r="E362" s="11">
        <v>0.312</v>
      </c>
      <c r="F362" s="11">
        <v>0.34899999999999998</v>
      </c>
      <c r="G362" s="11">
        <v>0</v>
      </c>
      <c r="H362" s="11">
        <v>0</v>
      </c>
      <c r="I362" s="11">
        <v>0</v>
      </c>
      <c r="J362" s="11">
        <v>0</v>
      </c>
      <c r="K362" s="11">
        <v>0</v>
      </c>
      <c r="L362" s="11">
        <v>0.34899999999999998</v>
      </c>
      <c r="M362" s="11">
        <v>8.6999999999999994E-2</v>
      </c>
      <c r="N362" s="11">
        <v>0.90600000000000003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7.0000000000000001E-3</v>
      </c>
      <c r="U362" s="11">
        <v>0.47</v>
      </c>
      <c r="V362" s="11">
        <v>2E-3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0.52800000000000002</v>
      </c>
    </row>
    <row r="363" spans="1:28" x14ac:dyDescent="0.25">
      <c r="A363" s="11">
        <v>22</v>
      </c>
      <c r="B363" s="11" t="s">
        <v>27</v>
      </c>
      <c r="C363" s="11">
        <v>323.2</v>
      </c>
      <c r="D363" s="11">
        <v>2</v>
      </c>
      <c r="E363" s="11">
        <v>0.39800000000000002</v>
      </c>
      <c r="F363" s="11">
        <v>0.30099999999999999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0.30099999999999999</v>
      </c>
      <c r="M363" s="11">
        <v>0.109</v>
      </c>
      <c r="N363" s="11">
        <v>0.88200000000000001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8.9999999999999993E-3</v>
      </c>
      <c r="U363" s="11">
        <v>0.55000000000000004</v>
      </c>
      <c r="V363" s="11">
        <v>5.0000000000000001E-3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0.44500000000000001</v>
      </c>
    </row>
    <row r="364" spans="1:28" x14ac:dyDescent="0.25">
      <c r="A364" s="11">
        <v>23</v>
      </c>
      <c r="B364" s="11" t="s">
        <v>27</v>
      </c>
      <c r="C364" s="11">
        <v>298.2</v>
      </c>
      <c r="D364" s="11">
        <v>2</v>
      </c>
      <c r="E364" s="11">
        <v>0</v>
      </c>
      <c r="F364" s="11">
        <v>0.49909999999999999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0.50090000000000001</v>
      </c>
      <c r="M364" s="11">
        <v>0</v>
      </c>
      <c r="N364" s="11">
        <v>0.99809999999999999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1.9E-3</v>
      </c>
      <c r="U364" s="11">
        <v>0</v>
      </c>
      <c r="V364" s="11">
        <v>1E-4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0.9998999999999999</v>
      </c>
    </row>
    <row r="365" spans="1:28" x14ac:dyDescent="0.25">
      <c r="A365" s="11">
        <v>23</v>
      </c>
      <c r="B365" s="11" t="s">
        <v>27</v>
      </c>
      <c r="C365" s="11">
        <v>298.2</v>
      </c>
      <c r="D365" s="11">
        <v>2</v>
      </c>
      <c r="E365" s="11">
        <v>0.19589999999999999</v>
      </c>
      <c r="F365" s="11">
        <v>0.47490000000000004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0.32919999999999999</v>
      </c>
      <c r="M365" s="11">
        <v>2.7400000000000001E-2</v>
      </c>
      <c r="N365" s="11">
        <v>0.96810000000000007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4.5000000000000005E-3</v>
      </c>
      <c r="U365" s="11">
        <v>0.36219999999999997</v>
      </c>
      <c r="V365" s="11">
        <v>8.9999999999999998E-4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0.63690000000000002</v>
      </c>
    </row>
    <row r="366" spans="1:28" x14ac:dyDescent="0.25">
      <c r="A366" s="11">
        <v>23</v>
      </c>
      <c r="B366" s="11" t="s">
        <v>27</v>
      </c>
      <c r="C366" s="11">
        <v>298.2</v>
      </c>
      <c r="D366" s="11">
        <v>2</v>
      </c>
      <c r="E366" s="11">
        <v>0.30309999999999998</v>
      </c>
      <c r="F366" s="11">
        <v>0.39890000000000003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0.29799999999999999</v>
      </c>
      <c r="M366" s="11">
        <v>3.9900000000000005E-2</v>
      </c>
      <c r="N366" s="11">
        <v>0.95579999999999998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4.3E-3</v>
      </c>
      <c r="U366" s="11">
        <v>0.49939999999999996</v>
      </c>
      <c r="V366" s="11">
        <v>1E-4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0.50049999999999994</v>
      </c>
    </row>
    <row r="367" spans="1:28" x14ac:dyDescent="0.25">
      <c r="A367" s="11">
        <v>23</v>
      </c>
      <c r="B367" s="11" t="s">
        <v>27</v>
      </c>
      <c r="C367" s="11">
        <v>298.2</v>
      </c>
      <c r="D367" s="11">
        <v>2</v>
      </c>
      <c r="E367" s="11">
        <v>0.36049999999999999</v>
      </c>
      <c r="F367" s="11">
        <v>0.37759999999999999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0.26190000000000002</v>
      </c>
      <c r="M367" s="11">
        <v>6.2600000000000003E-2</v>
      </c>
      <c r="N367" s="11">
        <v>0.9326000000000001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4.7999999999999996E-3</v>
      </c>
      <c r="U367" s="11">
        <v>0.56810000000000005</v>
      </c>
      <c r="V367" s="11">
        <v>1.2999999999999999E-3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0.43060000000000004</v>
      </c>
    </row>
    <row r="368" spans="1:28" x14ac:dyDescent="0.25">
      <c r="A368" s="11">
        <v>23</v>
      </c>
      <c r="B368" s="11" t="s">
        <v>27</v>
      </c>
      <c r="C368" s="11">
        <v>298.2</v>
      </c>
      <c r="D368" s="11">
        <v>2</v>
      </c>
      <c r="E368" s="11">
        <v>0.42100000000000004</v>
      </c>
      <c r="F368" s="11">
        <v>0.41789999999999999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0.16109999999999999</v>
      </c>
      <c r="M368" s="11">
        <v>7.2099999999999997E-2</v>
      </c>
      <c r="N368" s="11">
        <v>0.92090000000000005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6.9999999999999993E-3</v>
      </c>
      <c r="U368" s="11">
        <v>0.70310000000000006</v>
      </c>
      <c r="V368" s="11">
        <v>1.41E-2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0.2828</v>
      </c>
    </row>
    <row r="369" spans="1:28" x14ac:dyDescent="0.25">
      <c r="A369" s="11">
        <v>23</v>
      </c>
      <c r="B369" s="11" t="s">
        <v>27</v>
      </c>
      <c r="C369" s="11">
        <v>298.2</v>
      </c>
      <c r="D369" s="11">
        <v>2</v>
      </c>
      <c r="E369" s="11">
        <v>0.49759999999999999</v>
      </c>
      <c r="F369" s="11">
        <v>0.39479999999999998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0.1076</v>
      </c>
      <c r="M369" s="11">
        <v>0.12520000000000001</v>
      </c>
      <c r="N369" s="11">
        <v>0.86430000000000007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1.0500000000000001E-2</v>
      </c>
      <c r="U369" s="11">
        <v>0.79</v>
      </c>
      <c r="V369" s="11">
        <v>3.0899999999999997E-2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0.17910000000000001</v>
      </c>
    </row>
    <row r="370" spans="1:28" x14ac:dyDescent="0.25">
      <c r="A370" s="11">
        <v>23</v>
      </c>
      <c r="B370" s="11" t="s">
        <v>47</v>
      </c>
      <c r="C370" s="11">
        <v>298.2</v>
      </c>
      <c r="D370" s="11">
        <v>2</v>
      </c>
      <c r="E370" s="11">
        <v>0</v>
      </c>
      <c r="F370" s="11">
        <v>0.50139999999999996</v>
      </c>
      <c r="G370" s="11">
        <v>0</v>
      </c>
      <c r="H370" s="11">
        <v>0</v>
      </c>
      <c r="I370" s="11">
        <v>0</v>
      </c>
      <c r="J370" s="11">
        <v>0</v>
      </c>
      <c r="K370" s="11">
        <v>0</v>
      </c>
      <c r="L370" s="11">
        <v>0.49859999999999999</v>
      </c>
      <c r="M370" s="11">
        <v>0</v>
      </c>
      <c r="N370" s="11">
        <v>0.99780000000000002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2.2000000000000001E-3</v>
      </c>
      <c r="U370" s="11">
        <v>0</v>
      </c>
      <c r="V370" s="11">
        <v>1E-4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0.9998999999999999</v>
      </c>
    </row>
    <row r="371" spans="1:28" x14ac:dyDescent="0.25">
      <c r="A371" s="11">
        <v>23</v>
      </c>
      <c r="B371" s="11" t="s">
        <v>47</v>
      </c>
      <c r="C371" s="11">
        <v>298.2</v>
      </c>
      <c r="D371" s="11">
        <v>2</v>
      </c>
      <c r="E371" s="11">
        <v>0.10539999999999999</v>
      </c>
      <c r="F371" s="11">
        <v>0.50390000000000001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0.39069999999999999</v>
      </c>
      <c r="M371" s="11">
        <v>9.1000000000000004E-3</v>
      </c>
      <c r="N371" s="11">
        <v>0.98799999999999999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2.8999999999999998E-3</v>
      </c>
      <c r="U371" s="11">
        <v>0.21030000000000001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0.78969999999999996</v>
      </c>
    </row>
    <row r="372" spans="1:28" x14ac:dyDescent="0.25">
      <c r="A372" s="11">
        <v>23</v>
      </c>
      <c r="B372" s="11" t="s">
        <v>47</v>
      </c>
      <c r="C372" s="11">
        <v>298.2</v>
      </c>
      <c r="D372" s="11">
        <v>2</v>
      </c>
      <c r="E372" s="11">
        <v>0.2036</v>
      </c>
      <c r="F372" s="11">
        <v>0.43340000000000001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0.36299999999999999</v>
      </c>
      <c r="M372" s="11">
        <v>3.2400000000000005E-2</v>
      </c>
      <c r="N372" s="11">
        <v>0.96279999999999999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4.7999999999999996E-3</v>
      </c>
      <c r="U372" s="11">
        <v>0.3332</v>
      </c>
      <c r="V372" s="11">
        <v>2.0000000000000001E-4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0.66659999999999997</v>
      </c>
    </row>
    <row r="373" spans="1:28" x14ac:dyDescent="0.25">
      <c r="A373" s="11">
        <v>23</v>
      </c>
      <c r="B373" s="11" t="s">
        <v>47</v>
      </c>
      <c r="C373" s="11">
        <v>298.2</v>
      </c>
      <c r="D373" s="11">
        <v>2</v>
      </c>
      <c r="E373" s="11">
        <v>0.30020000000000002</v>
      </c>
      <c r="F373" s="11">
        <v>0.3513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1">
        <v>0.34850000000000003</v>
      </c>
      <c r="M373" s="11">
        <v>6.0999999999999999E-2</v>
      </c>
      <c r="N373" s="11">
        <v>0.93400000000000005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5.0000000000000001E-3</v>
      </c>
      <c r="U373" s="11">
        <v>0.42460000000000003</v>
      </c>
      <c r="V373" s="11">
        <v>1E-4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0.57530000000000003</v>
      </c>
    </row>
    <row r="374" spans="1:28" x14ac:dyDescent="0.25">
      <c r="A374" s="11">
        <v>23</v>
      </c>
      <c r="B374" s="11" t="s">
        <v>47</v>
      </c>
      <c r="C374" s="11">
        <v>298.2</v>
      </c>
      <c r="D374" s="11">
        <v>2</v>
      </c>
      <c r="E374" s="11">
        <v>0.39939999999999998</v>
      </c>
      <c r="F374" s="11">
        <v>0.29870000000000002</v>
      </c>
      <c r="G374" s="11">
        <v>0</v>
      </c>
      <c r="H374" s="11">
        <v>0</v>
      </c>
      <c r="I374" s="11">
        <v>0</v>
      </c>
      <c r="J374" s="11">
        <v>0</v>
      </c>
      <c r="K374" s="11">
        <v>0</v>
      </c>
      <c r="L374" s="11">
        <v>0.3019</v>
      </c>
      <c r="M374" s="11">
        <v>6.480000000000001E-2</v>
      </c>
      <c r="N374" s="11">
        <v>0.92900000000000005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6.1999999999999998E-3</v>
      </c>
      <c r="U374" s="11">
        <v>0.55049999999999999</v>
      </c>
      <c r="V374" s="11">
        <v>1.1999999999999999E-3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0.44829999999999998</v>
      </c>
    </row>
    <row r="375" spans="1:28" x14ac:dyDescent="0.25">
      <c r="A375" s="11">
        <v>23</v>
      </c>
      <c r="B375" s="11" t="s">
        <v>47</v>
      </c>
      <c r="C375" s="11">
        <v>298.2</v>
      </c>
      <c r="D375" s="11">
        <v>2</v>
      </c>
      <c r="E375" s="11">
        <v>0.48060000000000003</v>
      </c>
      <c r="F375" s="11">
        <v>0.34759999999999996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0.17180000000000001</v>
      </c>
      <c r="M375" s="11">
        <v>9.5700000000000007E-2</v>
      </c>
      <c r="N375" s="11">
        <v>0.89419999999999999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1">
        <v>1.01E-2</v>
      </c>
      <c r="U375" s="11">
        <v>0.7118000000000001</v>
      </c>
      <c r="V375" s="11">
        <v>1.8799999999999997E-2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0.26940000000000003</v>
      </c>
    </row>
    <row r="376" spans="1:28" x14ac:dyDescent="0.25">
      <c r="A376" s="11">
        <v>23</v>
      </c>
      <c r="B376" s="11" t="s">
        <v>48</v>
      </c>
      <c r="C376" s="11">
        <v>298.2</v>
      </c>
      <c r="D376" s="11">
        <v>2</v>
      </c>
      <c r="E376" s="11">
        <v>0</v>
      </c>
      <c r="F376" s="11">
        <v>0.53220000000000001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0.46779999999999999</v>
      </c>
      <c r="M376" s="11">
        <v>0</v>
      </c>
      <c r="N376" s="11">
        <v>0.99709999999999999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2.8999999999999998E-3</v>
      </c>
      <c r="U376" s="11">
        <v>0</v>
      </c>
      <c r="V376" s="11">
        <v>2.9999999999999997E-4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0.99970000000000003</v>
      </c>
    </row>
    <row r="377" spans="1:28" x14ac:dyDescent="0.25">
      <c r="A377" s="11">
        <v>23</v>
      </c>
      <c r="B377" s="11" t="s">
        <v>48</v>
      </c>
      <c r="C377" s="11">
        <v>298.2</v>
      </c>
      <c r="D377" s="11">
        <v>2</v>
      </c>
      <c r="E377" s="11">
        <v>8.929999999999999E-2</v>
      </c>
      <c r="F377" s="11">
        <v>0.4551</v>
      </c>
      <c r="G377" s="11">
        <v>0</v>
      </c>
      <c r="H377" s="11">
        <v>0</v>
      </c>
      <c r="I377" s="11">
        <v>0</v>
      </c>
      <c r="J377" s="11">
        <v>0</v>
      </c>
      <c r="K377" s="11">
        <v>0</v>
      </c>
      <c r="L377" s="11">
        <v>0.4556</v>
      </c>
      <c r="M377" s="11">
        <v>4.8099999999999997E-2</v>
      </c>
      <c r="N377" s="11">
        <v>0.94900000000000007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1">
        <v>2.8999999999999998E-3</v>
      </c>
      <c r="U377" s="11">
        <v>0.12189999999999999</v>
      </c>
      <c r="V377" s="11">
        <v>1E-4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0.878</v>
      </c>
    </row>
    <row r="378" spans="1:28" x14ac:dyDescent="0.25">
      <c r="A378" s="11">
        <v>23</v>
      </c>
      <c r="B378" s="11" t="s">
        <v>48</v>
      </c>
      <c r="C378" s="11">
        <v>298.2</v>
      </c>
      <c r="D378" s="11">
        <v>2</v>
      </c>
      <c r="E378" s="11">
        <v>0.19350000000000001</v>
      </c>
      <c r="F378" s="11">
        <v>0.42710000000000004</v>
      </c>
      <c r="G378" s="11">
        <v>0</v>
      </c>
      <c r="H378" s="11">
        <v>0</v>
      </c>
      <c r="I378" s="11">
        <v>0</v>
      </c>
      <c r="J378" s="11">
        <v>0</v>
      </c>
      <c r="K378" s="11">
        <v>0</v>
      </c>
      <c r="L378" s="11">
        <v>0.37939999999999996</v>
      </c>
      <c r="M378" s="11">
        <v>5.3399999999999996E-2</v>
      </c>
      <c r="N378" s="11">
        <v>0.94189999999999996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4.6999999999999993E-3</v>
      </c>
      <c r="U378" s="11">
        <v>0.3029</v>
      </c>
      <c r="V378" s="11">
        <v>1E-4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0.69700000000000006</v>
      </c>
    </row>
    <row r="379" spans="1:28" x14ac:dyDescent="0.25">
      <c r="A379" s="11">
        <v>23</v>
      </c>
      <c r="B379" s="11" t="s">
        <v>48</v>
      </c>
      <c r="C379" s="11">
        <v>298.2</v>
      </c>
      <c r="D379" s="11">
        <v>2</v>
      </c>
      <c r="E379" s="11">
        <v>0.32740000000000002</v>
      </c>
      <c r="F379" s="11">
        <v>0.3271</v>
      </c>
      <c r="G379" s="11">
        <v>0</v>
      </c>
      <c r="H379" s="11">
        <v>0</v>
      </c>
      <c r="I379" s="11">
        <v>0</v>
      </c>
      <c r="J379" s="11">
        <v>0</v>
      </c>
      <c r="K379" s="11">
        <v>0</v>
      </c>
      <c r="L379" s="11">
        <v>0.34549999999999997</v>
      </c>
      <c r="M379" s="11">
        <v>8.3800000000000013E-2</v>
      </c>
      <c r="N379" s="11">
        <v>0.90980000000000005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6.4000000000000003E-3</v>
      </c>
      <c r="U379" s="11">
        <v>0.4768</v>
      </c>
      <c r="V379" s="11">
        <v>8.0000000000000004E-4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0.52239999999999998</v>
      </c>
    </row>
    <row r="380" spans="1:28" x14ac:dyDescent="0.25">
      <c r="A380" s="11">
        <v>23</v>
      </c>
      <c r="B380" s="11" t="s">
        <v>48</v>
      </c>
      <c r="C380" s="11">
        <v>298.2</v>
      </c>
      <c r="D380" s="11">
        <v>2</v>
      </c>
      <c r="E380" s="11">
        <v>0.39850000000000002</v>
      </c>
      <c r="F380" s="11">
        <v>0.41920000000000002</v>
      </c>
      <c r="G380" s="11">
        <v>0</v>
      </c>
      <c r="H380" s="11">
        <v>0</v>
      </c>
      <c r="I380" s="11">
        <v>0</v>
      </c>
      <c r="J380" s="11">
        <v>0</v>
      </c>
      <c r="K380" s="11">
        <v>0</v>
      </c>
      <c r="L380" s="11">
        <v>0.18230000000000002</v>
      </c>
      <c r="M380" s="11">
        <v>0.13</v>
      </c>
      <c r="N380" s="11">
        <v>0.85939999999999994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1.06E-2</v>
      </c>
      <c r="U380" s="11">
        <v>0.65510000000000002</v>
      </c>
      <c r="V380" s="11">
        <v>8.6E-3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0.33630000000000004</v>
      </c>
    </row>
    <row r="381" spans="1:28" x14ac:dyDescent="0.25">
      <c r="A381" s="11">
        <v>24</v>
      </c>
      <c r="B381" s="11" t="s">
        <v>27</v>
      </c>
      <c r="C381" s="11">
        <v>298.14999999999998</v>
      </c>
      <c r="D381" s="11">
        <v>1</v>
      </c>
      <c r="E381" s="11">
        <v>0.4</v>
      </c>
      <c r="F381" s="11">
        <v>0.5</v>
      </c>
      <c r="G381" s="11">
        <v>0.1</v>
      </c>
      <c r="H381" s="11">
        <v>0</v>
      </c>
      <c r="I381" s="11">
        <v>0</v>
      </c>
      <c r="J381" s="11">
        <v>0</v>
      </c>
      <c r="K381" s="11">
        <v>0</v>
      </c>
      <c r="L381" s="11">
        <v>0</v>
      </c>
      <c r="M381" s="11">
        <v>0.12</v>
      </c>
      <c r="N381" s="11">
        <v>0.87919999999999998</v>
      </c>
      <c r="O381" s="11">
        <v>8.0000000000000004E-4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0.73540000000000005</v>
      </c>
      <c r="V381" s="11">
        <v>4.58E-2</v>
      </c>
      <c r="W381" s="11">
        <v>0.21879999999999999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</row>
    <row r="382" spans="1:28" x14ac:dyDescent="0.25">
      <c r="A382" s="11">
        <v>24</v>
      </c>
      <c r="B382" s="11" t="s">
        <v>27</v>
      </c>
      <c r="C382" s="11">
        <v>298.14999999999998</v>
      </c>
      <c r="D382" s="11">
        <v>1</v>
      </c>
      <c r="E382" s="11">
        <v>0.35</v>
      </c>
      <c r="F382" s="11">
        <v>0.5</v>
      </c>
      <c r="G382" s="11">
        <v>0.15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8.6800000000000002E-2</v>
      </c>
      <c r="N382" s="11">
        <v>0.91260000000000008</v>
      </c>
      <c r="O382" s="11">
        <v>5.9999999999999995E-4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0.65900000000000003</v>
      </c>
      <c r="V382" s="11">
        <v>1.5600000000000001E-2</v>
      </c>
      <c r="W382" s="11">
        <v>0.32539999999999997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</row>
    <row r="383" spans="1:28" x14ac:dyDescent="0.25">
      <c r="A383" s="11">
        <v>24</v>
      </c>
      <c r="B383" s="11" t="s">
        <v>27</v>
      </c>
      <c r="C383" s="11">
        <v>298.14999999999998</v>
      </c>
      <c r="D383" s="11">
        <v>1</v>
      </c>
      <c r="E383" s="11">
        <v>0.3</v>
      </c>
      <c r="F383" s="11">
        <v>0.5</v>
      </c>
      <c r="G383" s="11">
        <v>0.2</v>
      </c>
      <c r="H383" s="11">
        <v>0</v>
      </c>
      <c r="I383" s="11">
        <v>0</v>
      </c>
      <c r="J383" s="11">
        <v>0</v>
      </c>
      <c r="K383" s="11">
        <v>0</v>
      </c>
      <c r="L383" s="11">
        <v>0</v>
      </c>
      <c r="M383" s="11">
        <v>6.480000000000001E-2</v>
      </c>
      <c r="N383" s="11">
        <v>0.93500000000000005</v>
      </c>
      <c r="O383" s="11">
        <v>2.0000000000000001E-4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0.56240000000000001</v>
      </c>
      <c r="V383" s="11">
        <v>2.5499999999999998E-2</v>
      </c>
      <c r="W383" s="11">
        <v>0.41210000000000002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</row>
    <row r="384" spans="1:28" x14ac:dyDescent="0.25">
      <c r="A384" s="11">
        <v>24</v>
      </c>
      <c r="B384" s="11" t="s">
        <v>27</v>
      </c>
      <c r="C384" s="11">
        <v>298.14999999999998</v>
      </c>
      <c r="D384" s="11">
        <v>1</v>
      </c>
      <c r="E384" s="11">
        <v>0.2</v>
      </c>
      <c r="F384" s="11">
        <v>0.5</v>
      </c>
      <c r="G384" s="11">
        <v>0.3</v>
      </c>
      <c r="H384" s="11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3.9800000000000002E-2</v>
      </c>
      <c r="N384" s="11">
        <v>0.96</v>
      </c>
      <c r="O384" s="11">
        <v>2.0000000000000001E-4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0.35759999999999997</v>
      </c>
      <c r="V384" s="11">
        <v>1.7600000000000001E-2</v>
      </c>
      <c r="W384" s="11">
        <v>0.62480000000000002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</row>
    <row r="385" spans="1:28" x14ac:dyDescent="0.25">
      <c r="A385" s="11">
        <v>24</v>
      </c>
      <c r="B385" s="11" t="s">
        <v>27</v>
      </c>
      <c r="C385" s="11">
        <v>298.14999999999998</v>
      </c>
      <c r="D385" s="11">
        <v>1</v>
      </c>
      <c r="E385" s="11">
        <v>0.15</v>
      </c>
      <c r="F385" s="11">
        <v>0.5</v>
      </c>
      <c r="G385" s="11">
        <v>0.35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3.2199999999999999E-2</v>
      </c>
      <c r="N385" s="11">
        <v>0.96739999999999993</v>
      </c>
      <c r="O385" s="11">
        <v>4.0000000000000002E-4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0.2717</v>
      </c>
      <c r="V385" s="11">
        <v>1.7399999999999999E-2</v>
      </c>
      <c r="W385" s="11">
        <v>0.71090000000000009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</row>
    <row r="386" spans="1:28" x14ac:dyDescent="0.25">
      <c r="A386" s="11">
        <v>24</v>
      </c>
      <c r="B386" s="11" t="s">
        <v>27</v>
      </c>
      <c r="C386" s="11">
        <v>298.14999999999998</v>
      </c>
      <c r="D386" s="11">
        <v>1</v>
      </c>
      <c r="E386" s="11">
        <v>0.1</v>
      </c>
      <c r="F386" s="11">
        <v>0.5</v>
      </c>
      <c r="G386" s="11">
        <v>0.4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3.4099999999999998E-2</v>
      </c>
      <c r="N386" s="11">
        <v>0.96499999999999997</v>
      </c>
      <c r="O386" s="11">
        <v>8.9999999999999998E-4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0.23</v>
      </c>
      <c r="V386" s="11">
        <v>0.02</v>
      </c>
      <c r="W386" s="11">
        <v>0.75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</row>
    <row r="387" spans="1:28" x14ac:dyDescent="0.25">
      <c r="A387" s="11">
        <v>24</v>
      </c>
      <c r="B387" s="11" t="s">
        <v>27</v>
      </c>
      <c r="C387" s="11">
        <v>313.14999999999998</v>
      </c>
      <c r="D387" s="11">
        <v>1</v>
      </c>
      <c r="E387" s="11">
        <v>0.4</v>
      </c>
      <c r="F387" s="11">
        <v>0.5</v>
      </c>
      <c r="G387" s="11">
        <v>0.1</v>
      </c>
      <c r="H387" s="11">
        <v>0</v>
      </c>
      <c r="I387" s="11">
        <v>0</v>
      </c>
      <c r="J387" s="11">
        <v>0</v>
      </c>
      <c r="K387" s="11">
        <v>0</v>
      </c>
      <c r="L387" s="11">
        <v>0</v>
      </c>
      <c r="M387" s="11">
        <v>0.1</v>
      </c>
      <c r="N387" s="11">
        <v>0.8992</v>
      </c>
      <c r="O387" s="11">
        <v>8.0000000000000004E-4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0.74230000000000007</v>
      </c>
      <c r="V387" s="11">
        <v>2.8500000000000001E-2</v>
      </c>
      <c r="W387" s="11">
        <v>0.22920000000000001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</row>
    <row r="388" spans="1:28" x14ac:dyDescent="0.25">
      <c r="A388" s="11">
        <v>24</v>
      </c>
      <c r="B388" s="11" t="s">
        <v>27</v>
      </c>
      <c r="C388" s="11">
        <v>313.14999999999998</v>
      </c>
      <c r="D388" s="11">
        <v>1</v>
      </c>
      <c r="E388" s="11">
        <v>0.35</v>
      </c>
      <c r="F388" s="11">
        <v>0.5</v>
      </c>
      <c r="G388" s="11">
        <v>0.15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0.09</v>
      </c>
      <c r="N388" s="11">
        <v>0.90930000000000011</v>
      </c>
      <c r="O388" s="11">
        <v>7.000000000000001E-4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0.63570000000000004</v>
      </c>
      <c r="V388" s="11">
        <v>5.21E-2</v>
      </c>
      <c r="W388" s="11">
        <v>0.31219999999999998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</row>
    <row r="389" spans="1:28" x14ac:dyDescent="0.25">
      <c r="A389" s="11">
        <v>24</v>
      </c>
      <c r="B389" s="11" t="s">
        <v>27</v>
      </c>
      <c r="C389" s="11">
        <v>313.14999999999998</v>
      </c>
      <c r="D389" s="11">
        <v>1</v>
      </c>
      <c r="E389" s="11">
        <v>0.3</v>
      </c>
      <c r="F389" s="11">
        <v>0.5</v>
      </c>
      <c r="G389" s="11">
        <v>0.2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7.0000000000000007E-2</v>
      </c>
      <c r="N389" s="11">
        <v>0.92980000000000007</v>
      </c>
      <c r="O389" s="11">
        <v>2.0000000000000001E-4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0.52659999999999996</v>
      </c>
      <c r="V389" s="11">
        <v>4.4000000000000004E-2</v>
      </c>
      <c r="W389" s="11">
        <v>0.4294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</row>
    <row r="390" spans="1:28" x14ac:dyDescent="0.25">
      <c r="A390" s="11">
        <v>24</v>
      </c>
      <c r="B390" s="11" t="s">
        <v>27</v>
      </c>
      <c r="C390" s="11">
        <v>313.14999999999998</v>
      </c>
      <c r="D390" s="11">
        <v>1</v>
      </c>
      <c r="E390" s="11">
        <v>0.25</v>
      </c>
      <c r="F390" s="11">
        <v>0.5</v>
      </c>
      <c r="G390" s="11">
        <v>0.25</v>
      </c>
      <c r="H390" s="11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0.05</v>
      </c>
      <c r="N390" s="11">
        <v>0.94989999999999997</v>
      </c>
      <c r="O390" s="11">
        <v>1E-4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0.46310000000000001</v>
      </c>
      <c r="V390" s="11">
        <v>4.4299999999999999E-2</v>
      </c>
      <c r="W390" s="11">
        <v>0.49259999999999998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</row>
    <row r="391" spans="1:28" x14ac:dyDescent="0.25">
      <c r="A391" s="11">
        <v>24</v>
      </c>
      <c r="B391" s="11" t="s">
        <v>27</v>
      </c>
      <c r="C391" s="11">
        <v>313.14999999999998</v>
      </c>
      <c r="D391" s="11">
        <v>1</v>
      </c>
      <c r="E391" s="11">
        <v>0.2</v>
      </c>
      <c r="F391" s="11">
        <v>0.5</v>
      </c>
      <c r="G391" s="11">
        <v>0.3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0.04</v>
      </c>
      <c r="N391" s="11">
        <v>0.95979999999999999</v>
      </c>
      <c r="O391" s="11">
        <v>2.0000000000000001E-4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0.38890000000000002</v>
      </c>
      <c r="V391" s="11">
        <v>4.7199999999999999E-2</v>
      </c>
      <c r="W391" s="11">
        <v>0.56389999999999996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</row>
    <row r="392" spans="1:28" x14ac:dyDescent="0.25">
      <c r="A392" s="11">
        <v>24</v>
      </c>
      <c r="B392" s="11" t="s">
        <v>27</v>
      </c>
      <c r="C392" s="11">
        <v>313.14999999999998</v>
      </c>
      <c r="D392" s="11">
        <v>1</v>
      </c>
      <c r="E392" s="11">
        <v>0.15</v>
      </c>
      <c r="F392" s="11">
        <v>0.5</v>
      </c>
      <c r="G392" s="11">
        <v>0.35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0.03</v>
      </c>
      <c r="N392" s="11">
        <v>0.96950000000000003</v>
      </c>
      <c r="O392" s="11">
        <v>5.9999999999999995E-4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0.27390000000000003</v>
      </c>
      <c r="V392" s="11">
        <v>1.5300000000000001E-2</v>
      </c>
      <c r="W392" s="11">
        <v>0.71079999999999999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</row>
    <row r="393" spans="1:28" x14ac:dyDescent="0.25">
      <c r="A393" s="11">
        <v>24</v>
      </c>
      <c r="B393" s="11" t="s">
        <v>27</v>
      </c>
      <c r="C393" s="11">
        <v>313.14999999999998</v>
      </c>
      <c r="D393" s="11">
        <v>1</v>
      </c>
      <c r="E393" s="11">
        <v>0.1</v>
      </c>
      <c r="F393" s="11">
        <v>0.5</v>
      </c>
      <c r="G393" s="11">
        <v>0.4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2.7999999999999997E-2</v>
      </c>
      <c r="N393" s="11">
        <v>0.97109999999999996</v>
      </c>
      <c r="O393" s="11">
        <v>8.9999999999999998E-4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0.20780000000000001</v>
      </c>
      <c r="V393" s="11">
        <v>1.3000000000000001E-2</v>
      </c>
      <c r="W393" s="11">
        <v>0.7792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</row>
    <row r="394" spans="1:28" x14ac:dyDescent="0.25">
      <c r="A394" s="11">
        <v>24</v>
      </c>
      <c r="B394" s="11" t="s">
        <v>27</v>
      </c>
      <c r="C394" s="11">
        <v>328.15</v>
      </c>
      <c r="D394" s="11">
        <v>1</v>
      </c>
      <c r="E394" s="11">
        <v>0.4</v>
      </c>
      <c r="F394" s="11">
        <v>0.5</v>
      </c>
      <c r="G394" s="11">
        <v>0.1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9.35E-2</v>
      </c>
      <c r="N394" s="11">
        <v>0.90469999999999995</v>
      </c>
      <c r="O394" s="11">
        <v>1.8E-3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0.76719999999999999</v>
      </c>
      <c r="V394" s="11">
        <v>1.5300000000000001E-2</v>
      </c>
      <c r="W394" s="11">
        <v>0.2175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</row>
    <row r="395" spans="1:28" x14ac:dyDescent="0.25">
      <c r="A395" s="11">
        <v>24</v>
      </c>
      <c r="B395" s="11" t="s">
        <v>27</v>
      </c>
      <c r="C395" s="11">
        <v>328.15</v>
      </c>
      <c r="D395" s="11">
        <v>1</v>
      </c>
      <c r="E395" s="11">
        <v>0.35</v>
      </c>
      <c r="F395" s="11">
        <v>0.5</v>
      </c>
      <c r="G395" s="11">
        <v>0.15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0.08</v>
      </c>
      <c r="N395" s="11">
        <v>0.91989999999999994</v>
      </c>
      <c r="O395" s="11">
        <v>1E-4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0.65450000000000008</v>
      </c>
      <c r="V395" s="11">
        <v>2.6499999999999999E-2</v>
      </c>
      <c r="W395" s="11">
        <v>0.31900000000000001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</row>
    <row r="396" spans="1:28" x14ac:dyDescent="0.25">
      <c r="A396" s="11">
        <v>24</v>
      </c>
      <c r="B396" s="11" t="s">
        <v>27</v>
      </c>
      <c r="C396" s="11">
        <v>328.15</v>
      </c>
      <c r="D396" s="11">
        <v>1</v>
      </c>
      <c r="E396" s="11">
        <v>0.3</v>
      </c>
      <c r="F396" s="11">
        <v>0.5</v>
      </c>
      <c r="G396" s="11">
        <v>0.2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7.0000000000000007E-2</v>
      </c>
      <c r="N396" s="11">
        <v>0.92980000000000007</v>
      </c>
      <c r="O396" s="11">
        <v>2.0000000000000001E-4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0.55940000000000001</v>
      </c>
      <c r="V396" s="11">
        <v>1.5300000000000001E-2</v>
      </c>
      <c r="W396" s="11">
        <v>0.42530000000000001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</row>
    <row r="397" spans="1:28" x14ac:dyDescent="0.25">
      <c r="A397" s="11">
        <v>24</v>
      </c>
      <c r="B397" s="11" t="s">
        <v>27</v>
      </c>
      <c r="C397" s="11">
        <v>328.15</v>
      </c>
      <c r="D397" s="11">
        <v>1</v>
      </c>
      <c r="E397" s="11">
        <v>0.25</v>
      </c>
      <c r="F397" s="11">
        <v>0.5</v>
      </c>
      <c r="G397" s="11">
        <v>0.25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4.7199999999999999E-2</v>
      </c>
      <c r="N397" s="11">
        <v>0.9526</v>
      </c>
      <c r="O397" s="11">
        <v>1E-4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0.46970000000000001</v>
      </c>
      <c r="V397" s="11">
        <v>9.5999999999999992E-3</v>
      </c>
      <c r="W397" s="11">
        <v>0.52070000000000005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</row>
    <row r="398" spans="1:28" x14ac:dyDescent="0.25">
      <c r="A398" s="11">
        <v>24</v>
      </c>
      <c r="B398" s="11" t="s">
        <v>27</v>
      </c>
      <c r="C398" s="11">
        <v>328.15</v>
      </c>
      <c r="D398" s="11">
        <v>1</v>
      </c>
      <c r="E398" s="11">
        <v>0.2</v>
      </c>
      <c r="F398" s="11">
        <v>0.5</v>
      </c>
      <c r="G398" s="11">
        <v>0.3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4.3400000000000001E-2</v>
      </c>
      <c r="N398" s="11">
        <v>0.95609999999999995</v>
      </c>
      <c r="O398" s="11">
        <v>5.0000000000000001E-4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0.36299999999999999</v>
      </c>
      <c r="V398" s="11">
        <v>2.53E-2</v>
      </c>
      <c r="W398" s="11">
        <v>0.61170000000000002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</row>
    <row r="399" spans="1:28" x14ac:dyDescent="0.25">
      <c r="A399" s="11">
        <v>24</v>
      </c>
      <c r="B399" s="11" t="s">
        <v>27</v>
      </c>
      <c r="C399" s="11">
        <v>328.15</v>
      </c>
      <c r="D399" s="11">
        <v>1</v>
      </c>
      <c r="E399" s="11">
        <v>0.15</v>
      </c>
      <c r="F399" s="11">
        <v>0.5</v>
      </c>
      <c r="G399" s="11">
        <v>0.35</v>
      </c>
      <c r="H399" s="11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0.03</v>
      </c>
      <c r="N399" s="11">
        <v>0.96939999999999993</v>
      </c>
      <c r="O399" s="11">
        <v>5.9999999999999995E-4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0.27489999999999998</v>
      </c>
      <c r="V399" s="11">
        <v>1.15E-2</v>
      </c>
      <c r="W399" s="11">
        <v>0.71360000000000001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</row>
    <row r="400" spans="1:28" x14ac:dyDescent="0.25">
      <c r="A400" s="11">
        <v>24</v>
      </c>
      <c r="B400" s="11" t="s">
        <v>27</v>
      </c>
      <c r="C400" s="11">
        <v>328.15</v>
      </c>
      <c r="D400" s="11">
        <v>1</v>
      </c>
      <c r="E400" s="11">
        <v>0.1</v>
      </c>
      <c r="F400" s="11">
        <v>0.5</v>
      </c>
      <c r="G400" s="11">
        <v>0.4</v>
      </c>
      <c r="H400" s="11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0.02</v>
      </c>
      <c r="N400" s="11">
        <v>0.97920000000000007</v>
      </c>
      <c r="O400" s="11">
        <v>8.0000000000000004E-4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0.18</v>
      </c>
      <c r="V400" s="11">
        <v>2.0799999999999999E-2</v>
      </c>
      <c r="W400" s="11">
        <v>0.79920000000000002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</row>
    <row r="401" spans="1:29" x14ac:dyDescent="0.25">
      <c r="A401" s="11">
        <v>25</v>
      </c>
      <c r="B401" s="11" t="s">
        <v>27</v>
      </c>
      <c r="C401" s="11">
        <v>303.14999999999998</v>
      </c>
      <c r="D401" s="11">
        <v>1</v>
      </c>
      <c r="E401" s="11" t="s">
        <v>53</v>
      </c>
      <c r="F401" s="11" t="s">
        <v>52</v>
      </c>
      <c r="G401" s="11" t="s">
        <v>54</v>
      </c>
      <c r="H401" s="11">
        <v>0</v>
      </c>
      <c r="I401" s="11">
        <v>0</v>
      </c>
      <c r="J401" s="11">
        <v>0</v>
      </c>
      <c r="K401" s="11">
        <v>0</v>
      </c>
      <c r="L401" s="11">
        <v>0</v>
      </c>
      <c r="M401" s="11" t="s">
        <v>56</v>
      </c>
      <c r="N401" s="11" t="s">
        <v>55</v>
      </c>
      <c r="O401" s="11" t="s">
        <v>57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 t="s">
        <v>59</v>
      </c>
      <c r="V401" s="11" t="s">
        <v>58</v>
      </c>
      <c r="W401" s="11" t="s">
        <v>60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</row>
    <row r="402" spans="1:29" x14ac:dyDescent="0.25">
      <c r="A402" s="11">
        <v>25</v>
      </c>
      <c r="B402" s="11" t="s">
        <v>27</v>
      </c>
      <c r="C402" s="11">
        <v>303.14999999999998</v>
      </c>
      <c r="D402" s="11">
        <v>1</v>
      </c>
      <c r="E402" s="11" t="s">
        <v>62</v>
      </c>
      <c r="F402" s="11" t="s">
        <v>61</v>
      </c>
      <c r="G402" s="11" t="s">
        <v>63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 t="s">
        <v>65</v>
      </c>
      <c r="N402" s="11" t="s">
        <v>64</v>
      </c>
      <c r="O402" s="11" t="s">
        <v>66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 t="s">
        <v>68</v>
      </c>
      <c r="V402" s="11" t="s">
        <v>67</v>
      </c>
      <c r="W402" s="11" t="s">
        <v>69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</row>
    <row r="403" spans="1:29" x14ac:dyDescent="0.25">
      <c r="A403" s="11">
        <v>25</v>
      </c>
      <c r="B403" s="11" t="s">
        <v>27</v>
      </c>
      <c r="C403" s="11">
        <v>303.14999999999998</v>
      </c>
      <c r="D403" s="11">
        <v>1</v>
      </c>
      <c r="E403" s="11" t="s">
        <v>71</v>
      </c>
      <c r="F403" s="11" t="s">
        <v>70</v>
      </c>
      <c r="G403" s="11" t="s">
        <v>72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 t="s">
        <v>74</v>
      </c>
      <c r="N403" s="11" t="s">
        <v>73</v>
      </c>
      <c r="O403" s="11" t="s">
        <v>75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 t="s">
        <v>77</v>
      </c>
      <c r="V403" s="11" t="s">
        <v>76</v>
      </c>
      <c r="W403" s="11" t="s">
        <v>78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</row>
    <row r="404" spans="1:29" x14ac:dyDescent="0.25">
      <c r="A404" s="11">
        <v>25</v>
      </c>
      <c r="B404" s="11" t="s">
        <v>27</v>
      </c>
      <c r="C404" s="11">
        <v>303.14999999999998</v>
      </c>
      <c r="D404" s="11">
        <v>1</v>
      </c>
      <c r="E404" s="11" t="s">
        <v>80</v>
      </c>
      <c r="F404" s="11" t="s">
        <v>79</v>
      </c>
      <c r="G404" s="11" t="s">
        <v>81</v>
      </c>
      <c r="H404" s="11">
        <v>0</v>
      </c>
      <c r="I404" s="11">
        <v>0</v>
      </c>
      <c r="J404" s="11">
        <v>0</v>
      </c>
      <c r="K404" s="11">
        <v>0</v>
      </c>
      <c r="L404" s="11">
        <v>0</v>
      </c>
      <c r="M404" s="11" t="s">
        <v>83</v>
      </c>
      <c r="N404" s="11" t="s">
        <v>82</v>
      </c>
      <c r="O404" s="11" t="s">
        <v>84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 t="s">
        <v>86</v>
      </c>
      <c r="V404" s="11" t="s">
        <v>85</v>
      </c>
      <c r="W404" s="11" t="s">
        <v>87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</row>
    <row r="405" spans="1:29" x14ac:dyDescent="0.25">
      <c r="A405" s="11">
        <v>25</v>
      </c>
      <c r="B405" s="11" t="s">
        <v>27</v>
      </c>
      <c r="C405" s="11">
        <v>303.14999999999998</v>
      </c>
      <c r="D405" s="11">
        <v>1</v>
      </c>
      <c r="E405" s="11" t="s">
        <v>89</v>
      </c>
      <c r="F405" s="11" t="s">
        <v>88</v>
      </c>
      <c r="G405" s="11" t="s">
        <v>90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 t="s">
        <v>92</v>
      </c>
      <c r="N405" s="11" t="s">
        <v>91</v>
      </c>
      <c r="O405" s="11" t="s">
        <v>93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 t="s">
        <v>95</v>
      </c>
      <c r="V405" s="11" t="s">
        <v>94</v>
      </c>
      <c r="W405" s="11" t="s">
        <v>96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</row>
    <row r="406" spans="1:29" x14ac:dyDescent="0.25">
      <c r="A406" s="11">
        <v>25</v>
      </c>
      <c r="B406" s="11" t="s">
        <v>27</v>
      </c>
      <c r="C406" s="11">
        <v>323.14999999999998</v>
      </c>
      <c r="D406" s="11">
        <v>1</v>
      </c>
      <c r="E406" s="11" t="s">
        <v>98</v>
      </c>
      <c r="F406" s="11" t="s">
        <v>97</v>
      </c>
      <c r="G406" s="11" t="s">
        <v>99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 t="s">
        <v>101</v>
      </c>
      <c r="N406" s="11" t="s">
        <v>100</v>
      </c>
      <c r="O406" s="11" t="s">
        <v>102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 t="s">
        <v>104</v>
      </c>
      <c r="V406" s="11" t="s">
        <v>103</v>
      </c>
      <c r="W406" s="11" t="s">
        <v>105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</row>
    <row r="407" spans="1:29" x14ac:dyDescent="0.25">
      <c r="A407" s="11">
        <v>25</v>
      </c>
      <c r="B407" s="11" t="s">
        <v>27</v>
      </c>
      <c r="C407" s="11">
        <v>323.14999999999998</v>
      </c>
      <c r="D407" s="11">
        <v>1</v>
      </c>
      <c r="E407" s="11" t="s">
        <v>106</v>
      </c>
      <c r="F407" s="11" t="s">
        <v>63</v>
      </c>
      <c r="G407" s="11" t="s">
        <v>107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 t="s">
        <v>109</v>
      </c>
      <c r="N407" s="11" t="s">
        <v>108</v>
      </c>
      <c r="O407" s="11" t="s">
        <v>110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 t="s">
        <v>112</v>
      </c>
      <c r="V407" s="11" t="s">
        <v>111</v>
      </c>
      <c r="W407" s="11" t="s">
        <v>113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</row>
    <row r="408" spans="1:29" x14ac:dyDescent="0.25">
      <c r="A408" s="11">
        <v>25</v>
      </c>
      <c r="B408" s="11" t="s">
        <v>27</v>
      </c>
      <c r="C408" s="11">
        <v>323.14999999999998</v>
      </c>
      <c r="D408" s="11">
        <v>1</v>
      </c>
      <c r="E408" s="11" t="s">
        <v>115</v>
      </c>
      <c r="F408" s="11" t="s">
        <v>114</v>
      </c>
      <c r="G408" s="11" t="s">
        <v>116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 t="s">
        <v>118</v>
      </c>
      <c r="N408" s="11" t="s">
        <v>117</v>
      </c>
      <c r="O408" s="11" t="s">
        <v>119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 t="s">
        <v>121</v>
      </c>
      <c r="V408" s="11" t="s">
        <v>120</v>
      </c>
      <c r="W408" s="11" t="s">
        <v>122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</row>
    <row r="409" spans="1:29" x14ac:dyDescent="0.25">
      <c r="A409" s="11">
        <v>25</v>
      </c>
      <c r="B409" s="11" t="s">
        <v>27</v>
      </c>
      <c r="C409" s="11">
        <v>323.14999999999998</v>
      </c>
      <c r="D409" s="11">
        <v>1</v>
      </c>
      <c r="E409" s="11" t="s">
        <v>124</v>
      </c>
      <c r="F409" s="11" t="s">
        <v>123</v>
      </c>
      <c r="G409" s="11" t="s">
        <v>125</v>
      </c>
      <c r="H409" s="11">
        <v>0</v>
      </c>
      <c r="I409" s="11">
        <v>0</v>
      </c>
      <c r="J409" s="11">
        <v>0</v>
      </c>
      <c r="K409" s="11">
        <v>0</v>
      </c>
      <c r="L409" s="11">
        <v>0</v>
      </c>
      <c r="M409" s="11" t="s">
        <v>127</v>
      </c>
      <c r="N409" s="11" t="s">
        <v>126</v>
      </c>
      <c r="O409" s="11" t="s">
        <v>128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 t="s">
        <v>130</v>
      </c>
      <c r="V409" s="11" t="s">
        <v>129</v>
      </c>
      <c r="W409" s="11" t="s">
        <v>131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</row>
    <row r="410" spans="1:29" x14ac:dyDescent="0.25">
      <c r="A410" s="11">
        <v>25</v>
      </c>
      <c r="B410" s="11" t="s">
        <v>27</v>
      </c>
      <c r="C410" s="11">
        <v>323.14999999999998</v>
      </c>
      <c r="D410" s="11">
        <v>1</v>
      </c>
      <c r="E410" s="11" t="s">
        <v>133</v>
      </c>
      <c r="F410" s="11" t="s">
        <v>132</v>
      </c>
      <c r="G410" s="11" t="s">
        <v>134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 t="s">
        <v>136</v>
      </c>
      <c r="N410" s="11" t="s">
        <v>135</v>
      </c>
      <c r="O410" s="11" t="s">
        <v>137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 t="s">
        <v>139</v>
      </c>
      <c r="V410" s="11" t="s">
        <v>138</v>
      </c>
      <c r="W410" s="11" t="s">
        <v>140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</row>
    <row r="411" spans="1:29" x14ac:dyDescent="0.25">
      <c r="A411" s="11">
        <v>26</v>
      </c>
      <c r="B411" s="11" t="s">
        <v>27</v>
      </c>
      <c r="C411" s="11">
        <v>303.14999999999998</v>
      </c>
      <c r="D411" s="11">
        <v>1</v>
      </c>
      <c r="E411" s="11" t="s">
        <v>142</v>
      </c>
      <c r="F411" s="11" t="s">
        <v>141</v>
      </c>
      <c r="G411" s="11" t="s">
        <v>143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 t="s">
        <v>145</v>
      </c>
      <c r="N411" s="11" t="s">
        <v>144</v>
      </c>
      <c r="O411" s="11" t="s">
        <v>146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 t="s">
        <v>148</v>
      </c>
      <c r="V411" s="11" t="s">
        <v>147</v>
      </c>
      <c r="W411" s="11" t="s">
        <v>149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/>
    </row>
    <row r="412" spans="1:29" x14ac:dyDescent="0.25">
      <c r="A412" s="11">
        <v>26</v>
      </c>
      <c r="B412" s="11" t="s">
        <v>27</v>
      </c>
      <c r="C412" s="11">
        <v>303.14999999999998</v>
      </c>
      <c r="D412" s="11">
        <v>1</v>
      </c>
      <c r="E412" s="11" t="s">
        <v>151</v>
      </c>
      <c r="F412" s="11" t="s">
        <v>150</v>
      </c>
      <c r="G412" s="11" t="s">
        <v>152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 t="s">
        <v>154</v>
      </c>
      <c r="N412" s="11" t="s">
        <v>153</v>
      </c>
      <c r="O412" s="11" t="s">
        <v>146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 t="s">
        <v>155</v>
      </c>
      <c r="V412" s="11" t="s">
        <v>146</v>
      </c>
      <c r="W412" s="11" t="s">
        <v>156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/>
    </row>
    <row r="413" spans="1:29" x14ac:dyDescent="0.25">
      <c r="A413" s="11">
        <v>26</v>
      </c>
      <c r="B413" s="11" t="s">
        <v>27</v>
      </c>
      <c r="C413" s="11">
        <v>303.14999999999998</v>
      </c>
      <c r="D413" s="11">
        <v>1</v>
      </c>
      <c r="E413" s="11" t="s">
        <v>158</v>
      </c>
      <c r="F413" s="11" t="s">
        <v>157</v>
      </c>
      <c r="G413" s="11" t="s">
        <v>159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 t="s">
        <v>161</v>
      </c>
      <c r="N413" s="11" t="s">
        <v>160</v>
      </c>
      <c r="O413" s="11" t="s">
        <v>146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 t="s">
        <v>163</v>
      </c>
      <c r="V413" s="11" t="s">
        <v>162</v>
      </c>
      <c r="W413" s="11" t="s">
        <v>164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/>
    </row>
    <row r="414" spans="1:29" x14ac:dyDescent="0.25">
      <c r="A414" s="11">
        <v>26</v>
      </c>
      <c r="B414" s="11" t="s">
        <v>27</v>
      </c>
      <c r="C414" s="11">
        <v>303.14999999999998</v>
      </c>
      <c r="D414" s="11">
        <v>1</v>
      </c>
      <c r="E414" s="11" t="s">
        <v>166</v>
      </c>
      <c r="F414" s="11" t="s">
        <v>165</v>
      </c>
      <c r="G414" s="11" t="s">
        <v>167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 t="s">
        <v>169</v>
      </c>
      <c r="N414" s="11" t="s">
        <v>168</v>
      </c>
      <c r="O414" s="11" t="s">
        <v>146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 t="s">
        <v>171</v>
      </c>
      <c r="V414" s="11" t="s">
        <v>170</v>
      </c>
      <c r="W414" s="11" t="s">
        <v>172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/>
    </row>
    <row r="415" spans="1:29" x14ac:dyDescent="0.25">
      <c r="A415" s="11">
        <v>26</v>
      </c>
      <c r="B415" s="11" t="s">
        <v>27</v>
      </c>
      <c r="C415" s="11">
        <v>313.14999999999998</v>
      </c>
      <c r="D415" s="11">
        <v>1</v>
      </c>
      <c r="E415" s="11" t="s">
        <v>174</v>
      </c>
      <c r="F415" s="11" t="s">
        <v>173</v>
      </c>
      <c r="G415" s="11" t="s">
        <v>175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 t="s">
        <v>177</v>
      </c>
      <c r="N415" s="11" t="s">
        <v>176</v>
      </c>
      <c r="O415" s="11" t="s">
        <v>146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 t="s">
        <v>178</v>
      </c>
      <c r="V415" s="11" t="s">
        <v>146</v>
      </c>
      <c r="W415" s="11" t="s">
        <v>179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/>
    </row>
    <row r="416" spans="1:29" x14ac:dyDescent="0.25">
      <c r="A416" s="11">
        <v>26</v>
      </c>
      <c r="B416" s="11" t="s">
        <v>27</v>
      </c>
      <c r="C416" s="11">
        <v>313.14999999999998</v>
      </c>
      <c r="D416" s="11">
        <v>1</v>
      </c>
      <c r="E416" s="11" t="s">
        <v>181</v>
      </c>
      <c r="F416" s="11" t="s">
        <v>180</v>
      </c>
      <c r="G416" s="11" t="s">
        <v>182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 t="s">
        <v>154</v>
      </c>
      <c r="N416" s="11" t="s">
        <v>153</v>
      </c>
      <c r="O416" s="11" t="s">
        <v>146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 t="s">
        <v>183</v>
      </c>
      <c r="V416" s="11" t="s">
        <v>146</v>
      </c>
      <c r="W416" s="11" t="s">
        <v>184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/>
    </row>
    <row r="417" spans="1:29" x14ac:dyDescent="0.25">
      <c r="A417" s="11">
        <v>26</v>
      </c>
      <c r="B417" s="11" t="s">
        <v>27</v>
      </c>
      <c r="C417" s="11">
        <v>313.14999999999998</v>
      </c>
      <c r="D417" s="11">
        <v>1</v>
      </c>
      <c r="E417" s="11" t="s">
        <v>186</v>
      </c>
      <c r="F417" s="11" t="s">
        <v>185</v>
      </c>
      <c r="G417" s="11" t="s">
        <v>187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 t="s">
        <v>189</v>
      </c>
      <c r="N417" s="11" t="s">
        <v>188</v>
      </c>
      <c r="O417" s="11" t="s">
        <v>146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 t="s">
        <v>190</v>
      </c>
      <c r="V417" s="11" t="s">
        <v>146</v>
      </c>
      <c r="W417" s="11" t="s">
        <v>191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/>
    </row>
    <row r="418" spans="1:29" x14ac:dyDescent="0.25">
      <c r="A418" s="11">
        <v>26</v>
      </c>
      <c r="B418" s="11" t="s">
        <v>27</v>
      </c>
      <c r="C418" s="11">
        <v>313.14999999999998</v>
      </c>
      <c r="D418" s="11">
        <v>1</v>
      </c>
      <c r="E418" s="11" t="s">
        <v>193</v>
      </c>
      <c r="F418" s="11" t="s">
        <v>192</v>
      </c>
      <c r="G418" s="11" t="s">
        <v>194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 t="s">
        <v>196</v>
      </c>
      <c r="N418" s="11" t="s">
        <v>195</v>
      </c>
      <c r="O418" s="11" t="s">
        <v>146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 t="s">
        <v>198</v>
      </c>
      <c r="V418" s="11" t="s">
        <v>197</v>
      </c>
      <c r="W418" s="11" t="s">
        <v>199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/>
    </row>
    <row r="419" spans="1:29" x14ac:dyDescent="0.25">
      <c r="A419" s="11">
        <v>26</v>
      </c>
      <c r="B419" s="11" t="s">
        <v>27</v>
      </c>
      <c r="C419" s="11">
        <v>323.14999999999998</v>
      </c>
      <c r="D419" s="11">
        <v>1</v>
      </c>
      <c r="E419" s="11" t="s">
        <v>201</v>
      </c>
      <c r="F419" s="11" t="s">
        <v>200</v>
      </c>
      <c r="G419" s="11" t="s">
        <v>202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 t="s">
        <v>204</v>
      </c>
      <c r="N419" s="11" t="s">
        <v>203</v>
      </c>
      <c r="O419" s="11" t="s">
        <v>146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 t="s">
        <v>205</v>
      </c>
      <c r="V419" s="11" t="s">
        <v>146</v>
      </c>
      <c r="W419" s="11" t="s">
        <v>86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/>
    </row>
    <row r="420" spans="1:29" x14ac:dyDescent="0.25">
      <c r="A420" s="11">
        <v>26</v>
      </c>
      <c r="B420" s="11" t="s">
        <v>27</v>
      </c>
      <c r="C420" s="11">
        <v>323.14999999999998</v>
      </c>
      <c r="D420" s="11">
        <v>1</v>
      </c>
      <c r="E420" s="11" t="s">
        <v>207</v>
      </c>
      <c r="F420" s="11" t="s">
        <v>206</v>
      </c>
      <c r="G420" s="11" t="s">
        <v>208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 t="s">
        <v>210</v>
      </c>
      <c r="N420" s="11" t="s">
        <v>209</v>
      </c>
      <c r="O420" s="11" t="s">
        <v>146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 t="s">
        <v>211</v>
      </c>
      <c r="V420" s="11" t="s">
        <v>146</v>
      </c>
      <c r="W420" s="11" t="s">
        <v>212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/>
    </row>
    <row r="421" spans="1:29" x14ac:dyDescent="0.25">
      <c r="A421" s="11">
        <v>26</v>
      </c>
      <c r="B421" s="11" t="s">
        <v>27</v>
      </c>
      <c r="C421" s="11">
        <v>323.14999999999998</v>
      </c>
      <c r="D421" s="11">
        <v>1</v>
      </c>
      <c r="E421" s="11" t="s">
        <v>214</v>
      </c>
      <c r="F421" s="11" t="s">
        <v>213</v>
      </c>
      <c r="G421" s="11" t="s">
        <v>215</v>
      </c>
      <c r="H421" s="11">
        <v>0</v>
      </c>
      <c r="I421" s="11">
        <v>0</v>
      </c>
      <c r="J421" s="11">
        <v>0</v>
      </c>
      <c r="K421" s="11">
        <v>0</v>
      </c>
      <c r="L421" s="11">
        <v>0</v>
      </c>
      <c r="M421" s="11" t="s">
        <v>217</v>
      </c>
      <c r="N421" s="11" t="s">
        <v>216</v>
      </c>
      <c r="O421" s="11" t="s">
        <v>146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 t="s">
        <v>219</v>
      </c>
      <c r="V421" s="11" t="s">
        <v>218</v>
      </c>
      <c r="W421" s="11" t="s">
        <v>220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/>
    </row>
    <row r="422" spans="1:29" x14ac:dyDescent="0.25">
      <c r="A422" s="11">
        <v>26</v>
      </c>
      <c r="B422" s="11" t="s">
        <v>27</v>
      </c>
      <c r="C422" s="11">
        <v>323.14999999999998</v>
      </c>
      <c r="D422" s="11">
        <v>1</v>
      </c>
      <c r="E422" s="11" t="s">
        <v>222</v>
      </c>
      <c r="F422" s="11" t="s">
        <v>221</v>
      </c>
      <c r="G422" s="11" t="s">
        <v>223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 t="s">
        <v>225</v>
      </c>
      <c r="N422" s="11" t="s">
        <v>224</v>
      </c>
      <c r="O422" s="11" t="s">
        <v>146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 t="s">
        <v>227</v>
      </c>
      <c r="V422" s="11" t="s">
        <v>226</v>
      </c>
      <c r="W422" s="11" t="s">
        <v>228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/>
    </row>
    <row r="423" spans="1:29" x14ac:dyDescent="0.25">
      <c r="A423" s="11">
        <v>26</v>
      </c>
      <c r="B423" s="11" t="s">
        <v>47</v>
      </c>
      <c r="C423" s="11">
        <v>303.14999999999998</v>
      </c>
      <c r="D423" s="11">
        <v>1</v>
      </c>
      <c r="E423" s="11" t="s">
        <v>230</v>
      </c>
      <c r="F423" s="11" t="s">
        <v>229</v>
      </c>
      <c r="G423" s="11" t="s">
        <v>231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 t="s">
        <v>233</v>
      </c>
      <c r="N423" s="11" t="s">
        <v>232</v>
      </c>
      <c r="O423" s="11" t="s">
        <v>146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 t="s">
        <v>234</v>
      </c>
      <c r="V423" s="11" t="s">
        <v>146</v>
      </c>
      <c r="W423" s="11" t="s">
        <v>235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</row>
    <row r="424" spans="1:29" x14ac:dyDescent="0.25">
      <c r="A424" s="11">
        <v>26</v>
      </c>
      <c r="B424" s="11" t="s">
        <v>47</v>
      </c>
      <c r="C424" s="11">
        <v>303.14999999999998</v>
      </c>
      <c r="D424" s="11">
        <v>1</v>
      </c>
      <c r="E424" s="11" t="s">
        <v>237</v>
      </c>
      <c r="F424" s="11" t="s">
        <v>236</v>
      </c>
      <c r="G424" s="11" t="s">
        <v>238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 t="s">
        <v>240</v>
      </c>
      <c r="N424" s="11" t="s">
        <v>239</v>
      </c>
      <c r="O424" s="11" t="s">
        <v>146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 t="s">
        <v>241</v>
      </c>
      <c r="V424" s="11" t="s">
        <v>146</v>
      </c>
      <c r="W424" s="11" t="s">
        <v>242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</row>
    <row r="425" spans="1:29" x14ac:dyDescent="0.25">
      <c r="A425" s="11">
        <v>26</v>
      </c>
      <c r="B425" s="11" t="s">
        <v>47</v>
      </c>
      <c r="C425" s="11">
        <v>303.14999999999998</v>
      </c>
      <c r="D425" s="11">
        <v>1</v>
      </c>
      <c r="E425" s="11" t="s">
        <v>244</v>
      </c>
      <c r="F425" s="11" t="s">
        <v>243</v>
      </c>
      <c r="G425" s="11" t="s">
        <v>208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 t="s">
        <v>246</v>
      </c>
      <c r="N425" s="11" t="s">
        <v>245</v>
      </c>
      <c r="O425" s="11" t="s">
        <v>146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 t="s">
        <v>247</v>
      </c>
      <c r="V425" s="11" t="s">
        <v>146</v>
      </c>
      <c r="W425" s="11" t="s">
        <v>248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</row>
    <row r="426" spans="1:29" x14ac:dyDescent="0.25">
      <c r="A426" s="11">
        <v>26</v>
      </c>
      <c r="B426" s="11" t="s">
        <v>47</v>
      </c>
      <c r="C426" s="11">
        <v>303.14999999999998</v>
      </c>
      <c r="D426" s="11">
        <v>1</v>
      </c>
      <c r="E426" s="11" t="s">
        <v>250</v>
      </c>
      <c r="F426" s="11" t="s">
        <v>249</v>
      </c>
      <c r="G426" s="11" t="s">
        <v>251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 t="s">
        <v>253</v>
      </c>
      <c r="N426" s="11" t="s">
        <v>252</v>
      </c>
      <c r="O426" s="11" t="s">
        <v>146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 t="s">
        <v>255</v>
      </c>
      <c r="V426" s="11" t="s">
        <v>254</v>
      </c>
      <c r="W426" s="11" t="s">
        <v>256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</row>
    <row r="427" spans="1:29" x14ac:dyDescent="0.25">
      <c r="A427" s="11">
        <v>26</v>
      </c>
      <c r="B427" s="11" t="s">
        <v>47</v>
      </c>
      <c r="C427" s="11">
        <v>313.14999999999998</v>
      </c>
      <c r="D427" s="11">
        <v>1</v>
      </c>
      <c r="E427" s="11" t="s">
        <v>258</v>
      </c>
      <c r="F427" s="11" t="s">
        <v>257</v>
      </c>
      <c r="G427" s="11" t="s">
        <v>259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 t="s">
        <v>261</v>
      </c>
      <c r="N427" s="11" t="s">
        <v>260</v>
      </c>
      <c r="O427" s="11" t="s">
        <v>146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 t="s">
        <v>262</v>
      </c>
      <c r="V427" s="11" t="s">
        <v>146</v>
      </c>
      <c r="W427" s="11" t="s">
        <v>263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</row>
    <row r="428" spans="1:29" x14ac:dyDescent="0.25">
      <c r="A428" s="11">
        <v>26</v>
      </c>
      <c r="B428" s="11" t="s">
        <v>47</v>
      </c>
      <c r="C428" s="11">
        <v>313.14999999999998</v>
      </c>
      <c r="D428" s="11">
        <v>1</v>
      </c>
      <c r="E428" s="11" t="s">
        <v>265</v>
      </c>
      <c r="F428" s="11" t="s">
        <v>264</v>
      </c>
      <c r="G428" s="11" t="s">
        <v>266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 t="s">
        <v>268</v>
      </c>
      <c r="N428" s="11" t="s">
        <v>267</v>
      </c>
      <c r="O428" s="11" t="s">
        <v>146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 t="s">
        <v>269</v>
      </c>
      <c r="V428" s="11" t="s">
        <v>146</v>
      </c>
      <c r="W428" s="11" t="s">
        <v>270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</row>
    <row r="429" spans="1:29" x14ac:dyDescent="0.25">
      <c r="A429" s="11">
        <v>26</v>
      </c>
      <c r="B429" s="11" t="s">
        <v>47</v>
      </c>
      <c r="C429" s="11">
        <v>313.14999999999998</v>
      </c>
      <c r="D429" s="11">
        <v>1</v>
      </c>
      <c r="E429" s="11" t="s">
        <v>272</v>
      </c>
      <c r="F429" s="11" t="s">
        <v>271</v>
      </c>
      <c r="G429" s="11" t="s">
        <v>273</v>
      </c>
      <c r="H429" s="11">
        <v>0</v>
      </c>
      <c r="I429" s="11">
        <v>0</v>
      </c>
      <c r="J429" s="11">
        <v>0</v>
      </c>
      <c r="K429" s="11">
        <v>0</v>
      </c>
      <c r="L429" s="11">
        <v>0</v>
      </c>
      <c r="M429" s="11" t="s">
        <v>275</v>
      </c>
      <c r="N429" s="11" t="s">
        <v>274</v>
      </c>
      <c r="O429" s="11" t="s">
        <v>146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 t="s">
        <v>276</v>
      </c>
      <c r="V429" s="11" t="s">
        <v>146</v>
      </c>
      <c r="W429" s="11" t="s">
        <v>277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</row>
    <row r="430" spans="1:29" x14ac:dyDescent="0.25">
      <c r="A430" s="11">
        <v>26</v>
      </c>
      <c r="B430" s="11" t="s">
        <v>47</v>
      </c>
      <c r="C430" s="11">
        <v>313.14999999999998</v>
      </c>
      <c r="D430" s="11">
        <v>1</v>
      </c>
      <c r="E430" s="11" t="s">
        <v>279</v>
      </c>
      <c r="F430" s="11" t="s">
        <v>278</v>
      </c>
      <c r="G430" s="11" t="s">
        <v>280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 t="s">
        <v>282</v>
      </c>
      <c r="N430" s="11" t="s">
        <v>281</v>
      </c>
      <c r="O430" s="11" t="s">
        <v>146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 t="s">
        <v>284</v>
      </c>
      <c r="V430" s="11" t="s">
        <v>283</v>
      </c>
      <c r="W430" s="11" t="s">
        <v>285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</row>
    <row r="431" spans="1:29" x14ac:dyDescent="0.25">
      <c r="A431" s="11">
        <v>26</v>
      </c>
      <c r="B431" s="11" t="s">
        <v>47</v>
      </c>
      <c r="C431" s="11">
        <v>323.14999999999998</v>
      </c>
      <c r="D431" s="11">
        <v>1</v>
      </c>
      <c r="E431" s="11" t="s">
        <v>287</v>
      </c>
      <c r="F431" s="11" t="s">
        <v>286</v>
      </c>
      <c r="G431" s="11" t="s">
        <v>288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 t="s">
        <v>290</v>
      </c>
      <c r="N431" s="11" t="s">
        <v>289</v>
      </c>
      <c r="O431" s="11" t="s">
        <v>146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 t="s">
        <v>89</v>
      </c>
      <c r="V431" s="11" t="s">
        <v>146</v>
      </c>
      <c r="W431" s="11" t="s">
        <v>291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</row>
    <row r="432" spans="1:29" x14ac:dyDescent="0.25">
      <c r="A432" s="11">
        <v>26</v>
      </c>
      <c r="B432" s="11" t="s">
        <v>47</v>
      </c>
      <c r="C432" s="11">
        <v>323.14999999999998</v>
      </c>
      <c r="D432" s="11">
        <v>1</v>
      </c>
      <c r="E432" s="11" t="s">
        <v>293</v>
      </c>
      <c r="F432" s="11" t="s">
        <v>292</v>
      </c>
      <c r="G432" s="11" t="s">
        <v>294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 t="s">
        <v>296</v>
      </c>
      <c r="N432" s="11" t="s">
        <v>295</v>
      </c>
      <c r="O432" s="11" t="s">
        <v>146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 t="s">
        <v>297</v>
      </c>
      <c r="V432" s="11" t="s">
        <v>146</v>
      </c>
      <c r="W432" s="11" t="s">
        <v>298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</row>
    <row r="433" spans="1:28" x14ac:dyDescent="0.25">
      <c r="A433" s="11">
        <v>26</v>
      </c>
      <c r="B433" s="11" t="s">
        <v>47</v>
      </c>
      <c r="C433" s="11">
        <v>323.14999999999998</v>
      </c>
      <c r="D433" s="11">
        <v>1</v>
      </c>
      <c r="E433" s="11" t="s">
        <v>300</v>
      </c>
      <c r="F433" s="11" t="s">
        <v>299</v>
      </c>
      <c r="G433" s="11" t="s">
        <v>301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 t="s">
        <v>303</v>
      </c>
      <c r="N433" s="11" t="s">
        <v>302</v>
      </c>
      <c r="O433" s="11" t="s">
        <v>146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 t="s">
        <v>305</v>
      </c>
      <c r="V433" s="11" t="s">
        <v>304</v>
      </c>
      <c r="W433" s="11" t="s">
        <v>306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</row>
    <row r="434" spans="1:28" x14ac:dyDescent="0.25">
      <c r="A434" s="11">
        <v>26</v>
      </c>
      <c r="B434" s="11" t="s">
        <v>47</v>
      </c>
      <c r="C434" s="11">
        <v>323.14999999999998</v>
      </c>
      <c r="D434" s="11">
        <v>1</v>
      </c>
      <c r="E434" s="11" t="s">
        <v>308</v>
      </c>
      <c r="F434" s="11" t="s">
        <v>307</v>
      </c>
      <c r="G434" s="11" t="s">
        <v>309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 t="s">
        <v>311</v>
      </c>
      <c r="N434" s="11" t="s">
        <v>310</v>
      </c>
      <c r="O434" s="11" t="s">
        <v>146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 t="s">
        <v>313</v>
      </c>
      <c r="V434" s="11" t="s">
        <v>312</v>
      </c>
      <c r="W434" s="11" t="s">
        <v>314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</row>
    <row r="435" spans="1:28" x14ac:dyDescent="0.25">
      <c r="A435" s="11">
        <v>27</v>
      </c>
      <c r="B435" s="11" t="s">
        <v>27</v>
      </c>
      <c r="C435" s="11">
        <v>303.14999999999998</v>
      </c>
      <c r="D435" s="11">
        <v>1</v>
      </c>
      <c r="E435" s="11">
        <v>0.1234</v>
      </c>
      <c r="F435" s="11">
        <v>0.44130000000000003</v>
      </c>
      <c r="G435" s="11">
        <v>0.43530000000000002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6.1699999999999998E-2</v>
      </c>
      <c r="N435" s="11">
        <v>0.9214</v>
      </c>
      <c r="O435" s="11">
        <v>1.6899999999999998E-2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0.16969999999999999</v>
      </c>
      <c r="V435" s="11">
        <v>1.4999999999999999E-2</v>
      </c>
      <c r="W435" s="11">
        <v>0.81530000000000002</v>
      </c>
      <c r="X435" s="11">
        <v>0</v>
      </c>
      <c r="Y435" s="11">
        <v>0</v>
      </c>
      <c r="Z435" s="11">
        <v>0</v>
      </c>
      <c r="AA435" s="11">
        <v>0</v>
      </c>
      <c r="AB435" s="11">
        <v>0</v>
      </c>
    </row>
    <row r="436" spans="1:28" x14ac:dyDescent="0.25">
      <c r="A436" s="11">
        <v>27</v>
      </c>
      <c r="B436" s="11" t="s">
        <v>27</v>
      </c>
      <c r="C436" s="11">
        <v>303.14999999999998</v>
      </c>
      <c r="D436" s="11">
        <v>1</v>
      </c>
      <c r="E436" s="11">
        <v>0.21309999999999998</v>
      </c>
      <c r="F436" s="11">
        <v>0.38619999999999999</v>
      </c>
      <c r="G436" s="11">
        <v>0.4007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0.13189999999999999</v>
      </c>
      <c r="N436" s="11">
        <v>0.85219999999999996</v>
      </c>
      <c r="O436" s="11">
        <v>1.5900000000000001E-2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0.27390000000000003</v>
      </c>
      <c r="V436" s="11">
        <v>1.47E-2</v>
      </c>
      <c r="W436" s="11">
        <v>0.71140000000000003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</row>
    <row r="437" spans="1:28" x14ac:dyDescent="0.25">
      <c r="A437" s="11">
        <v>27</v>
      </c>
      <c r="B437" s="11" t="s">
        <v>27</v>
      </c>
      <c r="C437" s="11">
        <v>303.14999999999998</v>
      </c>
      <c r="D437" s="11">
        <v>1</v>
      </c>
      <c r="E437" s="11">
        <v>0.26679999999999998</v>
      </c>
      <c r="F437" s="11">
        <v>0.3644</v>
      </c>
      <c r="G437" s="11">
        <v>0.36880000000000002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0.17319999999999999</v>
      </c>
      <c r="N437" s="11">
        <v>0.79680000000000006</v>
      </c>
      <c r="O437" s="11">
        <v>0.03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0.3296</v>
      </c>
      <c r="V437" s="11">
        <v>1.2E-2</v>
      </c>
      <c r="W437" s="11">
        <v>0.65839999999999999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</row>
    <row r="438" spans="1:28" x14ac:dyDescent="0.25">
      <c r="A438" s="11">
        <v>27</v>
      </c>
      <c r="B438" s="11" t="s">
        <v>27</v>
      </c>
      <c r="C438" s="11">
        <v>303.14999999999998</v>
      </c>
      <c r="D438" s="11">
        <v>1</v>
      </c>
      <c r="E438" s="11">
        <v>0.33479999999999999</v>
      </c>
      <c r="F438" s="11">
        <v>0.33789999999999998</v>
      </c>
      <c r="G438" s="11">
        <v>0.32729999999999998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0.25280000000000002</v>
      </c>
      <c r="N438" s="11">
        <v>0.69220000000000004</v>
      </c>
      <c r="O438" s="11">
        <v>5.5E-2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0.41749999999999998</v>
      </c>
      <c r="V438" s="11">
        <v>1.3899999999999999E-2</v>
      </c>
      <c r="W438" s="11">
        <v>0.56859999999999999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</row>
    <row r="439" spans="1:28" x14ac:dyDescent="0.25">
      <c r="A439" s="11">
        <v>27</v>
      </c>
      <c r="B439" s="11" t="s">
        <v>27</v>
      </c>
      <c r="C439" s="11">
        <v>303.14999999999998</v>
      </c>
      <c r="D439" s="11">
        <v>1</v>
      </c>
      <c r="E439" s="11">
        <v>1.8E-3</v>
      </c>
      <c r="F439" s="11">
        <v>0.49680000000000002</v>
      </c>
      <c r="G439" s="11">
        <v>0.50139999999999996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1E-4</v>
      </c>
      <c r="N439" s="11">
        <v>0.9951000000000001</v>
      </c>
      <c r="O439" s="11">
        <v>4.8999999999999998E-3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1E-4</v>
      </c>
      <c r="V439" s="11">
        <v>1.38E-2</v>
      </c>
      <c r="W439" s="11">
        <v>0.98620000000000008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</row>
    <row r="440" spans="1:28" x14ac:dyDescent="0.25">
      <c r="A440" s="11">
        <v>27</v>
      </c>
      <c r="B440" s="11" t="s">
        <v>27</v>
      </c>
      <c r="C440" s="11">
        <v>318.14999999999998</v>
      </c>
      <c r="D440" s="11">
        <v>1</v>
      </c>
      <c r="E440" s="11">
        <v>0.20929999999999999</v>
      </c>
      <c r="F440" s="11">
        <v>0.38319999999999999</v>
      </c>
      <c r="G440" s="11">
        <v>0.40749999999999997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0.12740000000000001</v>
      </c>
      <c r="N440" s="11">
        <v>0.84010000000000007</v>
      </c>
      <c r="O440" s="11">
        <v>3.2500000000000001E-2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0.27079999999999999</v>
      </c>
      <c r="V440" s="11">
        <v>4.5999999999999999E-3</v>
      </c>
      <c r="W440" s="11">
        <v>0.72459999999999991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</row>
    <row r="441" spans="1:28" x14ac:dyDescent="0.25">
      <c r="A441" s="11">
        <v>27</v>
      </c>
      <c r="B441" s="11" t="s">
        <v>27</v>
      </c>
      <c r="C441" s="11">
        <v>318.14999999999998</v>
      </c>
      <c r="D441" s="11">
        <v>1</v>
      </c>
      <c r="E441" s="11">
        <v>0.25969999999999999</v>
      </c>
      <c r="F441" s="11">
        <v>0.3528</v>
      </c>
      <c r="G441" s="11">
        <v>0.38750000000000001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0.18890000000000001</v>
      </c>
      <c r="N441" s="11">
        <v>0.71299999999999997</v>
      </c>
      <c r="O441" s="11">
        <v>9.8100000000000007E-2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0.33479999999999999</v>
      </c>
      <c r="V441" s="11">
        <v>9.7999999999999997E-3</v>
      </c>
      <c r="W441" s="11">
        <v>0.65540000000000009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</row>
    <row r="442" spans="1:28" x14ac:dyDescent="0.25">
      <c r="A442" s="11">
        <v>27</v>
      </c>
      <c r="B442" s="11" t="s">
        <v>27</v>
      </c>
      <c r="C442" s="11">
        <v>318.14999999999998</v>
      </c>
      <c r="D442" s="11">
        <v>1</v>
      </c>
      <c r="E442" s="11">
        <v>0.32789999999999997</v>
      </c>
      <c r="F442" s="11">
        <v>0.31869999999999998</v>
      </c>
      <c r="G442" s="11">
        <v>0.35340000000000005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0.25190000000000001</v>
      </c>
      <c r="N442" s="11">
        <v>0.62719999999999998</v>
      </c>
      <c r="O442" s="11">
        <v>0.12089999999999999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0.40020000000000006</v>
      </c>
      <c r="V442" s="11">
        <v>2.3999999999999998E-3</v>
      </c>
      <c r="W442" s="11">
        <v>0.59740000000000004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</row>
    <row r="443" spans="1:28" x14ac:dyDescent="0.25">
      <c r="A443" s="11">
        <v>27</v>
      </c>
      <c r="B443" s="11" t="s">
        <v>27</v>
      </c>
      <c r="C443" s="11">
        <v>318.14999999999998</v>
      </c>
      <c r="D443" s="11">
        <v>1</v>
      </c>
      <c r="E443" s="11">
        <v>1E-4</v>
      </c>
      <c r="F443" s="11">
        <v>0.49950000000000006</v>
      </c>
      <c r="G443" s="11">
        <v>0.50049999999999994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1E-4</v>
      </c>
      <c r="N443" s="11">
        <v>0.99519999999999997</v>
      </c>
      <c r="O443" s="11">
        <v>4.7999999999999996E-3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1E-4</v>
      </c>
      <c r="V443" s="11">
        <v>7.7000000000000002E-3</v>
      </c>
      <c r="W443" s="11">
        <v>0.99230000000000007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</row>
    <row r="444" spans="1:28" x14ac:dyDescent="0.25">
      <c r="A444" s="11">
        <v>27</v>
      </c>
      <c r="B444" s="11" t="s">
        <v>27</v>
      </c>
      <c r="C444" s="11">
        <v>318.14999999999998</v>
      </c>
      <c r="D444" s="11">
        <v>1</v>
      </c>
      <c r="E444" s="11">
        <v>9.1199999999999989E-2</v>
      </c>
      <c r="F444" s="11">
        <v>0.4471</v>
      </c>
      <c r="G444" s="11">
        <v>0.4617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2.52E-2</v>
      </c>
      <c r="N444" s="11">
        <v>0.96310000000000007</v>
      </c>
      <c r="O444" s="11">
        <v>1.1699999999999999E-2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0.1469</v>
      </c>
      <c r="V444" s="11">
        <v>7.9000000000000008E-3</v>
      </c>
      <c r="W444" s="11">
        <v>0.84519999999999995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</row>
    <row r="445" spans="1:28" x14ac:dyDescent="0.25">
      <c r="A445" s="11">
        <v>27</v>
      </c>
      <c r="B445" s="11" t="s">
        <v>27</v>
      </c>
      <c r="C445" s="11">
        <v>333.15</v>
      </c>
      <c r="D445" s="11">
        <v>1</v>
      </c>
      <c r="E445" s="11">
        <v>0.30990000000000001</v>
      </c>
      <c r="F445" s="11">
        <v>0.33279999999999998</v>
      </c>
      <c r="G445" s="11">
        <v>0.35729999999999995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0.2339</v>
      </c>
      <c r="N445" s="11">
        <v>0.68299999999999994</v>
      </c>
      <c r="O445" s="11">
        <v>8.3100000000000007E-2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0.37380000000000002</v>
      </c>
      <c r="V445" s="11">
        <v>1.8E-3</v>
      </c>
      <c r="W445" s="11">
        <v>0.62439999999999996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</row>
    <row r="446" spans="1:28" x14ac:dyDescent="0.25">
      <c r="A446" s="11">
        <v>27</v>
      </c>
      <c r="B446" s="11" t="s">
        <v>27</v>
      </c>
      <c r="C446" s="11">
        <v>333.15</v>
      </c>
      <c r="D446" s="11">
        <v>1</v>
      </c>
      <c r="E446" s="11">
        <v>1E-4</v>
      </c>
      <c r="F446" s="11">
        <v>0.50039999999999996</v>
      </c>
      <c r="G446" s="11">
        <v>0.49959999999999999</v>
      </c>
      <c r="H446" s="11">
        <v>0</v>
      </c>
      <c r="I446" s="11">
        <v>0</v>
      </c>
      <c r="J446" s="11">
        <v>0</v>
      </c>
      <c r="K446" s="11">
        <v>0</v>
      </c>
      <c r="L446" s="11">
        <v>0</v>
      </c>
      <c r="M446" s="11">
        <v>1E-4</v>
      </c>
      <c r="N446" s="11">
        <v>0.95579999999999998</v>
      </c>
      <c r="O446" s="11">
        <v>4.4199999999999996E-2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1E-4</v>
      </c>
      <c r="V446" s="11">
        <v>1.2E-2</v>
      </c>
      <c r="W446" s="11">
        <v>0.98799999999999999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</row>
    <row r="447" spans="1:28" x14ac:dyDescent="0.25">
      <c r="A447" s="11">
        <v>27</v>
      </c>
      <c r="B447" s="11" t="s">
        <v>27</v>
      </c>
      <c r="C447" s="11">
        <v>333.15</v>
      </c>
      <c r="D447" s="11">
        <v>1</v>
      </c>
      <c r="E447" s="11">
        <v>0.18780000000000002</v>
      </c>
      <c r="F447" s="11">
        <v>0.40149999999999997</v>
      </c>
      <c r="G447" s="11">
        <v>0.41070000000000001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0.11359999999999999</v>
      </c>
      <c r="N447" s="11">
        <v>0.85250000000000004</v>
      </c>
      <c r="O447" s="11">
        <v>3.39E-2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0.25019999999999998</v>
      </c>
      <c r="V447" s="11">
        <v>2.8000000000000004E-3</v>
      </c>
      <c r="W447" s="11">
        <v>0.747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</row>
    <row r="448" spans="1:28" x14ac:dyDescent="0.25">
      <c r="A448" s="11">
        <v>27</v>
      </c>
      <c r="B448" s="11" t="s">
        <v>27</v>
      </c>
      <c r="C448" s="11">
        <v>333.15</v>
      </c>
      <c r="D448" s="11">
        <v>1</v>
      </c>
      <c r="E448" s="11">
        <v>6.25E-2</v>
      </c>
      <c r="F448" s="11">
        <v>0.46929999999999999</v>
      </c>
      <c r="G448" s="11">
        <v>0.46820000000000001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3.9800000000000002E-2</v>
      </c>
      <c r="N448" s="11">
        <v>0.92689999999999995</v>
      </c>
      <c r="O448" s="11">
        <v>3.3300000000000003E-2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8.4199999999999997E-2</v>
      </c>
      <c r="V448" s="11">
        <v>5.8999999999999999E-3</v>
      </c>
      <c r="W448" s="11">
        <v>0.90989999999999993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</row>
    <row r="449" spans="1:28" x14ac:dyDescent="0.25">
      <c r="A449" s="11">
        <v>27</v>
      </c>
      <c r="B449" s="11" t="s">
        <v>27</v>
      </c>
      <c r="C449" s="11">
        <v>333.15</v>
      </c>
      <c r="D449" s="11">
        <v>1</v>
      </c>
      <c r="E449" s="11">
        <v>0.2273</v>
      </c>
      <c r="F449" s="11">
        <v>0.37420000000000003</v>
      </c>
      <c r="G449" s="11">
        <v>0.39850000000000002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0.1411</v>
      </c>
      <c r="N449" s="11">
        <v>0.81499999999999995</v>
      </c>
      <c r="O449" s="11">
        <v>4.3899999999999995E-2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0.29559999999999997</v>
      </c>
      <c r="V449" s="11">
        <v>7.0999999999999995E-3</v>
      </c>
      <c r="W449" s="11">
        <v>0.69730000000000003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</row>
    <row r="450" spans="1:28" x14ac:dyDescent="0.25">
      <c r="A450" s="11">
        <v>27</v>
      </c>
      <c r="B450" s="11" t="s">
        <v>27</v>
      </c>
      <c r="C450" s="11">
        <v>303.14999999999998</v>
      </c>
      <c r="D450" s="11">
        <v>1</v>
      </c>
      <c r="E450" s="11">
        <v>0.32040000000000002</v>
      </c>
      <c r="F450" s="11">
        <v>0.3679</v>
      </c>
      <c r="G450" s="11">
        <v>0</v>
      </c>
      <c r="H450" s="11">
        <v>0</v>
      </c>
      <c r="I450" s="11">
        <v>0</v>
      </c>
      <c r="J450" s="11">
        <v>0</v>
      </c>
      <c r="K450" s="11">
        <v>0</v>
      </c>
      <c r="L450" s="11">
        <v>0.31170000000000003</v>
      </c>
      <c r="M450" s="11">
        <v>0.10929999999999999</v>
      </c>
      <c r="N450" s="11">
        <v>0.86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3.0800000000000001E-2</v>
      </c>
      <c r="U450" s="11">
        <v>0.51</v>
      </c>
      <c r="V450" s="11">
        <v>1.38E-2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0.47619999999999996</v>
      </c>
    </row>
    <row r="451" spans="1:28" x14ac:dyDescent="0.25">
      <c r="A451" s="11">
        <v>27</v>
      </c>
      <c r="B451" s="11" t="s">
        <v>27</v>
      </c>
      <c r="C451" s="11">
        <v>303.14999999999998</v>
      </c>
      <c r="D451" s="11">
        <v>1</v>
      </c>
      <c r="E451" s="11">
        <v>0.37759999999999999</v>
      </c>
      <c r="F451" s="11">
        <v>0.31929999999999997</v>
      </c>
      <c r="G451" s="11">
        <v>0</v>
      </c>
      <c r="H451" s="11">
        <v>0</v>
      </c>
      <c r="I451" s="11">
        <v>0</v>
      </c>
      <c r="J451" s="11">
        <v>0</v>
      </c>
      <c r="K451" s="11">
        <v>0</v>
      </c>
      <c r="L451" s="11">
        <v>0.30309999999999998</v>
      </c>
      <c r="M451" s="11">
        <v>0.15049999999999999</v>
      </c>
      <c r="N451" s="11">
        <v>0.80310000000000004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4.6399999999999997E-2</v>
      </c>
      <c r="U451" s="11">
        <v>0.4592</v>
      </c>
      <c r="V451" s="11">
        <v>1.7299999999999999E-2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0.52349999999999997</v>
      </c>
    </row>
    <row r="452" spans="1:28" x14ac:dyDescent="0.25">
      <c r="A452" s="11">
        <v>27</v>
      </c>
      <c r="B452" s="11" t="s">
        <v>27</v>
      </c>
      <c r="C452" s="11">
        <v>303.14999999999998</v>
      </c>
      <c r="D452" s="11">
        <v>1</v>
      </c>
      <c r="E452" s="11">
        <v>0.38140000000000002</v>
      </c>
      <c r="F452" s="11">
        <v>0.34009999999999996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0.27850000000000003</v>
      </c>
      <c r="M452" s="11">
        <v>0.17780000000000001</v>
      </c>
      <c r="N452" s="11">
        <v>0.77379999999999993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4.8399999999999999E-2</v>
      </c>
      <c r="U452" s="11">
        <v>0.4486</v>
      </c>
      <c r="V452" s="11">
        <v>1.95E-2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0.53189999999999993</v>
      </c>
    </row>
    <row r="453" spans="1:28" x14ac:dyDescent="0.25">
      <c r="A453" s="11">
        <v>27</v>
      </c>
      <c r="B453" s="11" t="s">
        <v>27</v>
      </c>
      <c r="C453" s="11">
        <v>303.14999999999998</v>
      </c>
      <c r="D453" s="11">
        <v>1</v>
      </c>
      <c r="E453" s="11">
        <v>0.42780000000000001</v>
      </c>
      <c r="F453" s="11">
        <v>0.31690000000000002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0.25530000000000003</v>
      </c>
      <c r="M453" s="11">
        <v>0.18899999999999997</v>
      </c>
      <c r="N453" s="11">
        <v>0.76329999999999998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4.7699999999999992E-2</v>
      </c>
      <c r="U453" s="11">
        <v>0.40130000000000005</v>
      </c>
      <c r="V453" s="11">
        <v>2.9700000000000001E-2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0.56899999999999995</v>
      </c>
    </row>
    <row r="454" spans="1:28" x14ac:dyDescent="0.25">
      <c r="A454" s="11">
        <v>27</v>
      </c>
      <c r="B454" s="11" t="s">
        <v>27</v>
      </c>
      <c r="C454" s="11">
        <v>303.14999999999998</v>
      </c>
      <c r="D454" s="11">
        <v>1</v>
      </c>
      <c r="E454" s="11">
        <v>0.49959999999999999</v>
      </c>
      <c r="F454" s="11">
        <v>0.26579999999999998</v>
      </c>
      <c r="G454" s="11">
        <v>0</v>
      </c>
      <c r="H454" s="11">
        <v>0</v>
      </c>
      <c r="I454" s="11">
        <v>0</v>
      </c>
      <c r="J454" s="11">
        <v>0</v>
      </c>
      <c r="K454" s="11">
        <v>0</v>
      </c>
      <c r="L454" s="11">
        <v>0.2346</v>
      </c>
      <c r="M454" s="11">
        <v>0.21629999999999999</v>
      </c>
      <c r="N454" s="11">
        <v>0.73120000000000007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5.2600000000000001E-2</v>
      </c>
      <c r="U454" s="11">
        <v>0.32689999999999997</v>
      </c>
      <c r="V454" s="11">
        <v>4.1900000000000007E-2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0.63129999999999997</v>
      </c>
    </row>
    <row r="455" spans="1:28" x14ac:dyDescent="0.25">
      <c r="A455" s="11">
        <v>27</v>
      </c>
      <c r="B455" s="11" t="s">
        <v>27</v>
      </c>
      <c r="C455" s="11">
        <v>303.14999999999998</v>
      </c>
      <c r="D455" s="11">
        <v>1</v>
      </c>
      <c r="E455" s="11">
        <v>0.49609999999999999</v>
      </c>
      <c r="F455" s="11">
        <v>0.32049999999999995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0.18340000000000001</v>
      </c>
      <c r="M455" s="11">
        <v>0.26750000000000002</v>
      </c>
      <c r="N455" s="11">
        <v>0.67530000000000001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5.7300000000000004E-2</v>
      </c>
      <c r="U455" s="11">
        <v>0.27579999999999999</v>
      </c>
      <c r="V455" s="11">
        <v>6.88E-2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0.65540000000000009</v>
      </c>
    </row>
    <row r="456" spans="1:28" x14ac:dyDescent="0.25">
      <c r="A456" s="11">
        <v>27</v>
      </c>
      <c r="B456" s="11" t="s">
        <v>27</v>
      </c>
      <c r="C456" s="11">
        <v>318.14999999999998</v>
      </c>
      <c r="D456" s="11">
        <v>1</v>
      </c>
      <c r="E456" s="11">
        <v>0.33119999999999999</v>
      </c>
      <c r="F456" s="11">
        <v>0.34490000000000004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0.32390000000000002</v>
      </c>
      <c r="M456" s="11">
        <v>9.6600000000000005E-2</v>
      </c>
      <c r="N456" s="11">
        <v>0.87209999999999999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3.1300000000000001E-2</v>
      </c>
      <c r="U456" s="11">
        <v>0.48450000000000004</v>
      </c>
      <c r="V456" s="11">
        <v>8.8000000000000005E-3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0.50670000000000004</v>
      </c>
    </row>
    <row r="457" spans="1:28" x14ac:dyDescent="0.25">
      <c r="A457" s="11">
        <v>27</v>
      </c>
      <c r="B457" s="11" t="s">
        <v>27</v>
      </c>
      <c r="C457" s="11">
        <v>318.14999999999998</v>
      </c>
      <c r="D457" s="11">
        <v>1</v>
      </c>
      <c r="E457" s="11">
        <v>0.40979999999999994</v>
      </c>
      <c r="F457" s="11">
        <v>0.33079999999999998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0.25940000000000002</v>
      </c>
      <c r="M457" s="11">
        <v>0.1986</v>
      </c>
      <c r="N457" s="11">
        <v>0.75549999999999995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4.5899999999999996E-2</v>
      </c>
      <c r="U457" s="11">
        <v>0.55320000000000003</v>
      </c>
      <c r="V457" s="11">
        <v>1.7100000000000001E-2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0.42969999999999997</v>
      </c>
    </row>
    <row r="458" spans="1:28" x14ac:dyDescent="0.25">
      <c r="A458" s="11">
        <v>27</v>
      </c>
      <c r="B458" s="11" t="s">
        <v>27</v>
      </c>
      <c r="C458" s="11">
        <v>318.14999999999998</v>
      </c>
      <c r="D458" s="11">
        <v>1</v>
      </c>
      <c r="E458" s="11">
        <v>0.37780000000000002</v>
      </c>
      <c r="F458" s="11">
        <v>0.34179999999999999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0.28039999999999998</v>
      </c>
      <c r="M458" s="11">
        <v>0.17129999999999998</v>
      </c>
      <c r="N458" s="11">
        <v>0.78090000000000004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4.7800000000000002E-2</v>
      </c>
      <c r="U458" s="11">
        <v>0.52829999999999999</v>
      </c>
      <c r="V458" s="11">
        <v>2.3900000000000001E-2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0.44780000000000003</v>
      </c>
    </row>
    <row r="459" spans="1:28" x14ac:dyDescent="0.25">
      <c r="A459" s="11">
        <v>27</v>
      </c>
      <c r="B459" s="11" t="s">
        <v>27</v>
      </c>
      <c r="C459" s="11">
        <v>318.14999999999998</v>
      </c>
      <c r="D459" s="11">
        <v>1</v>
      </c>
      <c r="E459" s="11">
        <v>0.53180000000000005</v>
      </c>
      <c r="F459" s="11">
        <v>0.2621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0.20610000000000001</v>
      </c>
      <c r="M459" s="11">
        <v>0.30420000000000003</v>
      </c>
      <c r="N459" s="11">
        <v>0.65269999999999995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4.3099999999999999E-2</v>
      </c>
      <c r="U459" s="11">
        <v>0.63600000000000001</v>
      </c>
      <c r="V459" s="11">
        <v>6.8699999999999997E-2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0.29530000000000001</v>
      </c>
    </row>
    <row r="460" spans="1:28" x14ac:dyDescent="0.25">
      <c r="A460" s="11">
        <v>27</v>
      </c>
      <c r="B460" s="11" t="s">
        <v>27</v>
      </c>
      <c r="C460" s="11">
        <v>318.14999999999998</v>
      </c>
      <c r="D460" s="11">
        <v>1</v>
      </c>
      <c r="E460" s="11">
        <v>0.45289999999999997</v>
      </c>
      <c r="F460" s="11">
        <v>0.31670000000000004</v>
      </c>
      <c r="G460" s="11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0.23039999999999999</v>
      </c>
      <c r="M460" s="11">
        <v>0.24660000000000001</v>
      </c>
      <c r="N460" s="11">
        <v>0.70709999999999995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4.6399999999999997E-2</v>
      </c>
      <c r="U460" s="11">
        <v>0.60680000000000001</v>
      </c>
      <c r="V460" s="11">
        <v>4.7899999999999998E-2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0.3453</v>
      </c>
    </row>
    <row r="461" spans="1:28" x14ac:dyDescent="0.25">
      <c r="A461" s="11">
        <v>27</v>
      </c>
      <c r="B461" s="11" t="s">
        <v>27</v>
      </c>
      <c r="C461" s="11">
        <v>318.14999999999998</v>
      </c>
      <c r="D461" s="11">
        <v>1</v>
      </c>
      <c r="E461" s="11">
        <v>0.54969999999999997</v>
      </c>
      <c r="F461" s="11">
        <v>0.27089999999999997</v>
      </c>
      <c r="G461" s="11">
        <v>0</v>
      </c>
      <c r="H461" s="11">
        <v>0</v>
      </c>
      <c r="I461" s="11">
        <v>0</v>
      </c>
      <c r="J461" s="11">
        <v>0</v>
      </c>
      <c r="K461" s="11">
        <v>0</v>
      </c>
      <c r="L461" s="11">
        <v>0.1794</v>
      </c>
      <c r="M461" s="11">
        <v>0.34539999999999998</v>
      </c>
      <c r="N461" s="11">
        <v>0.61039999999999994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4.4199999999999996E-2</v>
      </c>
      <c r="U461" s="11">
        <v>0.67069999999999996</v>
      </c>
      <c r="V461" s="11">
        <v>8.3000000000000004E-2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0.24629999999999999</v>
      </c>
    </row>
    <row r="462" spans="1:28" x14ac:dyDescent="0.25">
      <c r="A462" s="11">
        <v>27</v>
      </c>
      <c r="B462" s="11" t="s">
        <v>27</v>
      </c>
      <c r="C462" s="11">
        <v>333.15</v>
      </c>
      <c r="D462" s="11">
        <v>1</v>
      </c>
      <c r="E462" s="11">
        <v>0.38140000000000002</v>
      </c>
      <c r="F462" s="11">
        <v>0.31739999999999996</v>
      </c>
      <c r="G462" s="11">
        <v>0</v>
      </c>
      <c r="H462" s="11">
        <v>0</v>
      </c>
      <c r="I462" s="11">
        <v>0</v>
      </c>
      <c r="J462" s="11">
        <v>0</v>
      </c>
      <c r="K462" s="11">
        <v>0</v>
      </c>
      <c r="L462" s="11">
        <v>0.30120000000000002</v>
      </c>
      <c r="M462" s="11">
        <v>0.11609999999999999</v>
      </c>
      <c r="N462" s="11">
        <v>0.84459999999999991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3.9300000000000002E-2</v>
      </c>
      <c r="U462" s="11">
        <v>0.54069999999999996</v>
      </c>
      <c r="V462" s="11">
        <v>8.9999999999999998E-4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0.45840000000000003</v>
      </c>
    </row>
    <row r="463" spans="1:28" x14ac:dyDescent="0.25">
      <c r="A463" s="11">
        <v>27</v>
      </c>
      <c r="B463" s="11" t="s">
        <v>27</v>
      </c>
      <c r="C463" s="11">
        <v>333.15</v>
      </c>
      <c r="D463" s="11">
        <v>1</v>
      </c>
      <c r="E463" s="11">
        <v>0.41710000000000003</v>
      </c>
      <c r="F463" s="11">
        <v>0.31459999999999999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0.26829999999999998</v>
      </c>
      <c r="M463" s="11">
        <v>0.16930000000000001</v>
      </c>
      <c r="N463" s="11">
        <v>0.77780000000000005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5.2900000000000003E-2</v>
      </c>
      <c r="U463" s="11">
        <v>0.56100000000000005</v>
      </c>
      <c r="V463" s="11">
        <v>2.4900000000000002E-2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0.41409999999999997</v>
      </c>
    </row>
    <row r="464" spans="1:28" x14ac:dyDescent="0.25">
      <c r="A464" s="11">
        <v>27</v>
      </c>
      <c r="B464" s="11" t="s">
        <v>27</v>
      </c>
      <c r="C464" s="11">
        <v>333.15</v>
      </c>
      <c r="D464" s="11">
        <v>1</v>
      </c>
      <c r="E464" s="11">
        <v>0.4385</v>
      </c>
      <c r="F464" s="11">
        <v>0.30890000000000001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0.25259999999999999</v>
      </c>
      <c r="M464" s="11">
        <v>0.20620000000000002</v>
      </c>
      <c r="N464" s="11">
        <v>0.75529999999999997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3.85E-2</v>
      </c>
      <c r="U464" s="11">
        <v>0.58879999999999999</v>
      </c>
      <c r="V464" s="11">
        <v>1.9099999999999999E-2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0.3921</v>
      </c>
    </row>
    <row r="465" spans="1:28" x14ac:dyDescent="0.25">
      <c r="A465" s="11">
        <v>27</v>
      </c>
      <c r="B465" s="11" t="s">
        <v>27</v>
      </c>
      <c r="C465" s="11">
        <v>333.15</v>
      </c>
      <c r="D465" s="11">
        <v>1</v>
      </c>
      <c r="E465" s="11">
        <v>0.50290000000000001</v>
      </c>
      <c r="F465" s="11">
        <v>0.27940000000000004</v>
      </c>
      <c r="G465" s="11">
        <v>0</v>
      </c>
      <c r="H465" s="11">
        <v>0</v>
      </c>
      <c r="I465" s="11">
        <v>0</v>
      </c>
      <c r="J465" s="11">
        <v>0</v>
      </c>
      <c r="K465" s="11">
        <v>0</v>
      </c>
      <c r="L465" s="11">
        <v>0.2177</v>
      </c>
      <c r="M465" s="11">
        <v>0.35729999999999995</v>
      </c>
      <c r="N465" s="11">
        <v>0.5756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6.7099999999999993E-2</v>
      </c>
      <c r="U465" s="11">
        <v>0.63270000000000004</v>
      </c>
      <c r="V465" s="11">
        <v>4.0800000000000003E-2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0.32650000000000001</v>
      </c>
    </row>
    <row r="466" spans="1:28" x14ac:dyDescent="0.25">
      <c r="A466" s="11">
        <v>27</v>
      </c>
      <c r="B466" s="11" t="s">
        <v>27</v>
      </c>
      <c r="C466" s="11">
        <v>333.15</v>
      </c>
      <c r="D466" s="11">
        <v>1</v>
      </c>
      <c r="E466" s="11">
        <v>0.47070000000000001</v>
      </c>
      <c r="F466" s="11">
        <v>0.2928</v>
      </c>
      <c r="G466" s="11">
        <v>0</v>
      </c>
      <c r="H466" s="11">
        <v>0</v>
      </c>
      <c r="I466" s="11">
        <v>0</v>
      </c>
      <c r="J466" s="11">
        <v>0</v>
      </c>
      <c r="K466" s="11">
        <v>0</v>
      </c>
      <c r="L466" s="11">
        <v>0.23649999999999999</v>
      </c>
      <c r="M466" s="11">
        <v>0.28589999999999999</v>
      </c>
      <c r="N466" s="11">
        <v>0.67620000000000002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3.7900000000000003E-2</v>
      </c>
      <c r="U466" s="11">
        <v>0.61509999999999998</v>
      </c>
      <c r="V466" s="11">
        <v>1.8200000000000001E-2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0.36670000000000003</v>
      </c>
    </row>
    <row r="467" spans="1:28" x14ac:dyDescent="0.25">
      <c r="A467" s="11">
        <v>27</v>
      </c>
      <c r="B467" s="11" t="s">
        <v>27</v>
      </c>
      <c r="C467" s="11">
        <v>333.15</v>
      </c>
      <c r="D467" s="11">
        <v>1</v>
      </c>
      <c r="E467" s="11">
        <v>0.55310000000000004</v>
      </c>
      <c r="F467" s="11">
        <v>0.27179999999999999</v>
      </c>
      <c r="G467" s="11">
        <v>0</v>
      </c>
      <c r="H467" s="11">
        <v>0</v>
      </c>
      <c r="I467" s="11">
        <v>0</v>
      </c>
      <c r="J467" s="11">
        <v>0</v>
      </c>
      <c r="K467" s="11">
        <v>0</v>
      </c>
      <c r="L467" s="11">
        <v>0.17510000000000001</v>
      </c>
      <c r="M467" s="11">
        <v>0.4083</v>
      </c>
      <c r="N467" s="11">
        <v>0.53010000000000002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6.1600000000000002E-2</v>
      </c>
      <c r="U467" s="11">
        <v>0.64700000000000002</v>
      </c>
      <c r="V467" s="11">
        <v>8.8499999999999995E-2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0.26450000000000001</v>
      </c>
    </row>
    <row r="468" spans="1:28" x14ac:dyDescent="0.25">
      <c r="A468" s="11">
        <v>27</v>
      </c>
      <c r="B468" s="11" t="s">
        <v>27</v>
      </c>
      <c r="C468" s="11">
        <v>303.14999999999998</v>
      </c>
      <c r="D468" s="11">
        <v>0</v>
      </c>
      <c r="E468" s="11">
        <v>0</v>
      </c>
      <c r="F468" s="11">
        <v>0.40720000000000001</v>
      </c>
      <c r="G468" s="11">
        <v>0.19159999999999999</v>
      </c>
      <c r="H468" s="11">
        <v>0</v>
      </c>
      <c r="I468" s="11">
        <v>0</v>
      </c>
      <c r="J468" s="11">
        <v>0</v>
      </c>
      <c r="K468" s="11">
        <v>0</v>
      </c>
      <c r="L468" s="11">
        <v>0.4012</v>
      </c>
      <c r="M468" s="11">
        <v>7.1999999999999998E-3</v>
      </c>
      <c r="N468" s="11">
        <v>0.9798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1.3000000000000001E-2</v>
      </c>
      <c r="U468" s="11">
        <v>0.31230000000000002</v>
      </c>
      <c r="V468" s="11">
        <v>1.3000000000000001E-2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0.67469999999999997</v>
      </c>
    </row>
    <row r="469" spans="1:28" x14ac:dyDescent="0.25">
      <c r="A469" s="11">
        <v>27</v>
      </c>
      <c r="B469" s="11" t="s">
        <v>27</v>
      </c>
      <c r="C469" s="11">
        <v>303.14999999999998</v>
      </c>
      <c r="D469" s="11">
        <v>0</v>
      </c>
      <c r="E469" s="11">
        <v>0</v>
      </c>
      <c r="F469" s="11">
        <v>0.36979999999999996</v>
      </c>
      <c r="G469" s="11">
        <v>0.28110000000000002</v>
      </c>
      <c r="H469" s="11">
        <v>0</v>
      </c>
      <c r="I469" s="11">
        <v>0</v>
      </c>
      <c r="J469" s="11">
        <v>0</v>
      </c>
      <c r="K469" s="11">
        <v>0</v>
      </c>
      <c r="L469" s="11">
        <v>0.34909999999999997</v>
      </c>
      <c r="M469" s="11">
        <v>4.4000000000000003E-3</v>
      </c>
      <c r="N469" s="11">
        <v>0.97970000000000002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1.5900000000000001E-2</v>
      </c>
      <c r="U469" s="11">
        <v>0.43990000000000001</v>
      </c>
      <c r="V469" s="11">
        <v>2.4300000000000002E-2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0.53579999999999994</v>
      </c>
    </row>
    <row r="470" spans="1:28" x14ac:dyDescent="0.25">
      <c r="A470" s="11">
        <v>27</v>
      </c>
      <c r="B470" s="11" t="s">
        <v>27</v>
      </c>
      <c r="C470" s="11">
        <v>303.14999999999998</v>
      </c>
      <c r="D470" s="11">
        <v>0</v>
      </c>
      <c r="E470" s="11">
        <v>0</v>
      </c>
      <c r="F470" s="11">
        <v>0.36259999999999998</v>
      </c>
      <c r="G470" s="11">
        <v>0.50290000000000001</v>
      </c>
      <c r="H470" s="11">
        <v>0</v>
      </c>
      <c r="I470" s="11">
        <v>0</v>
      </c>
      <c r="J470" s="11">
        <v>0</v>
      </c>
      <c r="K470" s="11">
        <v>0</v>
      </c>
      <c r="L470" s="11">
        <v>0.13449999999999998</v>
      </c>
      <c r="M470" s="11">
        <v>3.9000000000000003E-3</v>
      </c>
      <c r="N470" s="11">
        <v>0.98950000000000005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6.6E-3</v>
      </c>
      <c r="U470" s="11">
        <v>0.76969999999999994</v>
      </c>
      <c r="V470" s="11">
        <v>1.78E-2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0.21249999999999999</v>
      </c>
    </row>
    <row r="471" spans="1:28" x14ac:dyDescent="0.25">
      <c r="A471" s="11">
        <v>27</v>
      </c>
      <c r="B471" s="11" t="s">
        <v>27</v>
      </c>
      <c r="C471" s="11">
        <v>303.14999999999998</v>
      </c>
      <c r="D471" s="11">
        <v>0</v>
      </c>
      <c r="E471" s="11">
        <v>0</v>
      </c>
      <c r="F471" s="11">
        <v>0.39090000000000003</v>
      </c>
      <c r="G471" s="11">
        <v>0.2238</v>
      </c>
      <c r="H471" s="11">
        <v>0</v>
      </c>
      <c r="I471" s="11">
        <v>0</v>
      </c>
      <c r="J471" s="11">
        <v>0</v>
      </c>
      <c r="K471" s="11">
        <v>0</v>
      </c>
      <c r="L471" s="11">
        <v>0.38530000000000003</v>
      </c>
      <c r="M471" s="11">
        <v>4.4000000000000003E-3</v>
      </c>
      <c r="N471" s="11">
        <v>0.98409999999999997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1.15E-2</v>
      </c>
      <c r="U471" s="11">
        <v>0.36749999999999999</v>
      </c>
      <c r="V471" s="11">
        <v>2.8000000000000004E-3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0.62970000000000004</v>
      </c>
    </row>
    <row r="472" spans="1:28" x14ac:dyDescent="0.25">
      <c r="A472" s="11">
        <v>27</v>
      </c>
      <c r="B472" s="11" t="s">
        <v>27</v>
      </c>
      <c r="C472" s="11">
        <v>303.14999999999998</v>
      </c>
      <c r="D472" s="11">
        <v>0</v>
      </c>
      <c r="E472" s="11">
        <v>0</v>
      </c>
      <c r="F472" s="11">
        <v>0.49780000000000002</v>
      </c>
      <c r="G472" s="11">
        <v>1E-4</v>
      </c>
      <c r="H472" s="11">
        <v>0</v>
      </c>
      <c r="I472" s="11">
        <v>0</v>
      </c>
      <c r="J472" s="11">
        <v>0</v>
      </c>
      <c r="K472" s="11">
        <v>0</v>
      </c>
      <c r="L472" s="11">
        <v>0.50219999999999998</v>
      </c>
      <c r="M472" s="11">
        <v>1E-4</v>
      </c>
      <c r="N472" s="11">
        <v>0.99120000000000008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8.8000000000000005E-3</v>
      </c>
      <c r="U472" s="11">
        <v>1E-4</v>
      </c>
      <c r="V472" s="11">
        <v>3.6200000000000003E-2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0.96379999999999999</v>
      </c>
    </row>
    <row r="473" spans="1:28" x14ac:dyDescent="0.25">
      <c r="A473" s="11">
        <v>27</v>
      </c>
      <c r="B473" s="11" t="s">
        <v>27</v>
      </c>
      <c r="C473" s="11">
        <v>303.14999999999998</v>
      </c>
      <c r="D473" s="11">
        <v>0</v>
      </c>
      <c r="E473" s="11">
        <v>0</v>
      </c>
      <c r="F473" s="11">
        <v>0.49810000000000004</v>
      </c>
      <c r="G473" s="11">
        <v>0.50190000000000001</v>
      </c>
      <c r="H473" s="11">
        <v>0</v>
      </c>
      <c r="I473" s="11">
        <v>0</v>
      </c>
      <c r="J473" s="11">
        <v>0</v>
      </c>
      <c r="K473" s="11">
        <v>0</v>
      </c>
      <c r="L473" s="11">
        <v>1E-4</v>
      </c>
      <c r="M473" s="11">
        <v>2.6499999999999999E-2</v>
      </c>
      <c r="N473" s="11">
        <v>0.97349999999999992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1E-4</v>
      </c>
      <c r="U473" s="11">
        <v>0.98580000000000001</v>
      </c>
      <c r="V473" s="11">
        <v>1.4199999999999999E-2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1E-4</v>
      </c>
    </row>
    <row r="474" spans="1:28" x14ac:dyDescent="0.25">
      <c r="A474" s="11">
        <v>27</v>
      </c>
      <c r="B474" s="11" t="s">
        <v>27</v>
      </c>
      <c r="C474" s="11">
        <v>318.14999999999998</v>
      </c>
      <c r="D474" s="11">
        <v>0</v>
      </c>
      <c r="E474" s="11">
        <v>0</v>
      </c>
      <c r="F474" s="11">
        <v>0.43790000000000001</v>
      </c>
      <c r="G474" s="11">
        <v>0.11990000000000001</v>
      </c>
      <c r="H474" s="11">
        <v>0</v>
      </c>
      <c r="I474" s="11">
        <v>0</v>
      </c>
      <c r="J474" s="11">
        <v>0</v>
      </c>
      <c r="K474" s="11">
        <v>0</v>
      </c>
      <c r="L474" s="11">
        <v>0.44219999999999998</v>
      </c>
      <c r="M474" s="11">
        <v>0</v>
      </c>
      <c r="N474" s="11">
        <v>0.9840000000000001</v>
      </c>
      <c r="O474" s="11">
        <v>1.15E-2</v>
      </c>
      <c r="P474" s="11">
        <v>0</v>
      </c>
      <c r="Q474" s="11">
        <v>0</v>
      </c>
      <c r="R474" s="11">
        <v>0</v>
      </c>
      <c r="S474" s="11">
        <v>0</v>
      </c>
      <c r="T474" s="11">
        <v>4.5000000000000005E-3</v>
      </c>
      <c r="U474" s="11">
        <v>0</v>
      </c>
      <c r="V474" s="11">
        <v>8.3999999999999995E-3</v>
      </c>
      <c r="W474" s="11">
        <v>0.20629999999999998</v>
      </c>
      <c r="X474" s="11">
        <v>0</v>
      </c>
      <c r="Y474" s="11">
        <v>0</v>
      </c>
      <c r="Z474" s="11">
        <v>0</v>
      </c>
      <c r="AA474" s="11">
        <v>0</v>
      </c>
      <c r="AB474" s="11">
        <v>0.7853</v>
      </c>
    </row>
    <row r="475" spans="1:28" x14ac:dyDescent="0.25">
      <c r="A475" s="11">
        <v>27</v>
      </c>
      <c r="B475" s="11" t="s">
        <v>27</v>
      </c>
      <c r="C475" s="11">
        <v>318.14999999999998</v>
      </c>
      <c r="D475" s="11">
        <v>0</v>
      </c>
      <c r="E475" s="11">
        <v>0</v>
      </c>
      <c r="F475" s="11">
        <v>0.34159999999999996</v>
      </c>
      <c r="G475" s="11">
        <v>0.41359999999999997</v>
      </c>
      <c r="H475" s="11">
        <v>0</v>
      </c>
      <c r="I475" s="11">
        <v>0</v>
      </c>
      <c r="J475" s="11">
        <v>0</v>
      </c>
      <c r="K475" s="11">
        <v>0</v>
      </c>
      <c r="L475" s="11">
        <v>0.24480000000000002</v>
      </c>
      <c r="M475" s="11">
        <v>0</v>
      </c>
      <c r="N475" s="11">
        <v>0.98530000000000006</v>
      </c>
      <c r="O475" s="11">
        <v>1.0800000000000001E-2</v>
      </c>
      <c r="P475" s="11">
        <v>0</v>
      </c>
      <c r="Q475" s="11">
        <v>0</v>
      </c>
      <c r="R475" s="11">
        <v>0</v>
      </c>
      <c r="S475" s="11">
        <v>0</v>
      </c>
      <c r="T475" s="11">
        <v>3.9000000000000003E-3</v>
      </c>
      <c r="U475" s="11">
        <v>0</v>
      </c>
      <c r="V475" s="11">
        <v>1E-4</v>
      </c>
      <c r="W475" s="11">
        <v>0.62139999999999995</v>
      </c>
      <c r="X475" s="11">
        <v>0</v>
      </c>
      <c r="Y475" s="11">
        <v>0</v>
      </c>
      <c r="Z475" s="11">
        <v>0</v>
      </c>
      <c r="AA475" s="11">
        <v>0</v>
      </c>
      <c r="AB475" s="11">
        <v>0.37859999999999999</v>
      </c>
    </row>
    <row r="476" spans="1:28" x14ac:dyDescent="0.25">
      <c r="A476" s="11">
        <v>27</v>
      </c>
      <c r="B476" s="11" t="s">
        <v>27</v>
      </c>
      <c r="C476" s="11">
        <v>318.14999999999998</v>
      </c>
      <c r="D476" s="11">
        <v>0</v>
      </c>
      <c r="E476" s="11">
        <v>0</v>
      </c>
      <c r="F476" s="11">
        <v>0.3992</v>
      </c>
      <c r="G476" s="11">
        <v>0.2631</v>
      </c>
      <c r="H476" s="11">
        <v>0</v>
      </c>
      <c r="I476" s="11">
        <v>0</v>
      </c>
      <c r="J476" s="11">
        <v>0</v>
      </c>
      <c r="K476" s="11">
        <v>0</v>
      </c>
      <c r="L476" s="11">
        <v>0.33770000000000006</v>
      </c>
      <c r="M476" s="11">
        <v>0</v>
      </c>
      <c r="N476" s="11">
        <v>0.98980000000000001</v>
      </c>
      <c r="O476" s="11">
        <v>6.0999999999999995E-3</v>
      </c>
      <c r="P476" s="11">
        <v>0</v>
      </c>
      <c r="Q476" s="11">
        <v>0</v>
      </c>
      <c r="R476" s="11">
        <v>0</v>
      </c>
      <c r="S476" s="11">
        <v>0</v>
      </c>
      <c r="T476" s="11">
        <v>4.0999999999999995E-3</v>
      </c>
      <c r="U476" s="11">
        <v>0</v>
      </c>
      <c r="V476" s="11">
        <v>8.199999999999999E-3</v>
      </c>
      <c r="W476" s="11">
        <v>0.45119999999999999</v>
      </c>
      <c r="X476" s="11">
        <v>0</v>
      </c>
      <c r="Y476" s="11">
        <v>0</v>
      </c>
      <c r="Z476" s="11">
        <v>0</v>
      </c>
      <c r="AA476" s="11">
        <v>0</v>
      </c>
      <c r="AB476" s="11">
        <v>0.54059999999999997</v>
      </c>
    </row>
    <row r="477" spans="1:28" x14ac:dyDescent="0.25">
      <c r="A477" s="11">
        <v>27</v>
      </c>
      <c r="B477" s="11" t="s">
        <v>27</v>
      </c>
      <c r="C477" s="11">
        <v>318.14999999999998</v>
      </c>
      <c r="D477" s="11">
        <v>0</v>
      </c>
      <c r="E477" s="11">
        <v>0</v>
      </c>
      <c r="F477" s="11">
        <v>0.35729999999999995</v>
      </c>
      <c r="G477" s="11">
        <v>0.47810000000000002</v>
      </c>
      <c r="H477" s="11">
        <v>0</v>
      </c>
      <c r="I477" s="11">
        <v>0</v>
      </c>
      <c r="J477" s="11">
        <v>0</v>
      </c>
      <c r="K477" s="11">
        <v>0</v>
      </c>
      <c r="L477" s="11">
        <v>0.1646</v>
      </c>
      <c r="M477" s="11">
        <v>0</v>
      </c>
      <c r="N477" s="11">
        <v>0.98719999999999997</v>
      </c>
      <c r="O477" s="11">
        <v>8.3999999999999995E-3</v>
      </c>
      <c r="P477" s="11">
        <v>0</v>
      </c>
      <c r="Q477" s="11">
        <v>0</v>
      </c>
      <c r="R477" s="11">
        <v>0</v>
      </c>
      <c r="S477" s="11">
        <v>0</v>
      </c>
      <c r="T477" s="11">
        <v>4.4000000000000003E-3</v>
      </c>
      <c r="U477" s="11">
        <v>0</v>
      </c>
      <c r="V477" s="11">
        <v>1E-4</v>
      </c>
      <c r="W477" s="11">
        <v>0.73049999999999993</v>
      </c>
      <c r="X477" s="11">
        <v>0</v>
      </c>
      <c r="Y477" s="11">
        <v>0</v>
      </c>
      <c r="Z477" s="11">
        <v>0</v>
      </c>
      <c r="AA477" s="11">
        <v>0</v>
      </c>
      <c r="AB477" s="11">
        <v>0.26950000000000002</v>
      </c>
    </row>
    <row r="478" spans="1:28" x14ac:dyDescent="0.25">
      <c r="A478" s="11">
        <v>27</v>
      </c>
      <c r="B478" s="11" t="s">
        <v>27</v>
      </c>
      <c r="C478" s="11">
        <v>318.14999999999998</v>
      </c>
      <c r="D478" s="11">
        <v>0</v>
      </c>
      <c r="E478" s="11">
        <v>0</v>
      </c>
      <c r="F478" s="11">
        <v>0.49780000000000002</v>
      </c>
      <c r="G478" s="11">
        <v>0.50219999999999998</v>
      </c>
      <c r="H478" s="11">
        <v>0</v>
      </c>
      <c r="I478" s="11">
        <v>0</v>
      </c>
      <c r="J478" s="11">
        <v>0</v>
      </c>
      <c r="K478" s="11">
        <v>0</v>
      </c>
      <c r="L478" s="11">
        <v>1E-4</v>
      </c>
      <c r="M478" s="11">
        <v>0</v>
      </c>
      <c r="N478" s="11">
        <v>0.98870000000000002</v>
      </c>
      <c r="O478" s="11">
        <v>1.1299999999999999E-2</v>
      </c>
      <c r="P478" s="11">
        <v>0</v>
      </c>
      <c r="Q478" s="11">
        <v>0</v>
      </c>
      <c r="R478" s="11">
        <v>0</v>
      </c>
      <c r="S478" s="11">
        <v>0</v>
      </c>
      <c r="T478" s="11">
        <v>1E-4</v>
      </c>
      <c r="U478" s="11">
        <v>0</v>
      </c>
      <c r="V478" s="11">
        <v>2.9399999999999999E-2</v>
      </c>
      <c r="W478" s="11">
        <v>0.97060000000000002</v>
      </c>
      <c r="X478" s="11">
        <v>0</v>
      </c>
      <c r="Y478" s="11">
        <v>0</v>
      </c>
      <c r="Z478" s="11">
        <v>0</v>
      </c>
      <c r="AA478" s="11">
        <v>0</v>
      </c>
      <c r="AB478" s="11">
        <v>1E-4</v>
      </c>
    </row>
    <row r="479" spans="1:28" x14ac:dyDescent="0.25">
      <c r="A479" s="11">
        <v>27</v>
      </c>
      <c r="B479" s="11" t="s">
        <v>27</v>
      </c>
      <c r="C479" s="11">
        <v>318.14999999999998</v>
      </c>
      <c r="D479" s="11">
        <v>0</v>
      </c>
      <c r="E479" s="11">
        <v>0</v>
      </c>
      <c r="F479" s="11">
        <v>0.50029999999999997</v>
      </c>
      <c r="G479" s="11">
        <v>1E-4</v>
      </c>
      <c r="H479" s="11">
        <v>0</v>
      </c>
      <c r="I479" s="11">
        <v>0</v>
      </c>
      <c r="J479" s="11">
        <v>0</v>
      </c>
      <c r="K479" s="11">
        <v>0</v>
      </c>
      <c r="L479" s="11">
        <v>0.49969999999999998</v>
      </c>
      <c r="M479" s="11">
        <v>0</v>
      </c>
      <c r="N479" s="11">
        <v>0.9849</v>
      </c>
      <c r="O479" s="11">
        <v>1E-4</v>
      </c>
      <c r="P479" s="11">
        <v>0</v>
      </c>
      <c r="Q479" s="11">
        <v>0</v>
      </c>
      <c r="R479" s="11">
        <v>0</v>
      </c>
      <c r="S479" s="11">
        <v>0</v>
      </c>
      <c r="T479" s="11">
        <v>1.5100000000000001E-2</v>
      </c>
      <c r="U479" s="11">
        <v>0</v>
      </c>
      <c r="V479" s="11">
        <v>8.0000000000000002E-3</v>
      </c>
      <c r="W479" s="11">
        <v>1E-4</v>
      </c>
      <c r="X479" s="11">
        <v>0</v>
      </c>
      <c r="Y479" s="11">
        <v>0</v>
      </c>
      <c r="Z479" s="11">
        <v>0</v>
      </c>
      <c r="AA479" s="11">
        <v>0</v>
      </c>
      <c r="AB479" s="11">
        <v>0.99199999999999999</v>
      </c>
    </row>
    <row r="480" spans="1:28" x14ac:dyDescent="0.25">
      <c r="A480" s="11">
        <v>27</v>
      </c>
      <c r="B480" s="11" t="s">
        <v>27</v>
      </c>
      <c r="C480" s="11">
        <v>333.15</v>
      </c>
      <c r="D480" s="11">
        <v>0</v>
      </c>
      <c r="E480" s="11">
        <v>0</v>
      </c>
      <c r="F480" s="11">
        <v>0.3669</v>
      </c>
      <c r="G480" s="11">
        <v>0.3024</v>
      </c>
      <c r="H480" s="11">
        <v>0</v>
      </c>
      <c r="I480" s="11">
        <v>0</v>
      </c>
      <c r="J480" s="11">
        <v>0</v>
      </c>
      <c r="K480" s="11">
        <v>0</v>
      </c>
      <c r="L480" s="11">
        <v>0.33069999999999999</v>
      </c>
      <c r="M480" s="11">
        <v>0</v>
      </c>
      <c r="N480" s="11">
        <v>0.98360000000000003</v>
      </c>
      <c r="O480" s="11">
        <v>7.0999999999999995E-3</v>
      </c>
      <c r="P480" s="11">
        <v>0</v>
      </c>
      <c r="Q480" s="11">
        <v>0</v>
      </c>
      <c r="R480" s="11">
        <v>0</v>
      </c>
      <c r="S480" s="11">
        <v>0</v>
      </c>
      <c r="T480" s="11">
        <v>9.300000000000001E-3</v>
      </c>
      <c r="U480" s="11">
        <v>0</v>
      </c>
      <c r="V480" s="11">
        <v>1E-4</v>
      </c>
      <c r="W480" s="11">
        <v>0.46630000000000005</v>
      </c>
      <c r="X480" s="11">
        <v>0</v>
      </c>
      <c r="Y480" s="11">
        <v>0</v>
      </c>
      <c r="Z480" s="11">
        <v>0</v>
      </c>
      <c r="AA480" s="11">
        <v>0</v>
      </c>
      <c r="AB480" s="11">
        <v>0.53369999999999995</v>
      </c>
    </row>
    <row r="481" spans="1:28" x14ac:dyDescent="0.25">
      <c r="A481" s="11">
        <v>27</v>
      </c>
      <c r="B481" s="11" t="s">
        <v>27</v>
      </c>
      <c r="C481" s="11">
        <v>333.15</v>
      </c>
      <c r="D481" s="11">
        <v>0</v>
      </c>
      <c r="E481" s="11">
        <v>0</v>
      </c>
      <c r="F481" s="11">
        <v>0.36369999999999997</v>
      </c>
      <c r="G481" s="11">
        <v>0.43509999999999999</v>
      </c>
      <c r="H481" s="11">
        <v>0</v>
      </c>
      <c r="I481" s="11">
        <v>0</v>
      </c>
      <c r="J481" s="11">
        <v>0</v>
      </c>
      <c r="K481" s="11">
        <v>0</v>
      </c>
      <c r="L481" s="11">
        <v>0.20120000000000002</v>
      </c>
      <c r="M481" s="11">
        <v>0</v>
      </c>
      <c r="N481" s="11">
        <v>0.98430000000000006</v>
      </c>
      <c r="O481" s="11">
        <v>6.8999999999999999E-3</v>
      </c>
      <c r="P481" s="11">
        <v>0</v>
      </c>
      <c r="Q481" s="11">
        <v>0</v>
      </c>
      <c r="R481" s="11">
        <v>0</v>
      </c>
      <c r="S481" s="11">
        <v>0</v>
      </c>
      <c r="T481" s="11">
        <v>8.8000000000000005E-3</v>
      </c>
      <c r="U481" s="11">
        <v>0</v>
      </c>
      <c r="V481" s="11">
        <v>1.21E-2</v>
      </c>
      <c r="W481" s="11">
        <v>0.68689999999999996</v>
      </c>
      <c r="X481" s="11">
        <v>0</v>
      </c>
      <c r="Y481" s="11">
        <v>0</v>
      </c>
      <c r="Z481" s="11">
        <v>0</v>
      </c>
      <c r="AA481" s="11">
        <v>0</v>
      </c>
      <c r="AB481" s="11">
        <v>0.30099999999999999</v>
      </c>
    </row>
    <row r="482" spans="1:28" x14ac:dyDescent="0.25">
      <c r="A482" s="11">
        <v>27</v>
      </c>
      <c r="B482" s="11" t="s">
        <v>27</v>
      </c>
      <c r="C482" s="11">
        <v>333.15</v>
      </c>
      <c r="D482" s="11">
        <v>0</v>
      </c>
      <c r="E482" s="11">
        <v>0</v>
      </c>
      <c r="F482" s="11">
        <v>0.39960000000000001</v>
      </c>
      <c r="G482" s="11">
        <v>0.19159999999999999</v>
      </c>
      <c r="H482" s="11">
        <v>0</v>
      </c>
      <c r="I482" s="11">
        <v>0</v>
      </c>
      <c r="J482" s="11">
        <v>0</v>
      </c>
      <c r="K482" s="11">
        <v>0</v>
      </c>
      <c r="L482" s="11">
        <v>0.40880000000000005</v>
      </c>
      <c r="M482" s="11">
        <v>0</v>
      </c>
      <c r="N482" s="11">
        <v>0.98670000000000002</v>
      </c>
      <c r="O482" s="11">
        <v>4.7999999999999996E-3</v>
      </c>
      <c r="P482" s="11">
        <v>0</v>
      </c>
      <c r="Q482" s="11">
        <v>0</v>
      </c>
      <c r="R482" s="11">
        <v>0</v>
      </c>
      <c r="S482" s="11">
        <v>0</v>
      </c>
      <c r="T482" s="11">
        <v>8.5000000000000006E-3</v>
      </c>
      <c r="U482" s="11">
        <v>0</v>
      </c>
      <c r="V482" s="11">
        <v>1E-4</v>
      </c>
      <c r="W482" s="11">
        <v>0.31309999999999999</v>
      </c>
      <c r="X482" s="11">
        <v>0</v>
      </c>
      <c r="Y482" s="11">
        <v>0</v>
      </c>
      <c r="Z482" s="11">
        <v>0</v>
      </c>
      <c r="AA482" s="11">
        <v>0</v>
      </c>
      <c r="AB482" s="11">
        <v>0.68689999999999996</v>
      </c>
    </row>
    <row r="483" spans="1:28" x14ac:dyDescent="0.25">
      <c r="A483" s="11">
        <v>27</v>
      </c>
      <c r="B483" s="11" t="s">
        <v>27</v>
      </c>
      <c r="C483" s="11">
        <v>333.15</v>
      </c>
      <c r="D483" s="11">
        <v>0</v>
      </c>
      <c r="E483" s="11">
        <v>0</v>
      </c>
      <c r="F483" s="11">
        <v>0.42719999999999997</v>
      </c>
      <c r="G483" s="11">
        <v>0.1414</v>
      </c>
      <c r="H483" s="11">
        <v>0</v>
      </c>
      <c r="I483" s="11">
        <v>0</v>
      </c>
      <c r="J483" s="11">
        <v>0</v>
      </c>
      <c r="K483" s="11">
        <v>0</v>
      </c>
      <c r="L483" s="11">
        <v>0.43140000000000001</v>
      </c>
      <c r="M483" s="11">
        <v>0</v>
      </c>
      <c r="N483" s="11">
        <v>0.98269999999999991</v>
      </c>
      <c r="O483" s="11">
        <v>5.1999999999999998E-3</v>
      </c>
      <c r="P483" s="11">
        <v>0</v>
      </c>
      <c r="Q483" s="11">
        <v>0</v>
      </c>
      <c r="R483" s="11">
        <v>0</v>
      </c>
      <c r="S483" s="11">
        <v>0</v>
      </c>
      <c r="T483" s="11">
        <v>1.21E-2</v>
      </c>
      <c r="U483" s="11">
        <v>0</v>
      </c>
      <c r="V483" s="11">
        <v>8.0000000000000004E-4</v>
      </c>
      <c r="W483" s="11">
        <v>0.24420000000000003</v>
      </c>
      <c r="X483" s="11">
        <v>0</v>
      </c>
      <c r="Y483" s="11">
        <v>0</v>
      </c>
      <c r="Z483" s="11">
        <v>0</v>
      </c>
      <c r="AA483" s="11">
        <v>0</v>
      </c>
      <c r="AB483" s="11">
        <v>0.755</v>
      </c>
    </row>
    <row r="484" spans="1:28" x14ac:dyDescent="0.25">
      <c r="A484" s="11">
        <v>27</v>
      </c>
      <c r="B484" s="11" t="s">
        <v>27</v>
      </c>
      <c r="C484" s="11">
        <v>333.15</v>
      </c>
      <c r="D484" s="11">
        <v>0</v>
      </c>
      <c r="E484" s="11">
        <v>0</v>
      </c>
      <c r="F484" s="11">
        <v>0.49780000000000002</v>
      </c>
      <c r="G484" s="11">
        <v>1E-4</v>
      </c>
      <c r="H484" s="11">
        <v>0</v>
      </c>
      <c r="I484" s="11">
        <v>0</v>
      </c>
      <c r="J484" s="11">
        <v>0</v>
      </c>
      <c r="K484" s="11">
        <v>0</v>
      </c>
      <c r="L484" s="11">
        <v>0.50219999999999998</v>
      </c>
      <c r="M484" s="11">
        <v>0</v>
      </c>
      <c r="N484" s="11">
        <v>0.99180000000000001</v>
      </c>
      <c r="O484" s="11">
        <v>1E-4</v>
      </c>
      <c r="P484" s="11">
        <v>0</v>
      </c>
      <c r="Q484" s="11">
        <v>0</v>
      </c>
      <c r="R484" s="11">
        <v>0</v>
      </c>
      <c r="S484" s="11">
        <v>0</v>
      </c>
      <c r="T484" s="11">
        <v>8.199999999999999E-3</v>
      </c>
      <c r="U484" s="11">
        <v>0</v>
      </c>
      <c r="V484" s="11">
        <v>2.6200000000000001E-2</v>
      </c>
      <c r="W484" s="11">
        <v>1E-4</v>
      </c>
      <c r="X484" s="11">
        <v>0</v>
      </c>
      <c r="Y484" s="11">
        <v>0</v>
      </c>
      <c r="Z484" s="11">
        <v>0</v>
      </c>
      <c r="AA484" s="11">
        <v>0</v>
      </c>
      <c r="AB484" s="11">
        <v>0.9738</v>
      </c>
    </row>
    <row r="485" spans="1:28" x14ac:dyDescent="0.25">
      <c r="A485" s="11">
        <v>27</v>
      </c>
      <c r="B485" s="11" t="s">
        <v>27</v>
      </c>
      <c r="C485" s="11">
        <v>333.15</v>
      </c>
      <c r="D485" s="11">
        <v>0</v>
      </c>
      <c r="E485" s="11">
        <v>0</v>
      </c>
      <c r="F485" s="11">
        <v>0.49530000000000002</v>
      </c>
      <c r="G485" s="11">
        <v>0.50470000000000004</v>
      </c>
      <c r="H485" s="11">
        <v>0</v>
      </c>
      <c r="I485" s="11">
        <v>0</v>
      </c>
      <c r="J485" s="11">
        <v>0</v>
      </c>
      <c r="K485" s="11">
        <v>0</v>
      </c>
      <c r="L485" s="11">
        <v>1E-4</v>
      </c>
      <c r="M485" s="11">
        <v>0</v>
      </c>
      <c r="N485" s="11">
        <v>0.95579999999999998</v>
      </c>
      <c r="O485" s="11">
        <v>4.4199999999999996E-2</v>
      </c>
      <c r="P485" s="11">
        <v>0</v>
      </c>
      <c r="Q485" s="11">
        <v>0</v>
      </c>
      <c r="R485" s="11">
        <v>0</v>
      </c>
      <c r="S485" s="11">
        <v>0</v>
      </c>
      <c r="T485" s="11">
        <v>1E-4</v>
      </c>
      <c r="U485" s="11">
        <v>0</v>
      </c>
      <c r="V485" s="11">
        <v>8.1000000000000013E-3</v>
      </c>
      <c r="W485" s="11">
        <v>0.9919</v>
      </c>
      <c r="X485" s="11">
        <v>0</v>
      </c>
      <c r="Y485" s="11">
        <v>0</v>
      </c>
      <c r="Z485" s="11">
        <v>0</v>
      </c>
      <c r="AA485" s="11">
        <v>0</v>
      </c>
      <c r="AB485" s="11">
        <v>1E-4</v>
      </c>
    </row>
    <row r="486" spans="1:28" x14ac:dyDescent="0.25">
      <c r="A486" s="11">
        <v>27</v>
      </c>
      <c r="B486" s="11" t="s">
        <v>27</v>
      </c>
      <c r="C486" s="11">
        <v>303.14999999999998</v>
      </c>
      <c r="D486" s="11">
        <v>1</v>
      </c>
      <c r="E486" s="11">
        <v>2.7000000000000003E-2</v>
      </c>
      <c r="F486" s="11">
        <v>0.72799999999999998</v>
      </c>
      <c r="G486" s="11">
        <v>0.17</v>
      </c>
      <c r="H486" s="11">
        <v>0</v>
      </c>
      <c r="I486" s="11">
        <v>0</v>
      </c>
      <c r="J486" s="11">
        <v>0</v>
      </c>
      <c r="K486" s="11">
        <v>0</v>
      </c>
      <c r="L486" s="11">
        <v>7.4999999999999997E-2</v>
      </c>
      <c r="M486" s="11">
        <v>1.3899999999999999E-2</v>
      </c>
      <c r="N486" s="11">
        <v>0.96499999999999997</v>
      </c>
      <c r="O486" s="11">
        <v>8.8999999999999999E-3</v>
      </c>
      <c r="P486" s="11">
        <v>0</v>
      </c>
      <c r="Q486" s="11">
        <v>0</v>
      </c>
      <c r="R486" s="11">
        <v>0</v>
      </c>
      <c r="S486" s="11">
        <v>0</v>
      </c>
      <c r="T486" s="11">
        <v>1.2199999999999999E-2</v>
      </c>
      <c r="U486" s="11">
        <v>4.0199999999999993E-2</v>
      </c>
      <c r="V486" s="11">
        <v>7.1999999999999998E-3</v>
      </c>
      <c r="W486" s="11">
        <v>0.6835</v>
      </c>
      <c r="X486" s="11">
        <v>0</v>
      </c>
      <c r="Y486" s="11">
        <v>0</v>
      </c>
      <c r="Z486" s="11">
        <v>0</v>
      </c>
      <c r="AA486" s="11">
        <v>0</v>
      </c>
      <c r="AB486" s="11">
        <v>0.26899999999999996</v>
      </c>
    </row>
    <row r="487" spans="1:28" x14ac:dyDescent="0.25">
      <c r="A487" s="11">
        <v>27</v>
      </c>
      <c r="B487" s="11" t="s">
        <v>27</v>
      </c>
      <c r="C487" s="11">
        <v>303.14999999999998</v>
      </c>
      <c r="D487" s="11">
        <v>1</v>
      </c>
      <c r="E487" s="11">
        <v>0.10800000000000001</v>
      </c>
      <c r="F487" s="11">
        <v>0.755</v>
      </c>
      <c r="G487" s="11">
        <v>0.113</v>
      </c>
      <c r="H487" s="11">
        <v>0</v>
      </c>
      <c r="I487" s="11">
        <v>0</v>
      </c>
      <c r="J487" s="11">
        <v>0</v>
      </c>
      <c r="K487" s="11">
        <v>0</v>
      </c>
      <c r="L487" s="11">
        <v>2.4E-2</v>
      </c>
      <c r="M487" s="11">
        <v>8.0199999999999994E-2</v>
      </c>
      <c r="N487" s="11">
        <v>0.89370000000000005</v>
      </c>
      <c r="O487" s="11">
        <v>1.3899999999999999E-2</v>
      </c>
      <c r="P487" s="11">
        <v>0</v>
      </c>
      <c r="Q487" s="11">
        <v>0</v>
      </c>
      <c r="R487" s="11">
        <v>0</v>
      </c>
      <c r="S487" s="11">
        <v>0</v>
      </c>
      <c r="T487" s="11">
        <v>1.2199999999999999E-2</v>
      </c>
      <c r="U487" s="11">
        <v>0.16339999999999999</v>
      </c>
      <c r="V487" s="11">
        <v>3.0099999999999998E-2</v>
      </c>
      <c r="W487" s="11">
        <v>0.6762999999999999</v>
      </c>
      <c r="X487" s="11">
        <v>0</v>
      </c>
      <c r="Y487" s="11">
        <v>0</v>
      </c>
      <c r="Z487" s="11">
        <v>0</v>
      </c>
      <c r="AA487" s="11">
        <v>0</v>
      </c>
      <c r="AB487" s="11">
        <v>0.13019999999999998</v>
      </c>
    </row>
    <row r="488" spans="1:28" x14ac:dyDescent="0.25">
      <c r="A488" s="11">
        <v>27</v>
      </c>
      <c r="B488" s="11" t="s">
        <v>27</v>
      </c>
      <c r="C488" s="11">
        <v>303.14999999999998</v>
      </c>
      <c r="D488" s="11">
        <v>1</v>
      </c>
      <c r="E488" s="11">
        <v>3.5699999999999996E-2</v>
      </c>
      <c r="F488" s="11">
        <v>0.79599999999999993</v>
      </c>
      <c r="G488" s="11">
        <v>6.93E-2</v>
      </c>
      <c r="H488" s="11">
        <v>0</v>
      </c>
      <c r="I488" s="11">
        <v>0</v>
      </c>
      <c r="J488" s="11">
        <v>0</v>
      </c>
      <c r="K488" s="11">
        <v>0</v>
      </c>
      <c r="L488" s="11">
        <v>9.9000000000000005E-2</v>
      </c>
      <c r="M488" s="11">
        <v>2.3300000000000001E-2</v>
      </c>
      <c r="N488" s="11">
        <v>0.94980000000000009</v>
      </c>
      <c r="O488" s="11">
        <v>1.37E-2</v>
      </c>
      <c r="P488" s="11">
        <v>0</v>
      </c>
      <c r="Q488" s="11">
        <v>0</v>
      </c>
      <c r="R488" s="11">
        <v>0</v>
      </c>
      <c r="S488" s="11">
        <v>0</v>
      </c>
      <c r="T488" s="11">
        <v>1.32E-2</v>
      </c>
      <c r="U488" s="11">
        <v>0.114</v>
      </c>
      <c r="V488" s="11">
        <v>5.1999999999999998E-3</v>
      </c>
      <c r="W488" s="11">
        <v>0.36229999999999996</v>
      </c>
      <c r="X488" s="11">
        <v>0</v>
      </c>
      <c r="Y488" s="11">
        <v>0</v>
      </c>
      <c r="Z488" s="11">
        <v>0</v>
      </c>
      <c r="AA488" s="11">
        <v>0</v>
      </c>
      <c r="AB488" s="11">
        <v>0.51849999999999996</v>
      </c>
    </row>
    <row r="489" spans="1:28" x14ac:dyDescent="0.25">
      <c r="A489" s="11">
        <v>27</v>
      </c>
      <c r="B489" s="11" t="s">
        <v>27</v>
      </c>
      <c r="C489" s="11">
        <v>318.14999999999998</v>
      </c>
      <c r="D489" s="11">
        <v>1</v>
      </c>
      <c r="E489" s="11">
        <v>4.7E-2</v>
      </c>
      <c r="F489" s="11">
        <v>0.74099999999999999</v>
      </c>
      <c r="G489" s="11">
        <v>0.16</v>
      </c>
      <c r="H489" s="11">
        <v>0</v>
      </c>
      <c r="I489" s="11">
        <v>0</v>
      </c>
      <c r="J489" s="11">
        <v>0</v>
      </c>
      <c r="K489" s="11">
        <v>0</v>
      </c>
      <c r="L489" s="11">
        <v>5.2000000000000005E-2</v>
      </c>
      <c r="M489" s="11">
        <v>1.9400000000000001E-2</v>
      </c>
      <c r="N489" s="11">
        <v>0.95660000000000001</v>
      </c>
      <c r="O489" s="11">
        <v>8.8000000000000005E-3</v>
      </c>
      <c r="P489" s="11">
        <v>0</v>
      </c>
      <c r="Q489" s="11">
        <v>0</v>
      </c>
      <c r="R489" s="11">
        <v>0</v>
      </c>
      <c r="S489" s="11">
        <v>0</v>
      </c>
      <c r="T489" s="11">
        <v>1.52E-2</v>
      </c>
      <c r="U489" s="11">
        <v>9.3299999999999994E-2</v>
      </c>
      <c r="V489" s="11">
        <v>2.8000000000000004E-3</v>
      </c>
      <c r="W489" s="11">
        <v>0.68769999999999998</v>
      </c>
      <c r="X489" s="11">
        <v>0</v>
      </c>
      <c r="Y489" s="11">
        <v>0</v>
      </c>
      <c r="Z489" s="11">
        <v>0</v>
      </c>
      <c r="AA489" s="11">
        <v>0</v>
      </c>
      <c r="AB489" s="11">
        <v>0.2162</v>
      </c>
    </row>
    <row r="490" spans="1:28" x14ac:dyDescent="0.25">
      <c r="A490" s="11">
        <v>27</v>
      </c>
      <c r="B490" s="11" t="s">
        <v>27</v>
      </c>
      <c r="C490" s="11">
        <v>318.14999999999998</v>
      </c>
      <c r="D490" s="11">
        <v>1</v>
      </c>
      <c r="E490" s="11">
        <v>0.14199999999999999</v>
      </c>
      <c r="F490" s="11">
        <v>0.7390000000000001</v>
      </c>
      <c r="G490" s="11">
        <v>6.7000000000000004E-2</v>
      </c>
      <c r="H490" s="11">
        <v>0</v>
      </c>
      <c r="I490" s="11">
        <v>0</v>
      </c>
      <c r="J490" s="11">
        <v>0</v>
      </c>
      <c r="K490" s="11">
        <v>0</v>
      </c>
      <c r="L490" s="11">
        <v>5.2000000000000005E-2</v>
      </c>
      <c r="M490" s="11">
        <v>2.6600000000000002E-2</v>
      </c>
      <c r="N490" s="11">
        <v>0.94319999999999993</v>
      </c>
      <c r="O490" s="11">
        <v>1.11E-2</v>
      </c>
      <c r="P490" s="11">
        <v>0</v>
      </c>
      <c r="Q490" s="11">
        <v>0</v>
      </c>
      <c r="R490" s="11">
        <v>0</v>
      </c>
      <c r="S490" s="11">
        <v>0</v>
      </c>
      <c r="T490" s="11">
        <v>1.9199999999999998E-2</v>
      </c>
      <c r="U490" s="11">
        <v>0.31790000000000002</v>
      </c>
      <c r="V490" s="11">
        <v>1.21E-2</v>
      </c>
      <c r="W490" s="11">
        <v>0.40600000000000003</v>
      </c>
      <c r="X490" s="11">
        <v>0</v>
      </c>
      <c r="Y490" s="11">
        <v>0</v>
      </c>
      <c r="Z490" s="11">
        <v>0</v>
      </c>
      <c r="AA490" s="11">
        <v>0</v>
      </c>
      <c r="AB490" s="11">
        <v>0.26400000000000001</v>
      </c>
    </row>
    <row r="491" spans="1:28" x14ac:dyDescent="0.25">
      <c r="A491" s="11">
        <v>27</v>
      </c>
      <c r="B491" s="11" t="s">
        <v>27</v>
      </c>
      <c r="C491" s="11">
        <v>318.14999999999998</v>
      </c>
      <c r="D491" s="11">
        <v>1</v>
      </c>
      <c r="E491" s="11">
        <v>2.8999999999999998E-2</v>
      </c>
      <c r="F491" s="11">
        <v>0.77900000000000003</v>
      </c>
      <c r="G491" s="11">
        <v>5.7000000000000002E-2</v>
      </c>
      <c r="H491" s="11">
        <v>0</v>
      </c>
      <c r="I491" s="11">
        <v>0</v>
      </c>
      <c r="J491" s="11">
        <v>0</v>
      </c>
      <c r="K491" s="11">
        <v>0</v>
      </c>
      <c r="L491" s="11">
        <v>0.13500000000000001</v>
      </c>
      <c r="M491" s="11">
        <v>2.29E-2</v>
      </c>
      <c r="N491" s="11">
        <v>0.95750000000000002</v>
      </c>
      <c r="O491" s="11">
        <v>4.7999999999999996E-3</v>
      </c>
      <c r="P491" s="11">
        <v>0</v>
      </c>
      <c r="Q491" s="11">
        <v>0</v>
      </c>
      <c r="R491" s="11">
        <v>0</v>
      </c>
      <c r="S491" s="11">
        <v>0</v>
      </c>
      <c r="T491" s="11">
        <v>1.4800000000000001E-2</v>
      </c>
      <c r="U491" s="11">
        <v>0.1094</v>
      </c>
      <c r="V491" s="11">
        <v>2.23E-2</v>
      </c>
      <c r="W491" s="11">
        <v>0.2601</v>
      </c>
      <c r="X491" s="11">
        <v>0</v>
      </c>
      <c r="Y491" s="11">
        <v>0</v>
      </c>
      <c r="Z491" s="11">
        <v>0</v>
      </c>
      <c r="AA491" s="11">
        <v>0</v>
      </c>
      <c r="AB491" s="11">
        <v>0.60819999999999996</v>
      </c>
    </row>
    <row r="492" spans="1:28" x14ac:dyDescent="0.25">
      <c r="A492" s="11">
        <v>27</v>
      </c>
      <c r="B492" s="11" t="s">
        <v>27</v>
      </c>
      <c r="C492" s="11">
        <v>333.15</v>
      </c>
      <c r="D492" s="11">
        <v>1</v>
      </c>
      <c r="E492" s="11">
        <v>9.9000000000000005E-2</v>
      </c>
      <c r="F492" s="11">
        <v>0.67799999999999994</v>
      </c>
      <c r="G492" s="11">
        <v>0.19</v>
      </c>
      <c r="H492" s="11">
        <v>0</v>
      </c>
      <c r="I492" s="11">
        <v>0</v>
      </c>
      <c r="J492" s="11">
        <v>0</v>
      </c>
      <c r="K492" s="11">
        <v>0</v>
      </c>
      <c r="L492" s="11">
        <v>3.3000000000000002E-2</v>
      </c>
      <c r="M492" s="11">
        <v>3.2300000000000002E-2</v>
      </c>
      <c r="N492" s="11">
        <v>0.95420000000000005</v>
      </c>
      <c r="O492" s="11">
        <v>7.8000000000000005E-3</v>
      </c>
      <c r="P492" s="11">
        <v>0</v>
      </c>
      <c r="Q492" s="11">
        <v>0</v>
      </c>
      <c r="R492" s="11">
        <v>0</v>
      </c>
      <c r="S492" s="11">
        <v>0</v>
      </c>
      <c r="T492" s="11">
        <v>5.6999999999999993E-3</v>
      </c>
      <c r="U492" s="11">
        <v>5.8899999999999994E-2</v>
      </c>
      <c r="V492" s="11">
        <v>9.1999999999999998E-3</v>
      </c>
      <c r="W492" s="11">
        <v>0.72</v>
      </c>
      <c r="X492" s="11">
        <v>0</v>
      </c>
      <c r="Y492" s="11">
        <v>0</v>
      </c>
      <c r="Z492" s="11">
        <v>0</v>
      </c>
      <c r="AA492" s="11">
        <v>0</v>
      </c>
      <c r="AB492" s="11">
        <v>0.21190000000000001</v>
      </c>
    </row>
    <row r="493" spans="1:28" x14ac:dyDescent="0.25">
      <c r="A493" s="11">
        <v>27</v>
      </c>
      <c r="B493" s="11" t="s">
        <v>27</v>
      </c>
      <c r="C493" s="11">
        <v>333.15</v>
      </c>
      <c r="D493" s="11">
        <v>1</v>
      </c>
      <c r="E493" s="11">
        <v>0.11800000000000001</v>
      </c>
      <c r="F493" s="11">
        <v>0.68500000000000005</v>
      </c>
      <c r="G493" s="11">
        <v>0.15</v>
      </c>
      <c r="H493" s="11">
        <v>0</v>
      </c>
      <c r="I493" s="11">
        <v>0</v>
      </c>
      <c r="J493" s="11">
        <v>0</v>
      </c>
      <c r="K493" s="11">
        <v>0</v>
      </c>
      <c r="L493" s="11">
        <v>4.7E-2</v>
      </c>
      <c r="M493" s="11">
        <v>7.7199999999999991E-2</v>
      </c>
      <c r="N493" s="11">
        <v>0.90590000000000004</v>
      </c>
      <c r="O493" s="11">
        <v>7.8000000000000005E-3</v>
      </c>
      <c r="P493" s="11">
        <v>0</v>
      </c>
      <c r="Q493" s="11">
        <v>0</v>
      </c>
      <c r="R493" s="11">
        <v>0</v>
      </c>
      <c r="S493" s="11">
        <v>0</v>
      </c>
      <c r="T493" s="11">
        <v>9.1000000000000004E-3</v>
      </c>
      <c r="U493" s="11">
        <v>0.1711</v>
      </c>
      <c r="V493" s="11">
        <v>1.0200000000000001E-2</v>
      </c>
      <c r="W493" s="11">
        <v>0.70519999999999994</v>
      </c>
      <c r="X493" s="11">
        <v>0</v>
      </c>
      <c r="Y493" s="11">
        <v>0</v>
      </c>
      <c r="Z493" s="11">
        <v>0</v>
      </c>
      <c r="AA493" s="11">
        <v>0</v>
      </c>
      <c r="AB493" s="11">
        <v>0.11359999999999999</v>
      </c>
    </row>
    <row r="494" spans="1:28" x14ac:dyDescent="0.25">
      <c r="A494" s="11">
        <v>27</v>
      </c>
      <c r="B494" s="11" t="s">
        <v>27</v>
      </c>
      <c r="C494" s="11">
        <v>333.15</v>
      </c>
      <c r="D494" s="11">
        <v>1</v>
      </c>
      <c r="E494" s="11">
        <v>5.5E-2</v>
      </c>
      <c r="F494" s="11">
        <v>0.7340000000000001</v>
      </c>
      <c r="G494" s="11">
        <v>8.900000000000001E-2</v>
      </c>
      <c r="H494" s="11">
        <v>0</v>
      </c>
      <c r="I494" s="11">
        <v>0</v>
      </c>
      <c r="J494" s="11">
        <v>0</v>
      </c>
      <c r="K494" s="11">
        <v>0</v>
      </c>
      <c r="L494" s="11">
        <v>0.122</v>
      </c>
      <c r="M494" s="11">
        <v>2.5099999999999997E-2</v>
      </c>
      <c r="N494" s="11">
        <v>0.94810000000000005</v>
      </c>
      <c r="O494" s="11">
        <v>1.61E-2</v>
      </c>
      <c r="P494" s="11">
        <v>0</v>
      </c>
      <c r="Q494" s="11">
        <v>0</v>
      </c>
      <c r="R494" s="11">
        <v>0</v>
      </c>
      <c r="S494" s="11">
        <v>0</v>
      </c>
      <c r="T494" s="11">
        <v>1.0700000000000001E-2</v>
      </c>
      <c r="U494" s="11">
        <v>9.7100000000000006E-2</v>
      </c>
      <c r="V494" s="11">
        <v>4.8999999999999998E-3</v>
      </c>
      <c r="W494" s="11">
        <v>0.3649</v>
      </c>
      <c r="X494" s="11">
        <v>0</v>
      </c>
      <c r="Y494" s="11">
        <v>0</v>
      </c>
      <c r="Z494" s="11">
        <v>0</v>
      </c>
      <c r="AA494" s="11">
        <v>0</v>
      </c>
      <c r="AB494" s="11">
        <v>0.53310000000000002</v>
      </c>
    </row>
    <row r="495" spans="1:28" x14ac:dyDescent="0.25">
      <c r="A495" s="11">
        <v>27</v>
      </c>
      <c r="B495" s="11" t="s">
        <v>27</v>
      </c>
      <c r="C495" s="11">
        <v>303.14999999999998</v>
      </c>
      <c r="D495" s="11">
        <v>2</v>
      </c>
      <c r="E495" s="11">
        <v>0.33460000000000001</v>
      </c>
      <c r="F495" s="11">
        <v>0.3054</v>
      </c>
      <c r="G495" s="11">
        <v>0.36</v>
      </c>
      <c r="H495" s="11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0.30630000000000002</v>
      </c>
      <c r="N495" s="11">
        <v>0.58200000000000007</v>
      </c>
      <c r="O495" s="11">
        <v>0.11169999999999999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0.35039999999999999</v>
      </c>
      <c r="V495" s="11">
        <v>2.3E-3</v>
      </c>
      <c r="W495" s="11">
        <v>0.64729999999999999</v>
      </c>
      <c r="X495" s="11">
        <v>0</v>
      </c>
      <c r="Y495" s="11">
        <v>0</v>
      </c>
      <c r="Z495" s="11">
        <v>0</v>
      </c>
      <c r="AA495" s="11">
        <v>0</v>
      </c>
      <c r="AB495" s="11">
        <v>0</v>
      </c>
    </row>
    <row r="496" spans="1:28" x14ac:dyDescent="0.25">
      <c r="A496" s="11">
        <v>27</v>
      </c>
      <c r="B496" s="11" t="s">
        <v>27</v>
      </c>
      <c r="C496" s="11">
        <v>303.14999999999998</v>
      </c>
      <c r="D496" s="11">
        <v>2</v>
      </c>
      <c r="E496" s="11">
        <v>0.28820000000000001</v>
      </c>
      <c r="F496" s="11">
        <v>0.33860000000000001</v>
      </c>
      <c r="G496" s="11">
        <v>0.37319999999999998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0.26780000000000004</v>
      </c>
      <c r="N496" s="11">
        <v>0.67349999999999999</v>
      </c>
      <c r="O496" s="11">
        <v>5.8700000000000002E-2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0.31120000000000003</v>
      </c>
      <c r="V496" s="11">
        <v>2.2000000000000001E-3</v>
      </c>
      <c r="W496" s="11">
        <v>0.68659999999999999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</row>
    <row r="497" spans="1:28" x14ac:dyDescent="0.25">
      <c r="A497" s="11">
        <v>27</v>
      </c>
      <c r="B497" s="11" t="s">
        <v>27</v>
      </c>
      <c r="C497" s="11">
        <v>303.14999999999998</v>
      </c>
      <c r="D497" s="11">
        <v>2</v>
      </c>
      <c r="E497" s="11">
        <v>1E-4</v>
      </c>
      <c r="F497" s="11">
        <v>0.49630000000000002</v>
      </c>
      <c r="G497" s="11">
        <v>0.50369999999999993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1E-4</v>
      </c>
      <c r="N497" s="11">
        <v>0.9919</v>
      </c>
      <c r="O497" s="11">
        <v>8.1000000000000013E-3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1E-4</v>
      </c>
      <c r="V497" s="11">
        <v>1.49E-2</v>
      </c>
      <c r="W497" s="11">
        <v>0.98510000000000009</v>
      </c>
      <c r="X497" s="11">
        <v>0</v>
      </c>
      <c r="Y497" s="11">
        <v>0</v>
      </c>
      <c r="Z497" s="11">
        <v>0</v>
      </c>
      <c r="AA497" s="11">
        <v>0</v>
      </c>
      <c r="AB497" s="11">
        <v>0</v>
      </c>
    </row>
    <row r="498" spans="1:28" x14ac:dyDescent="0.25">
      <c r="A498" s="11">
        <v>27</v>
      </c>
      <c r="B498" s="11" t="s">
        <v>27</v>
      </c>
      <c r="C498" s="11">
        <v>303.14999999999998</v>
      </c>
      <c r="D498" s="11">
        <v>2</v>
      </c>
      <c r="E498" s="11">
        <v>0.15939999999999999</v>
      </c>
      <c r="F498" s="11">
        <v>0.41060000000000002</v>
      </c>
      <c r="G498" s="11">
        <v>0.43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0.13900000000000001</v>
      </c>
      <c r="N498" s="11">
        <v>0.82069999999999999</v>
      </c>
      <c r="O498" s="11">
        <v>4.0300000000000002E-2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0.19289999999999999</v>
      </c>
      <c r="V498" s="11">
        <v>1.6E-2</v>
      </c>
      <c r="W498" s="11">
        <v>0.79110000000000003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</row>
    <row r="499" spans="1:28" x14ac:dyDescent="0.25">
      <c r="A499" s="11">
        <v>27</v>
      </c>
      <c r="B499" s="11" t="s">
        <v>27</v>
      </c>
      <c r="C499" s="11">
        <v>303.14999999999998</v>
      </c>
      <c r="D499" s="11">
        <v>2</v>
      </c>
      <c r="E499" s="11">
        <v>9.849999999999999E-2</v>
      </c>
      <c r="F499" s="11">
        <v>0.44350000000000001</v>
      </c>
      <c r="G499" s="11">
        <v>0.45799999999999996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7.8200000000000006E-2</v>
      </c>
      <c r="N499" s="11">
        <v>0.9133</v>
      </c>
      <c r="O499" s="11">
        <v>8.5000000000000006E-3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0.12359999999999999</v>
      </c>
      <c r="V499" s="11">
        <v>1.11E-2</v>
      </c>
      <c r="W499" s="11">
        <v>0.86529999999999996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</row>
    <row r="500" spans="1:28" x14ac:dyDescent="0.25">
      <c r="A500" s="11">
        <v>27</v>
      </c>
      <c r="B500" s="11" t="s">
        <v>27</v>
      </c>
      <c r="C500" s="11">
        <v>318.14999999999998</v>
      </c>
      <c r="D500" s="11">
        <v>2</v>
      </c>
      <c r="E500" s="11">
        <v>0.30969999999999998</v>
      </c>
      <c r="F500" s="11">
        <v>0.33030000000000004</v>
      </c>
      <c r="G500" s="11">
        <v>0.36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0.26519999999999999</v>
      </c>
      <c r="N500" s="11">
        <v>0.67469999999999997</v>
      </c>
      <c r="O500" s="11">
        <v>6.0100000000000001E-2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0.33729999999999999</v>
      </c>
      <c r="V500" s="11">
        <v>2.6600000000000002E-2</v>
      </c>
      <c r="W500" s="11">
        <v>0.6361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</row>
    <row r="501" spans="1:28" x14ac:dyDescent="0.25">
      <c r="A501" s="11">
        <v>27</v>
      </c>
      <c r="B501" s="11" t="s">
        <v>27</v>
      </c>
      <c r="C501" s="11">
        <v>318.14999999999998</v>
      </c>
      <c r="D501" s="11">
        <v>2</v>
      </c>
      <c r="E501" s="11">
        <v>0.25609999999999999</v>
      </c>
      <c r="F501" s="11">
        <v>0.36729999999999996</v>
      </c>
      <c r="G501" s="11">
        <v>0.37659999999999999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0.22649999999999998</v>
      </c>
      <c r="N501" s="11">
        <v>0.72439999999999993</v>
      </c>
      <c r="O501" s="11">
        <v>4.9100000000000005E-2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0.2954</v>
      </c>
      <c r="V501" s="11">
        <v>1.09E-2</v>
      </c>
      <c r="W501" s="11">
        <v>0.69370000000000009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</row>
    <row r="502" spans="1:28" x14ac:dyDescent="0.25">
      <c r="A502" s="11">
        <v>27</v>
      </c>
      <c r="B502" s="11" t="s">
        <v>27</v>
      </c>
      <c r="C502" s="11">
        <v>318.14999999999998</v>
      </c>
      <c r="D502" s="11">
        <v>2</v>
      </c>
      <c r="E502" s="11">
        <v>0.19519999999999998</v>
      </c>
      <c r="F502" s="11">
        <v>0.40020000000000006</v>
      </c>
      <c r="G502" s="11">
        <v>0.40460000000000002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0.16519999999999999</v>
      </c>
      <c r="N502" s="11">
        <v>0.80569999999999997</v>
      </c>
      <c r="O502" s="11">
        <v>2.9100000000000001E-2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0.22579999999999997</v>
      </c>
      <c r="V502" s="11">
        <v>1.1299999999999999E-2</v>
      </c>
      <c r="W502" s="11">
        <v>0.76290000000000002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</row>
    <row r="503" spans="1:28" x14ac:dyDescent="0.25">
      <c r="A503" s="11">
        <v>27</v>
      </c>
      <c r="B503" s="11" t="s">
        <v>27</v>
      </c>
      <c r="C503" s="11">
        <v>318.14999999999998</v>
      </c>
      <c r="D503" s="11">
        <v>2</v>
      </c>
      <c r="E503" s="11">
        <v>1E-4</v>
      </c>
      <c r="F503" s="11">
        <v>0.50049999999999994</v>
      </c>
      <c r="G503" s="11">
        <v>0.49950000000000006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1E-4</v>
      </c>
      <c r="N503" s="11">
        <v>0.98480000000000001</v>
      </c>
      <c r="O503" s="11">
        <v>1.52E-2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1E-4</v>
      </c>
      <c r="V503" s="11">
        <v>1.32E-2</v>
      </c>
      <c r="W503" s="11">
        <v>0.98680000000000012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</row>
    <row r="504" spans="1:28" x14ac:dyDescent="0.25">
      <c r="A504" s="11">
        <v>27</v>
      </c>
      <c r="B504" s="11" t="s">
        <v>27</v>
      </c>
      <c r="C504" s="11">
        <v>318.14999999999998</v>
      </c>
      <c r="D504" s="11">
        <v>2</v>
      </c>
      <c r="E504" s="11">
        <v>0.1487</v>
      </c>
      <c r="F504" s="11">
        <v>0.40840000000000004</v>
      </c>
      <c r="G504" s="11">
        <v>0.44290000000000002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0.1206</v>
      </c>
      <c r="N504" s="11">
        <v>0.85389999999999999</v>
      </c>
      <c r="O504" s="11">
        <v>2.5499999999999998E-2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0.17219999999999999</v>
      </c>
      <c r="V504" s="11">
        <v>2.0299999999999999E-2</v>
      </c>
      <c r="W504" s="11">
        <v>0.8075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</row>
    <row r="505" spans="1:28" x14ac:dyDescent="0.25">
      <c r="A505" s="11">
        <v>27</v>
      </c>
      <c r="B505" s="11" t="s">
        <v>27</v>
      </c>
      <c r="C505" s="11">
        <v>333.15</v>
      </c>
      <c r="D505" s="11">
        <v>2</v>
      </c>
      <c r="E505" s="11">
        <v>0.31319999999999998</v>
      </c>
      <c r="F505" s="11">
        <v>0.31340000000000001</v>
      </c>
      <c r="G505" s="11">
        <v>0.37340000000000001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0.28160000000000002</v>
      </c>
      <c r="N505" s="11">
        <v>0.57130000000000003</v>
      </c>
      <c r="O505" s="11">
        <v>0.14710000000000001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0.3342</v>
      </c>
      <c r="V505" s="11">
        <v>3.4200000000000001E-2</v>
      </c>
      <c r="W505" s="11">
        <v>0.63149999999999995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</row>
    <row r="506" spans="1:28" x14ac:dyDescent="0.25">
      <c r="A506" s="11">
        <v>27</v>
      </c>
      <c r="B506" s="11" t="s">
        <v>27</v>
      </c>
      <c r="C506" s="11">
        <v>333.15</v>
      </c>
      <c r="D506" s="11">
        <v>2</v>
      </c>
      <c r="E506" s="11">
        <v>0.21309999999999998</v>
      </c>
      <c r="F506" s="11">
        <v>0.37859999999999999</v>
      </c>
      <c r="G506" s="11">
        <v>0.4083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0.1804</v>
      </c>
      <c r="N506" s="11">
        <v>0.75819999999999999</v>
      </c>
      <c r="O506" s="11">
        <v>6.1399999999999996E-2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0.2432</v>
      </c>
      <c r="V506" s="11">
        <v>3.3000000000000002E-2</v>
      </c>
      <c r="W506" s="11">
        <v>0.7238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</row>
    <row r="507" spans="1:28" x14ac:dyDescent="0.25">
      <c r="A507" s="11">
        <v>27</v>
      </c>
      <c r="B507" s="11" t="s">
        <v>27</v>
      </c>
      <c r="C507" s="11">
        <v>333.15</v>
      </c>
      <c r="D507" s="11">
        <v>2</v>
      </c>
      <c r="E507" s="11">
        <v>0.1234</v>
      </c>
      <c r="F507" s="11">
        <v>0.43880000000000002</v>
      </c>
      <c r="G507" s="11">
        <v>0.43780000000000002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7.8E-2</v>
      </c>
      <c r="N507" s="11">
        <v>0.89549999999999996</v>
      </c>
      <c r="O507" s="11">
        <v>2.6499999999999999E-2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0.16190000000000002</v>
      </c>
      <c r="V507" s="11">
        <v>2.5699999999999997E-2</v>
      </c>
      <c r="W507" s="11">
        <v>0.81230000000000002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</row>
    <row r="508" spans="1:28" x14ac:dyDescent="0.25">
      <c r="A508" s="11">
        <v>27</v>
      </c>
      <c r="B508" s="11" t="s">
        <v>27</v>
      </c>
      <c r="C508" s="11">
        <v>333.15</v>
      </c>
      <c r="D508" s="11">
        <v>2</v>
      </c>
      <c r="E508" s="11">
        <v>1E-4</v>
      </c>
      <c r="F508" s="11">
        <v>0.50080000000000002</v>
      </c>
      <c r="G508" s="11">
        <v>0.49920000000000003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1E-4</v>
      </c>
      <c r="N508" s="11">
        <v>0.98409999999999997</v>
      </c>
      <c r="O508" s="11">
        <v>1.5900000000000001E-2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1E-4</v>
      </c>
      <c r="V508" s="11">
        <v>7.1999999999999998E-3</v>
      </c>
      <c r="W508" s="11">
        <v>0.99280000000000002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</row>
    <row r="509" spans="1:28" x14ac:dyDescent="0.25">
      <c r="A509" s="11">
        <v>27</v>
      </c>
      <c r="B509" s="11" t="s">
        <v>27</v>
      </c>
      <c r="C509" s="11">
        <v>333.15</v>
      </c>
      <c r="D509" s="11">
        <v>2</v>
      </c>
      <c r="E509" s="11">
        <v>8.3900000000000002E-2</v>
      </c>
      <c r="F509" s="11">
        <v>0.45079999999999998</v>
      </c>
      <c r="G509" s="11">
        <v>0.46529999999999999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3.5400000000000001E-2</v>
      </c>
      <c r="N509" s="11">
        <v>0.95489999999999997</v>
      </c>
      <c r="O509" s="11">
        <v>9.5999999999999992E-3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0.12470000000000001</v>
      </c>
      <c r="V509" s="11">
        <v>2.3300000000000001E-2</v>
      </c>
      <c r="W509" s="11">
        <v>0.85199999999999998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</row>
    <row r="510" spans="1:28" x14ac:dyDescent="0.25">
      <c r="A510" s="11">
        <v>27</v>
      </c>
      <c r="B510" s="11" t="s">
        <v>27</v>
      </c>
      <c r="C510" s="11">
        <v>303.14999999999998</v>
      </c>
      <c r="D510" s="11">
        <v>2</v>
      </c>
      <c r="E510" s="11">
        <v>0.3992</v>
      </c>
      <c r="F510" s="11">
        <v>0.29670000000000002</v>
      </c>
      <c r="G510" s="11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0.30409999999999998</v>
      </c>
      <c r="M510" s="11">
        <v>0.23430000000000001</v>
      </c>
      <c r="N510" s="11">
        <v>0.70369999999999999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6.2E-2</v>
      </c>
      <c r="U510" s="11">
        <v>0.50939999999999996</v>
      </c>
      <c r="V510" s="11">
        <v>1.8500000000000003E-2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0.47210000000000002</v>
      </c>
    </row>
    <row r="511" spans="1:28" x14ac:dyDescent="0.25">
      <c r="A511" s="11">
        <v>27</v>
      </c>
      <c r="B511" s="11" t="s">
        <v>27</v>
      </c>
      <c r="C511" s="11">
        <v>303.14999999999998</v>
      </c>
      <c r="D511" s="11">
        <v>2</v>
      </c>
      <c r="E511" s="11">
        <v>0.29549999999999998</v>
      </c>
      <c r="F511" s="11">
        <v>0.34389999999999998</v>
      </c>
      <c r="G511" s="11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0.36060000000000003</v>
      </c>
      <c r="M511" s="11">
        <v>0.1598</v>
      </c>
      <c r="N511" s="11">
        <v>0.80779999999999996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3.2500000000000001E-2</v>
      </c>
      <c r="U511" s="11">
        <v>0.38740000000000002</v>
      </c>
      <c r="V511" s="11">
        <v>3.5999999999999999E-3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0.60909999999999997</v>
      </c>
    </row>
    <row r="512" spans="1:28" x14ac:dyDescent="0.25">
      <c r="A512" s="11">
        <v>27</v>
      </c>
      <c r="B512" s="11" t="s">
        <v>27</v>
      </c>
      <c r="C512" s="11">
        <v>303.14999999999998</v>
      </c>
      <c r="D512" s="11">
        <v>2</v>
      </c>
      <c r="E512" s="11">
        <v>0.22010000000000002</v>
      </c>
      <c r="F512" s="11">
        <v>0.37719999999999998</v>
      </c>
      <c r="G512" s="11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0.40270000000000006</v>
      </c>
      <c r="M512" s="11">
        <v>0.1076</v>
      </c>
      <c r="N512" s="11">
        <v>0.8669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2.5499999999999998E-2</v>
      </c>
      <c r="U512" s="11">
        <v>0.2999</v>
      </c>
      <c r="V512" s="11">
        <v>8.9999999999999998E-4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0.69920000000000004</v>
      </c>
    </row>
    <row r="513" spans="1:28" x14ac:dyDescent="0.25">
      <c r="A513" s="11">
        <v>27</v>
      </c>
      <c r="B513" s="11" t="s">
        <v>27</v>
      </c>
      <c r="C513" s="11">
        <v>303.14999999999998</v>
      </c>
      <c r="D513" s="11">
        <v>2</v>
      </c>
      <c r="E513" s="11">
        <v>9.5100000000000004E-2</v>
      </c>
      <c r="F513" s="11">
        <v>0.45770000000000005</v>
      </c>
      <c r="G513" s="11">
        <v>0</v>
      </c>
      <c r="H513" s="11">
        <v>0</v>
      </c>
      <c r="I513" s="11">
        <v>0</v>
      </c>
      <c r="J513" s="11">
        <v>0</v>
      </c>
      <c r="K513" s="11">
        <v>0</v>
      </c>
      <c r="L513" s="11">
        <v>0.44719999999999999</v>
      </c>
      <c r="M513" s="11">
        <v>4.7699999999999992E-2</v>
      </c>
      <c r="N513" s="11">
        <v>0.93150000000000011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2.0799999999999999E-2</v>
      </c>
      <c r="U513" s="11">
        <v>0.1376</v>
      </c>
      <c r="V513" s="11">
        <v>2.0000000000000001E-4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0.86219999999999997</v>
      </c>
    </row>
    <row r="514" spans="1:28" x14ac:dyDescent="0.25">
      <c r="A514" s="11">
        <v>27</v>
      </c>
      <c r="B514" s="11" t="s">
        <v>27</v>
      </c>
      <c r="C514" s="11">
        <v>318.14999999999998</v>
      </c>
      <c r="D514" s="11">
        <v>2</v>
      </c>
      <c r="E514" s="11">
        <v>0.39179999999999998</v>
      </c>
      <c r="F514" s="11">
        <v>0.30269999999999997</v>
      </c>
      <c r="G514" s="11">
        <v>0</v>
      </c>
      <c r="H514" s="11">
        <v>0</v>
      </c>
      <c r="I514" s="11">
        <v>0</v>
      </c>
      <c r="J514" s="11">
        <v>0</v>
      </c>
      <c r="K514" s="11">
        <v>0</v>
      </c>
      <c r="L514" s="11">
        <v>0.30549999999999999</v>
      </c>
      <c r="M514" s="11">
        <v>0.2427</v>
      </c>
      <c r="N514" s="11">
        <v>0.69370000000000009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6.3700000000000007E-2</v>
      </c>
      <c r="U514" s="11">
        <v>0.49670000000000003</v>
      </c>
      <c r="V514" s="11">
        <v>2.3300000000000001E-2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0.48</v>
      </c>
    </row>
    <row r="515" spans="1:28" x14ac:dyDescent="0.25">
      <c r="A515" s="11">
        <v>27</v>
      </c>
      <c r="B515" s="11" t="s">
        <v>27</v>
      </c>
      <c r="C515" s="11">
        <v>318.14999999999998</v>
      </c>
      <c r="D515" s="11">
        <v>2</v>
      </c>
      <c r="E515" s="11">
        <v>0.28800000000000003</v>
      </c>
      <c r="F515" s="11">
        <v>0.35460000000000003</v>
      </c>
      <c r="G515" s="11">
        <v>0</v>
      </c>
      <c r="H515" s="11">
        <v>0</v>
      </c>
      <c r="I515" s="11">
        <v>0</v>
      </c>
      <c r="J515" s="11">
        <v>0</v>
      </c>
      <c r="K515" s="11">
        <v>0</v>
      </c>
      <c r="L515" s="11">
        <v>0.3574</v>
      </c>
      <c r="M515" s="11">
        <v>0.16390000000000002</v>
      </c>
      <c r="N515" s="11">
        <v>0.7984</v>
      </c>
      <c r="O515" s="11">
        <v>0</v>
      </c>
      <c r="P515" s="11">
        <v>0</v>
      </c>
      <c r="Q515" s="11">
        <v>0</v>
      </c>
      <c r="R515" s="11">
        <v>0</v>
      </c>
      <c r="S515" s="11">
        <v>0</v>
      </c>
      <c r="T515" s="11">
        <v>3.7699999999999997E-2</v>
      </c>
      <c r="U515" s="11">
        <v>0.38719999999999999</v>
      </c>
      <c r="V515" s="11">
        <v>4.4000000000000003E-3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11">
        <v>0.60840000000000005</v>
      </c>
    </row>
    <row r="516" spans="1:28" x14ac:dyDescent="0.25">
      <c r="A516" s="11">
        <v>27</v>
      </c>
      <c r="B516" s="11" t="s">
        <v>27</v>
      </c>
      <c r="C516" s="11">
        <v>318.14999999999998</v>
      </c>
      <c r="D516" s="11">
        <v>2</v>
      </c>
      <c r="E516" s="11">
        <v>0.1986</v>
      </c>
      <c r="F516" s="11">
        <v>0.40159999999999996</v>
      </c>
      <c r="G516" s="11">
        <v>0</v>
      </c>
      <c r="H516" s="11">
        <v>0</v>
      </c>
      <c r="I516" s="11">
        <v>0</v>
      </c>
      <c r="J516" s="11">
        <v>0</v>
      </c>
      <c r="K516" s="11">
        <v>0</v>
      </c>
      <c r="L516" s="11">
        <v>0.39979999999999999</v>
      </c>
      <c r="M516" s="11">
        <v>0.1018</v>
      </c>
      <c r="N516" s="11">
        <v>0.85370000000000001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4.4500000000000005E-2</v>
      </c>
      <c r="U516" s="11">
        <v>0.28889999999999999</v>
      </c>
      <c r="V516" s="11">
        <v>1.5E-3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0.7095999999999999</v>
      </c>
    </row>
    <row r="517" spans="1:28" x14ac:dyDescent="0.25">
      <c r="A517" s="11">
        <v>27</v>
      </c>
      <c r="B517" s="11" t="s">
        <v>27</v>
      </c>
      <c r="C517" s="11">
        <v>318.14999999999998</v>
      </c>
      <c r="D517" s="11">
        <v>2</v>
      </c>
      <c r="E517" s="11">
        <v>9.4800000000000009E-2</v>
      </c>
      <c r="F517" s="11">
        <v>0.4511</v>
      </c>
      <c r="G517" s="11">
        <v>0</v>
      </c>
      <c r="H517" s="11">
        <v>0</v>
      </c>
      <c r="I517" s="11">
        <v>0</v>
      </c>
      <c r="J517" s="11">
        <v>0</v>
      </c>
      <c r="K517" s="11">
        <v>0</v>
      </c>
      <c r="L517" s="11">
        <v>0.45409999999999995</v>
      </c>
      <c r="M517" s="11">
        <v>5.1399999999999994E-2</v>
      </c>
      <c r="N517" s="11">
        <v>0.93099999999999994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1.7600000000000001E-2</v>
      </c>
      <c r="U517" s="11">
        <v>0.13439999999999999</v>
      </c>
      <c r="V517" s="11">
        <v>4.0000000000000002E-4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0.86519999999999997</v>
      </c>
    </row>
    <row r="518" spans="1:28" x14ac:dyDescent="0.25">
      <c r="A518" s="11">
        <v>27</v>
      </c>
      <c r="B518" s="11" t="s">
        <v>27</v>
      </c>
      <c r="C518" s="11">
        <v>333.15</v>
      </c>
      <c r="D518" s="11">
        <v>2</v>
      </c>
      <c r="E518" s="11">
        <v>0.38840000000000002</v>
      </c>
      <c r="F518" s="11">
        <v>0.32479999999999998</v>
      </c>
      <c r="G518" s="11">
        <v>0</v>
      </c>
      <c r="H518" s="11">
        <v>0</v>
      </c>
      <c r="I518" s="11">
        <v>0</v>
      </c>
      <c r="J518" s="11">
        <v>0</v>
      </c>
      <c r="K518" s="11">
        <v>0</v>
      </c>
      <c r="L518" s="11">
        <v>0.2868</v>
      </c>
      <c r="M518" s="11">
        <v>0.2525</v>
      </c>
      <c r="N518" s="11">
        <v>0.68569999999999998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6.1799999999999994E-2</v>
      </c>
      <c r="U518" s="11">
        <v>0.48710000000000003</v>
      </c>
      <c r="V518" s="11">
        <v>2.9100000000000001E-2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0.48380000000000001</v>
      </c>
    </row>
    <row r="519" spans="1:28" x14ac:dyDescent="0.25">
      <c r="A519" s="11">
        <v>27</v>
      </c>
      <c r="B519" s="11" t="s">
        <v>27</v>
      </c>
      <c r="C519" s="11">
        <v>333.15</v>
      </c>
      <c r="D519" s="11">
        <v>2</v>
      </c>
      <c r="E519" s="11">
        <v>0.28470000000000001</v>
      </c>
      <c r="F519" s="11">
        <v>0.36299999999999999</v>
      </c>
      <c r="G519" s="11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0.35229999999999995</v>
      </c>
      <c r="M519" s="11">
        <v>0.16579999999999998</v>
      </c>
      <c r="N519" s="11">
        <v>0.78739999999999999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4.6799999999999994E-2</v>
      </c>
      <c r="U519" s="11">
        <v>0.38250000000000001</v>
      </c>
      <c r="V519" s="11">
        <v>6.0999999999999995E-3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0.61140000000000005</v>
      </c>
    </row>
    <row r="520" spans="1:28" x14ac:dyDescent="0.25">
      <c r="A520" s="11">
        <v>27</v>
      </c>
      <c r="B520" s="11" t="s">
        <v>27</v>
      </c>
      <c r="C520" s="11">
        <v>333.15</v>
      </c>
      <c r="D520" s="11">
        <v>2</v>
      </c>
      <c r="E520" s="11">
        <v>0.20579999999999998</v>
      </c>
      <c r="F520" s="11">
        <v>0.38189999999999996</v>
      </c>
      <c r="G520" s="11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0.41229999999999994</v>
      </c>
      <c r="M520" s="11">
        <v>0.10339999999999999</v>
      </c>
      <c r="N520" s="11">
        <v>0.86010000000000009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3.6499999999999998E-2</v>
      </c>
      <c r="U520" s="11">
        <v>0.28239999999999998</v>
      </c>
      <c r="V520" s="11">
        <v>1.4000000000000002E-3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0.71620000000000006</v>
      </c>
    </row>
    <row r="521" spans="1:28" x14ac:dyDescent="0.25">
      <c r="A521" s="11">
        <v>27</v>
      </c>
      <c r="B521" s="11" t="s">
        <v>27</v>
      </c>
      <c r="C521" s="11">
        <v>333.15</v>
      </c>
      <c r="D521" s="11">
        <v>2</v>
      </c>
      <c r="E521" s="11">
        <v>0.10929999999999999</v>
      </c>
      <c r="F521" s="11">
        <v>0.44170000000000004</v>
      </c>
      <c r="G521" s="11">
        <v>0</v>
      </c>
      <c r="H521" s="11">
        <v>0</v>
      </c>
      <c r="I521" s="11">
        <v>0</v>
      </c>
      <c r="J521" s="11">
        <v>0</v>
      </c>
      <c r="K521" s="11">
        <v>0</v>
      </c>
      <c r="L521" s="11">
        <v>0.44900000000000001</v>
      </c>
      <c r="M521" s="11">
        <v>4.6900000000000004E-2</v>
      </c>
      <c r="N521" s="11">
        <v>0.93559999999999999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1.7500000000000002E-2</v>
      </c>
      <c r="U521" s="11">
        <v>0.15869999999999998</v>
      </c>
      <c r="V521" s="11">
        <v>1E-4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0.84120000000000006</v>
      </c>
    </row>
    <row r="522" spans="1:28" x14ac:dyDescent="0.25">
      <c r="A522" s="11">
        <v>27</v>
      </c>
      <c r="B522" s="11" t="s">
        <v>27</v>
      </c>
      <c r="C522" s="11">
        <v>303.14999999999998</v>
      </c>
      <c r="D522" s="11">
        <v>2</v>
      </c>
      <c r="E522" s="11">
        <v>4.2000000000000003E-2</v>
      </c>
      <c r="F522" s="11">
        <v>0.70700000000000007</v>
      </c>
      <c r="G522" s="11">
        <v>0.16600000000000001</v>
      </c>
      <c r="H522" s="11">
        <v>0</v>
      </c>
      <c r="I522" s="11">
        <v>0</v>
      </c>
      <c r="J522" s="11">
        <v>0</v>
      </c>
      <c r="K522" s="11">
        <v>0</v>
      </c>
      <c r="L522" s="11">
        <v>8.5000000000000006E-2</v>
      </c>
      <c r="M522" s="11">
        <v>2.2799999999999997E-2</v>
      </c>
      <c r="N522" s="11">
        <v>0.96010000000000006</v>
      </c>
      <c r="O522" s="11">
        <v>7.1999999999999998E-3</v>
      </c>
      <c r="P522" s="11">
        <v>0</v>
      </c>
      <c r="Q522" s="11">
        <v>0</v>
      </c>
      <c r="R522" s="11">
        <v>0</v>
      </c>
      <c r="S522" s="11">
        <v>0</v>
      </c>
      <c r="T522" s="11">
        <v>9.8999999999999991E-3</v>
      </c>
      <c r="U522" s="11">
        <v>4.8300000000000003E-2</v>
      </c>
      <c r="V522" s="11">
        <v>2.8000000000000004E-3</v>
      </c>
      <c r="W522" s="11">
        <v>0.64800000000000002</v>
      </c>
      <c r="X522" s="11">
        <v>0</v>
      </c>
      <c r="Y522" s="11">
        <v>0</v>
      </c>
      <c r="Z522" s="11">
        <v>0</v>
      </c>
      <c r="AA522" s="11">
        <v>0</v>
      </c>
      <c r="AB522" s="11">
        <v>0.3009</v>
      </c>
    </row>
    <row r="523" spans="1:28" x14ac:dyDescent="0.25">
      <c r="A523" s="11">
        <v>27</v>
      </c>
      <c r="B523" s="11" t="s">
        <v>27</v>
      </c>
      <c r="C523" s="11">
        <v>303.14999999999998</v>
      </c>
      <c r="D523" s="11">
        <v>2</v>
      </c>
      <c r="E523" s="11">
        <v>0.11900000000000001</v>
      </c>
      <c r="F523" s="11">
        <v>0.745</v>
      </c>
      <c r="G523" s="11">
        <v>0.10199999999999999</v>
      </c>
      <c r="H523" s="11">
        <v>0</v>
      </c>
      <c r="I523" s="11">
        <v>0</v>
      </c>
      <c r="J523" s="11">
        <v>0</v>
      </c>
      <c r="K523" s="11">
        <v>0</v>
      </c>
      <c r="L523" s="11">
        <v>3.4000000000000002E-2</v>
      </c>
      <c r="M523" s="11">
        <v>6.8900000000000003E-2</v>
      </c>
      <c r="N523" s="11">
        <v>0.90569999999999995</v>
      </c>
      <c r="O523" s="11">
        <v>1.11E-2</v>
      </c>
      <c r="P523" s="11">
        <v>0</v>
      </c>
      <c r="Q523" s="11">
        <v>0</v>
      </c>
      <c r="R523" s="11">
        <v>0</v>
      </c>
      <c r="S523" s="11">
        <v>0</v>
      </c>
      <c r="T523" s="11">
        <v>1.43E-2</v>
      </c>
      <c r="U523" s="11">
        <v>0.14080000000000001</v>
      </c>
      <c r="V523" s="11">
        <v>1.11E-2</v>
      </c>
      <c r="W523" s="11">
        <v>0.44700000000000001</v>
      </c>
      <c r="X523" s="11">
        <v>0</v>
      </c>
      <c r="Y523" s="11">
        <v>0</v>
      </c>
      <c r="Z523" s="11">
        <v>0</v>
      </c>
      <c r="AA523" s="11">
        <v>0</v>
      </c>
      <c r="AB523" s="11">
        <v>0.40110000000000001</v>
      </c>
    </row>
    <row r="524" spans="1:28" x14ac:dyDescent="0.25">
      <c r="A524" s="11">
        <v>27</v>
      </c>
      <c r="B524" s="11" t="s">
        <v>27</v>
      </c>
      <c r="C524" s="11">
        <v>303.14999999999998</v>
      </c>
      <c r="D524" s="11">
        <v>2</v>
      </c>
      <c r="E524" s="11">
        <v>5.2000000000000005E-2</v>
      </c>
      <c r="F524" s="11">
        <v>0.71599999999999997</v>
      </c>
      <c r="G524" s="11">
        <v>5.2999999999999999E-2</v>
      </c>
      <c r="H524" s="11">
        <v>0</v>
      </c>
      <c r="I524" s="11">
        <v>0</v>
      </c>
      <c r="J524" s="11">
        <v>0</v>
      </c>
      <c r="K524" s="11">
        <v>0</v>
      </c>
      <c r="L524" s="11">
        <v>0.17899999999999999</v>
      </c>
      <c r="M524" s="11">
        <v>1.9199999999999998E-2</v>
      </c>
      <c r="N524" s="11">
        <v>0.94900000000000007</v>
      </c>
      <c r="O524" s="11">
        <v>1.7899999999999999E-2</v>
      </c>
      <c r="P524" s="11">
        <v>0</v>
      </c>
      <c r="Q524" s="11">
        <v>0</v>
      </c>
      <c r="R524" s="11">
        <v>0</v>
      </c>
      <c r="S524" s="11">
        <v>0</v>
      </c>
      <c r="T524" s="11">
        <v>1.3899999999999999E-2</v>
      </c>
      <c r="U524" s="11">
        <v>0.11749999999999999</v>
      </c>
      <c r="V524" s="11">
        <v>3.2000000000000002E-3</v>
      </c>
      <c r="W524" s="11">
        <v>0.2969</v>
      </c>
      <c r="X524" s="11">
        <v>0</v>
      </c>
      <c r="Y524" s="11">
        <v>0</v>
      </c>
      <c r="Z524" s="11">
        <v>0</v>
      </c>
      <c r="AA524" s="11">
        <v>0</v>
      </c>
      <c r="AB524" s="11">
        <v>0.58240000000000003</v>
      </c>
    </row>
    <row r="525" spans="1:28" x14ac:dyDescent="0.25">
      <c r="A525" s="11">
        <v>27</v>
      </c>
      <c r="B525" s="11" t="s">
        <v>27</v>
      </c>
      <c r="C525" s="11">
        <v>315.14999999999998</v>
      </c>
      <c r="D525" s="11">
        <v>2</v>
      </c>
      <c r="E525" s="11">
        <v>3.9E-2</v>
      </c>
      <c r="F525" s="11">
        <v>0.67599999999999993</v>
      </c>
      <c r="G525" s="11">
        <v>0.18600000000000003</v>
      </c>
      <c r="H525" s="11">
        <v>0</v>
      </c>
      <c r="I525" s="11">
        <v>0</v>
      </c>
      <c r="J525" s="11">
        <v>0</v>
      </c>
      <c r="K525" s="11">
        <v>0</v>
      </c>
      <c r="L525" s="11">
        <v>9.9000000000000005E-2</v>
      </c>
      <c r="M525" s="11">
        <v>3.3000000000000002E-2</v>
      </c>
      <c r="N525" s="11">
        <v>0.93599999999999994</v>
      </c>
      <c r="O525" s="11">
        <v>1.0700000000000001E-2</v>
      </c>
      <c r="P525" s="11">
        <v>0</v>
      </c>
      <c r="Q525" s="11">
        <v>0</v>
      </c>
      <c r="R525" s="11">
        <v>0</v>
      </c>
      <c r="S525" s="11">
        <v>0</v>
      </c>
      <c r="T525" s="11">
        <v>2.0299999999999999E-2</v>
      </c>
      <c r="U525" s="11">
        <v>7.0199999999999999E-2</v>
      </c>
      <c r="V525" s="11">
        <v>7.0999999999999995E-3</v>
      </c>
      <c r="W525" s="11">
        <v>0.6341</v>
      </c>
      <c r="X525" s="11">
        <v>0</v>
      </c>
      <c r="Y525" s="11">
        <v>0</v>
      </c>
      <c r="Z525" s="11">
        <v>0</v>
      </c>
      <c r="AA525" s="11">
        <v>0</v>
      </c>
      <c r="AB525" s="11">
        <v>0.28870000000000001</v>
      </c>
    </row>
    <row r="526" spans="1:28" x14ac:dyDescent="0.25">
      <c r="A526" s="11">
        <v>27</v>
      </c>
      <c r="B526" s="11" t="s">
        <v>27</v>
      </c>
      <c r="C526" s="11">
        <v>315.14999999999998</v>
      </c>
      <c r="D526" s="11">
        <v>2</v>
      </c>
      <c r="E526" s="11">
        <v>0.1</v>
      </c>
      <c r="F526" s="11">
        <v>0.69099999999999995</v>
      </c>
      <c r="G526" s="11">
        <v>0.17899999999999999</v>
      </c>
      <c r="H526" s="11">
        <v>0</v>
      </c>
      <c r="I526" s="11">
        <v>0</v>
      </c>
      <c r="J526" s="11">
        <v>0</v>
      </c>
      <c r="K526" s="11">
        <v>0</v>
      </c>
      <c r="L526" s="11">
        <v>0.03</v>
      </c>
      <c r="M526" s="11">
        <v>9.4E-2</v>
      </c>
      <c r="N526" s="11">
        <v>0.8798999999999999</v>
      </c>
      <c r="O526" s="11">
        <v>1.1899999999999999E-2</v>
      </c>
      <c r="P526" s="11">
        <v>0</v>
      </c>
      <c r="Q526" s="11">
        <v>0</v>
      </c>
      <c r="R526" s="11">
        <v>0</v>
      </c>
      <c r="S526" s="11">
        <v>0</v>
      </c>
      <c r="T526" s="11">
        <v>1.4199999999999999E-2</v>
      </c>
      <c r="U526" s="11">
        <v>0.11130000000000001</v>
      </c>
      <c r="V526" s="11">
        <v>6.9999999999999993E-3</v>
      </c>
      <c r="W526" s="11">
        <v>0.74809999999999999</v>
      </c>
      <c r="X526" s="11">
        <v>0</v>
      </c>
      <c r="Y526" s="11">
        <v>0</v>
      </c>
      <c r="Z526" s="11">
        <v>0</v>
      </c>
      <c r="AA526" s="11">
        <v>0</v>
      </c>
      <c r="AB526" s="11">
        <v>0.1336</v>
      </c>
    </row>
    <row r="527" spans="1:28" x14ac:dyDescent="0.25">
      <c r="A527" s="11">
        <v>27</v>
      </c>
      <c r="B527" s="11" t="s">
        <v>27</v>
      </c>
      <c r="C527" s="11">
        <v>315.14999999999998</v>
      </c>
      <c r="D527" s="11">
        <v>2</v>
      </c>
      <c r="E527" s="11">
        <v>3.9E-2</v>
      </c>
      <c r="F527" s="11">
        <v>0.73699999999999999</v>
      </c>
      <c r="G527" s="11">
        <v>5.4000000000000006E-2</v>
      </c>
      <c r="H527" s="11">
        <v>0</v>
      </c>
      <c r="I527" s="11">
        <v>0</v>
      </c>
      <c r="J527" s="11">
        <v>0</v>
      </c>
      <c r="K527" s="11">
        <v>0</v>
      </c>
      <c r="L527" s="11">
        <v>0.17</v>
      </c>
      <c r="M527" s="11">
        <v>4.4000000000000004E-2</v>
      </c>
      <c r="N527" s="11">
        <v>0.93200000000000005</v>
      </c>
      <c r="O527" s="11">
        <v>1.09E-2</v>
      </c>
      <c r="P527" s="11">
        <v>0</v>
      </c>
      <c r="Q527" s="11">
        <v>0</v>
      </c>
      <c r="R527" s="11">
        <v>0</v>
      </c>
      <c r="S527" s="11">
        <v>0</v>
      </c>
      <c r="T527" s="11">
        <v>1.32E-2</v>
      </c>
      <c r="U527" s="11">
        <v>5.8799999999999998E-2</v>
      </c>
      <c r="V527" s="11">
        <v>3.0999999999999999E-3</v>
      </c>
      <c r="W527" s="11">
        <v>0.24199999999999999</v>
      </c>
      <c r="X527" s="11">
        <v>0</v>
      </c>
      <c r="Y527" s="11">
        <v>0</v>
      </c>
      <c r="Z527" s="11">
        <v>0</v>
      </c>
      <c r="AA527" s="11">
        <v>0</v>
      </c>
      <c r="AB527" s="11">
        <v>0.69609999999999994</v>
      </c>
    </row>
    <row r="528" spans="1:28" x14ac:dyDescent="0.25">
      <c r="A528" s="11">
        <v>27</v>
      </c>
      <c r="B528" s="11" t="s">
        <v>27</v>
      </c>
      <c r="C528" s="11">
        <v>333.15</v>
      </c>
      <c r="D528" s="11">
        <v>2</v>
      </c>
      <c r="E528" s="11">
        <v>5.9000000000000004E-2</v>
      </c>
      <c r="F528" s="11">
        <v>0.67</v>
      </c>
      <c r="G528" s="11">
        <v>0.185</v>
      </c>
      <c r="H528" s="11">
        <v>0</v>
      </c>
      <c r="I528" s="11">
        <v>0</v>
      </c>
      <c r="J528" s="11">
        <v>0</v>
      </c>
      <c r="K528" s="11">
        <v>0</v>
      </c>
      <c r="L528" s="11">
        <v>8.5999999999999993E-2</v>
      </c>
      <c r="M528" s="11">
        <v>2.5499999999999998E-2</v>
      </c>
      <c r="N528" s="11">
        <v>0.94700000000000006</v>
      </c>
      <c r="O528" s="11">
        <v>1.09E-2</v>
      </c>
      <c r="P528" s="11">
        <v>0</v>
      </c>
      <c r="Q528" s="11">
        <v>0</v>
      </c>
      <c r="R528" s="11">
        <v>0</v>
      </c>
      <c r="S528" s="11">
        <v>0</v>
      </c>
      <c r="T528" s="11">
        <v>1.67E-2</v>
      </c>
      <c r="U528" s="11">
        <v>5.04E-2</v>
      </c>
      <c r="V528" s="11">
        <v>9.7999999999999997E-3</v>
      </c>
      <c r="W528" s="11">
        <v>0.66870000000000007</v>
      </c>
      <c r="X528" s="11">
        <v>0</v>
      </c>
      <c r="Y528" s="11">
        <v>0</v>
      </c>
      <c r="Z528" s="11">
        <v>0</v>
      </c>
      <c r="AA528" s="11">
        <v>0</v>
      </c>
      <c r="AB528" s="11">
        <v>0.27110000000000001</v>
      </c>
    </row>
    <row r="529" spans="1:28" x14ac:dyDescent="0.25">
      <c r="A529" s="11">
        <v>27</v>
      </c>
      <c r="B529" s="11" t="s">
        <v>27</v>
      </c>
      <c r="C529" s="11">
        <v>333.15</v>
      </c>
      <c r="D529" s="11">
        <v>2</v>
      </c>
      <c r="E529" s="11">
        <v>0.13300000000000001</v>
      </c>
      <c r="F529" s="11">
        <v>0.68900000000000006</v>
      </c>
      <c r="G529" s="11">
        <v>0.129</v>
      </c>
      <c r="H529" s="11">
        <v>0</v>
      </c>
      <c r="I529" s="11">
        <v>0</v>
      </c>
      <c r="J529" s="11">
        <v>0</v>
      </c>
      <c r="K529" s="11">
        <v>0</v>
      </c>
      <c r="L529" s="11">
        <v>4.9000000000000002E-2</v>
      </c>
      <c r="M529" s="11">
        <v>0.1137</v>
      </c>
      <c r="N529" s="11">
        <v>0.86480000000000001</v>
      </c>
      <c r="O529" s="11">
        <v>1.0200000000000001E-2</v>
      </c>
      <c r="P529" s="11">
        <v>0</v>
      </c>
      <c r="Q529" s="11">
        <v>0</v>
      </c>
      <c r="R529" s="11">
        <v>0</v>
      </c>
      <c r="S529" s="11">
        <v>0</v>
      </c>
      <c r="T529" s="11">
        <v>1.1299999999999999E-2</v>
      </c>
      <c r="U529" s="11">
        <v>0.13600000000000001</v>
      </c>
      <c r="V529" s="11">
        <v>1.7100000000000001E-2</v>
      </c>
      <c r="W529" s="11">
        <v>0.6401</v>
      </c>
      <c r="X529" s="11">
        <v>0</v>
      </c>
      <c r="Y529" s="11">
        <v>0</v>
      </c>
      <c r="Z529" s="11">
        <v>0</v>
      </c>
      <c r="AA529" s="11">
        <v>0</v>
      </c>
      <c r="AB529" s="11">
        <v>0.20679999999999998</v>
      </c>
    </row>
    <row r="530" spans="1:28" x14ac:dyDescent="0.25">
      <c r="A530" s="11">
        <v>27</v>
      </c>
      <c r="B530" s="11" t="s">
        <v>27</v>
      </c>
      <c r="C530" s="11">
        <v>333.15</v>
      </c>
      <c r="D530" s="11">
        <v>2</v>
      </c>
      <c r="E530" s="11">
        <v>7.400000000000001E-2</v>
      </c>
      <c r="F530" s="11">
        <v>0.71299999999999997</v>
      </c>
      <c r="G530" s="11">
        <v>6.8000000000000005E-2</v>
      </c>
      <c r="H530" s="11">
        <v>0</v>
      </c>
      <c r="I530" s="11">
        <v>0</v>
      </c>
      <c r="J530" s="11">
        <v>0</v>
      </c>
      <c r="K530" s="11">
        <v>0</v>
      </c>
      <c r="L530" s="11">
        <v>0.14499999999999999</v>
      </c>
      <c r="M530" s="11">
        <v>0.04</v>
      </c>
      <c r="N530" s="11">
        <v>0.92989999999999995</v>
      </c>
      <c r="O530" s="11">
        <v>1.1699999999999999E-2</v>
      </c>
      <c r="P530" s="11">
        <v>0</v>
      </c>
      <c r="Q530" s="11">
        <v>0</v>
      </c>
      <c r="R530" s="11">
        <v>0</v>
      </c>
      <c r="S530" s="11">
        <v>0</v>
      </c>
      <c r="T530" s="11">
        <v>1.84E-2</v>
      </c>
      <c r="U530" s="11">
        <v>0.1258</v>
      </c>
      <c r="V530" s="11">
        <v>4.1999999999999997E-3</v>
      </c>
      <c r="W530" s="11">
        <v>0.31</v>
      </c>
      <c r="X530" s="11">
        <v>0</v>
      </c>
      <c r="Y530" s="11">
        <v>0</v>
      </c>
      <c r="Z530" s="11">
        <v>0</v>
      </c>
      <c r="AA530" s="11">
        <v>0</v>
      </c>
      <c r="AB530" s="11">
        <v>0.56000000000000005</v>
      </c>
    </row>
    <row r="531" spans="1:28" x14ac:dyDescent="0.25">
      <c r="A531" s="11">
        <v>28</v>
      </c>
      <c r="B531" s="11" t="s">
        <v>27</v>
      </c>
      <c r="C531" s="11">
        <v>298</v>
      </c>
      <c r="D531" s="11">
        <v>2</v>
      </c>
      <c r="E531" s="11" t="s">
        <v>317</v>
      </c>
      <c r="F531" s="11" t="s">
        <v>316</v>
      </c>
      <c r="G531" s="11" t="s">
        <v>318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 t="s">
        <v>320</v>
      </c>
      <c r="N531" s="11" t="s">
        <v>319</v>
      </c>
      <c r="O531" s="11" t="s">
        <v>321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 t="s">
        <v>323</v>
      </c>
      <c r="V531" s="11" t="s">
        <v>322</v>
      </c>
      <c r="W531" s="11" t="s">
        <v>324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</row>
    <row r="532" spans="1:28" x14ac:dyDescent="0.25">
      <c r="A532" s="11">
        <v>28</v>
      </c>
      <c r="B532" s="11" t="s">
        <v>27</v>
      </c>
      <c r="C532" s="11">
        <v>298</v>
      </c>
      <c r="D532" s="11">
        <v>2</v>
      </c>
      <c r="E532" s="11" t="s">
        <v>326</v>
      </c>
      <c r="F532" s="11" t="s">
        <v>325</v>
      </c>
      <c r="G532" s="11" t="s">
        <v>327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 t="s">
        <v>329</v>
      </c>
      <c r="N532" s="11" t="s">
        <v>328</v>
      </c>
      <c r="O532" s="11" t="s">
        <v>330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 t="s">
        <v>332</v>
      </c>
      <c r="V532" s="11" t="s">
        <v>331</v>
      </c>
      <c r="W532" s="11" t="s">
        <v>333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</row>
    <row r="533" spans="1:28" x14ac:dyDescent="0.25">
      <c r="A533" s="11">
        <v>28</v>
      </c>
      <c r="B533" s="11" t="s">
        <v>27</v>
      </c>
      <c r="C533" s="11">
        <v>298</v>
      </c>
      <c r="D533" s="11">
        <v>2</v>
      </c>
      <c r="E533" s="11" t="s">
        <v>335</v>
      </c>
      <c r="F533" s="11" t="s">
        <v>334</v>
      </c>
      <c r="G533" s="11" t="s">
        <v>336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 t="s">
        <v>338</v>
      </c>
      <c r="N533" s="11" t="s">
        <v>337</v>
      </c>
      <c r="O533" s="11" t="s">
        <v>339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 t="s">
        <v>341</v>
      </c>
      <c r="V533" s="11" t="s">
        <v>340</v>
      </c>
      <c r="W533" s="11" t="s">
        <v>342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</row>
    <row r="534" spans="1:28" x14ac:dyDescent="0.25">
      <c r="A534" s="11">
        <v>28</v>
      </c>
      <c r="B534" s="11" t="s">
        <v>27</v>
      </c>
      <c r="C534" s="11">
        <v>298</v>
      </c>
      <c r="D534" s="11">
        <v>2</v>
      </c>
      <c r="E534" s="11" t="s">
        <v>344</v>
      </c>
      <c r="F534" s="11" t="s">
        <v>343</v>
      </c>
      <c r="G534" s="11" t="s">
        <v>345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  <c r="M534" s="11" t="s">
        <v>246</v>
      </c>
      <c r="N534" s="11" t="s">
        <v>346</v>
      </c>
      <c r="O534" s="11" t="s">
        <v>347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 t="s">
        <v>349</v>
      </c>
      <c r="V534" s="11" t="s">
        <v>348</v>
      </c>
      <c r="W534" s="11" t="s">
        <v>350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</row>
    <row r="535" spans="1:28" x14ac:dyDescent="0.25">
      <c r="A535" s="11">
        <v>28</v>
      </c>
      <c r="B535" s="11" t="s">
        <v>27</v>
      </c>
      <c r="C535" s="11">
        <v>298</v>
      </c>
      <c r="D535" s="11">
        <v>2</v>
      </c>
      <c r="E535" s="11" t="s">
        <v>352</v>
      </c>
      <c r="F535" s="11" t="s">
        <v>351</v>
      </c>
      <c r="G535" s="11" t="s">
        <v>353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 t="s">
        <v>355</v>
      </c>
      <c r="N535" s="11" t="s">
        <v>354</v>
      </c>
      <c r="O535" s="11" t="s">
        <v>356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 t="s">
        <v>358</v>
      </c>
      <c r="V535" s="11" t="s">
        <v>357</v>
      </c>
      <c r="W535" s="11" t="s">
        <v>359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</row>
    <row r="536" spans="1:28" x14ac:dyDescent="0.25">
      <c r="A536" s="11">
        <v>28</v>
      </c>
      <c r="B536" s="11" t="s">
        <v>27</v>
      </c>
      <c r="C536" s="11">
        <v>298</v>
      </c>
      <c r="D536" s="11">
        <v>2</v>
      </c>
      <c r="E536" s="11" t="s">
        <v>361</v>
      </c>
      <c r="F536" s="11" t="s">
        <v>360</v>
      </c>
      <c r="G536" s="11" t="s">
        <v>360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 t="s">
        <v>363</v>
      </c>
      <c r="N536" s="11" t="s">
        <v>362</v>
      </c>
      <c r="O536" s="11" t="s">
        <v>364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 t="s">
        <v>366</v>
      </c>
      <c r="V536" s="11" t="s">
        <v>365</v>
      </c>
      <c r="W536" s="11" t="s">
        <v>367</v>
      </c>
      <c r="X536" s="11">
        <v>0</v>
      </c>
      <c r="Y536" s="11">
        <v>0</v>
      </c>
      <c r="Z536" s="11">
        <v>0</v>
      </c>
      <c r="AA536" s="11">
        <v>0</v>
      </c>
      <c r="AB536" s="11">
        <v>0</v>
      </c>
    </row>
    <row r="537" spans="1:28" x14ac:dyDescent="0.25">
      <c r="A537" s="11">
        <v>28</v>
      </c>
      <c r="B537" s="11" t="s">
        <v>27</v>
      </c>
      <c r="C537" s="11">
        <v>298</v>
      </c>
      <c r="D537" s="11">
        <v>2</v>
      </c>
      <c r="E537" s="11" t="s">
        <v>369</v>
      </c>
      <c r="F537" s="11" t="s">
        <v>368</v>
      </c>
      <c r="G537" s="11">
        <v>0</v>
      </c>
      <c r="H537" s="11">
        <v>0</v>
      </c>
      <c r="I537" s="11">
        <v>0</v>
      </c>
      <c r="J537" s="11">
        <v>0</v>
      </c>
      <c r="K537" s="11">
        <v>0</v>
      </c>
      <c r="L537" s="11" t="s">
        <v>370</v>
      </c>
      <c r="M537" s="11" t="s">
        <v>372</v>
      </c>
      <c r="N537" s="11" t="s">
        <v>371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 t="s">
        <v>347</v>
      </c>
      <c r="U537" s="11" t="s">
        <v>374</v>
      </c>
      <c r="V537" s="11" t="s">
        <v>373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 t="s">
        <v>375</v>
      </c>
    </row>
    <row r="538" spans="1:28" x14ac:dyDescent="0.25">
      <c r="A538" s="11">
        <v>28</v>
      </c>
      <c r="B538" s="11" t="s">
        <v>27</v>
      </c>
      <c r="C538" s="11">
        <v>298</v>
      </c>
      <c r="D538" s="11">
        <v>2</v>
      </c>
      <c r="E538" s="11" t="s">
        <v>377</v>
      </c>
      <c r="F538" s="11" t="s">
        <v>376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 t="s">
        <v>378</v>
      </c>
      <c r="M538" s="11" t="s">
        <v>380</v>
      </c>
      <c r="N538" s="11" t="s">
        <v>379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 t="s">
        <v>381</v>
      </c>
      <c r="U538" s="11" t="s">
        <v>383</v>
      </c>
      <c r="V538" s="11" t="s">
        <v>382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 t="s">
        <v>384</v>
      </c>
    </row>
    <row r="539" spans="1:28" x14ac:dyDescent="0.25">
      <c r="A539" s="11">
        <v>28</v>
      </c>
      <c r="B539" s="11" t="s">
        <v>27</v>
      </c>
      <c r="C539" s="11">
        <v>298</v>
      </c>
      <c r="D539" s="11">
        <v>2</v>
      </c>
      <c r="E539" s="11" t="s">
        <v>386</v>
      </c>
      <c r="F539" s="11" t="s">
        <v>385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11" t="s">
        <v>387</v>
      </c>
      <c r="M539" s="11" t="s">
        <v>388</v>
      </c>
      <c r="N539" s="11" t="s">
        <v>195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 t="s">
        <v>389</v>
      </c>
      <c r="U539" s="11" t="s">
        <v>391</v>
      </c>
      <c r="V539" s="11" t="s">
        <v>390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 t="s">
        <v>392</v>
      </c>
    </row>
    <row r="540" spans="1:28" x14ac:dyDescent="0.25">
      <c r="A540" s="11">
        <v>28</v>
      </c>
      <c r="B540" s="11" t="s">
        <v>27</v>
      </c>
      <c r="C540" s="11">
        <v>298</v>
      </c>
      <c r="D540" s="11">
        <v>2</v>
      </c>
      <c r="E540" s="11" t="s">
        <v>394</v>
      </c>
      <c r="F540" s="11" t="s">
        <v>393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 t="s">
        <v>395</v>
      </c>
      <c r="M540" s="11" t="s">
        <v>397</v>
      </c>
      <c r="N540" s="11" t="s">
        <v>396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 t="s">
        <v>398</v>
      </c>
      <c r="U540" s="11" t="s">
        <v>400</v>
      </c>
      <c r="V540" s="11" t="s">
        <v>399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 t="s">
        <v>401</v>
      </c>
    </row>
    <row r="541" spans="1:28" x14ac:dyDescent="0.25">
      <c r="A541" s="11">
        <v>28</v>
      </c>
      <c r="B541" s="11" t="s">
        <v>27</v>
      </c>
      <c r="C541" s="11">
        <v>298</v>
      </c>
      <c r="D541" s="11">
        <v>2</v>
      </c>
      <c r="E541" s="11" t="s">
        <v>403</v>
      </c>
      <c r="F541" s="11" t="s">
        <v>402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 t="s">
        <v>395</v>
      </c>
      <c r="M541" s="11" t="s">
        <v>405</v>
      </c>
      <c r="N541" s="11" t="s">
        <v>404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 t="s">
        <v>406</v>
      </c>
      <c r="U541" s="11" t="s">
        <v>408</v>
      </c>
      <c r="V541" s="11" t="s">
        <v>407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 t="s">
        <v>409</v>
      </c>
    </row>
    <row r="542" spans="1:28" x14ac:dyDescent="0.25">
      <c r="A542" s="11">
        <v>28</v>
      </c>
      <c r="B542" s="11" t="s">
        <v>27</v>
      </c>
      <c r="C542" s="11">
        <v>298</v>
      </c>
      <c r="D542" s="11">
        <v>2</v>
      </c>
      <c r="E542" s="11" t="s">
        <v>411</v>
      </c>
      <c r="F542" s="11" t="s">
        <v>410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 t="s">
        <v>412</v>
      </c>
      <c r="M542" s="11" t="s">
        <v>414</v>
      </c>
      <c r="N542" s="11" t="s">
        <v>413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 t="s">
        <v>415</v>
      </c>
      <c r="U542" s="11" t="s">
        <v>417</v>
      </c>
      <c r="V542" s="11" t="s">
        <v>416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 t="s">
        <v>134</v>
      </c>
    </row>
    <row r="543" spans="1:28" x14ac:dyDescent="0.25">
      <c r="A543" s="11">
        <v>28</v>
      </c>
      <c r="B543" s="11" t="s">
        <v>27</v>
      </c>
      <c r="C543" s="11">
        <v>298</v>
      </c>
      <c r="D543" s="11">
        <v>2</v>
      </c>
      <c r="E543" s="11" t="s">
        <v>419</v>
      </c>
      <c r="F543" s="11" t="s">
        <v>418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 t="s">
        <v>420</v>
      </c>
      <c r="M543" s="11" t="s">
        <v>422</v>
      </c>
      <c r="N543" s="11" t="s">
        <v>421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 t="s">
        <v>423</v>
      </c>
      <c r="U543" s="11" t="s">
        <v>425</v>
      </c>
      <c r="V543" s="11" t="s">
        <v>424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 t="s">
        <v>426</v>
      </c>
    </row>
    <row r="544" spans="1:28" x14ac:dyDescent="0.25">
      <c r="A544" s="11">
        <v>28</v>
      </c>
      <c r="B544" s="11" t="s">
        <v>27</v>
      </c>
      <c r="C544" s="11">
        <v>298</v>
      </c>
      <c r="D544" s="11">
        <v>2</v>
      </c>
      <c r="E544" s="11" t="s">
        <v>428</v>
      </c>
      <c r="F544" s="11" t="s">
        <v>427</v>
      </c>
      <c r="G544" s="11">
        <v>0</v>
      </c>
      <c r="H544" s="11">
        <v>0</v>
      </c>
      <c r="I544" s="11">
        <v>0</v>
      </c>
      <c r="J544" s="11">
        <v>0</v>
      </c>
      <c r="K544" s="11">
        <v>0</v>
      </c>
      <c r="L544" s="11" t="s">
        <v>429</v>
      </c>
      <c r="M544" s="11" t="s">
        <v>431</v>
      </c>
      <c r="N544" s="11" t="s">
        <v>430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 t="s">
        <v>399</v>
      </c>
      <c r="U544" s="11" t="s">
        <v>433</v>
      </c>
      <c r="V544" s="11" t="s">
        <v>432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 t="s">
        <v>434</v>
      </c>
    </row>
    <row r="545" spans="1:28" x14ac:dyDescent="0.25">
      <c r="A545" s="11">
        <v>28</v>
      </c>
      <c r="B545" s="11" t="s">
        <v>27</v>
      </c>
      <c r="C545" s="11">
        <v>298</v>
      </c>
      <c r="D545" s="11">
        <v>2</v>
      </c>
      <c r="E545" s="11">
        <v>0.63980000000000004</v>
      </c>
      <c r="F545" s="11">
        <v>0.18010000000000001</v>
      </c>
      <c r="G545" s="11">
        <v>0.108</v>
      </c>
      <c r="H545" s="11">
        <v>0</v>
      </c>
      <c r="I545" s="11">
        <v>0</v>
      </c>
      <c r="J545" s="11">
        <v>0</v>
      </c>
      <c r="K545" s="11">
        <v>0</v>
      </c>
      <c r="L545" s="11">
        <v>7.2099999999999997E-2</v>
      </c>
      <c r="M545" s="11">
        <v>0.25829999999999997</v>
      </c>
      <c r="N545" s="11">
        <v>0.70989999999999998</v>
      </c>
      <c r="O545" s="11">
        <v>1.8700000000000001E-2</v>
      </c>
      <c r="P545" s="11">
        <v>0</v>
      </c>
      <c r="Q545" s="11">
        <v>0</v>
      </c>
      <c r="R545" s="11">
        <v>0</v>
      </c>
      <c r="S545" s="11">
        <v>0</v>
      </c>
      <c r="T545" s="11">
        <v>1.2500000000000001E-2</v>
      </c>
      <c r="U545" s="11">
        <v>0.75449999999999995</v>
      </c>
      <c r="V545" s="11">
        <v>3.04E-2</v>
      </c>
      <c r="W545" s="11">
        <v>0.12889999999999999</v>
      </c>
      <c r="X545" s="11">
        <v>0</v>
      </c>
      <c r="Y545" s="11">
        <v>0</v>
      </c>
      <c r="Z545" s="11">
        <v>0</v>
      </c>
      <c r="AA545" s="11">
        <v>0</v>
      </c>
      <c r="AB545" s="11">
        <v>8.6099999999999996E-2</v>
      </c>
    </row>
    <row r="546" spans="1:28" x14ac:dyDescent="0.25">
      <c r="A546" s="11">
        <v>28</v>
      </c>
      <c r="B546" s="11" t="s">
        <v>27</v>
      </c>
      <c r="C546" s="11">
        <v>298</v>
      </c>
      <c r="D546" s="11">
        <v>2</v>
      </c>
      <c r="E546" s="11">
        <v>0.55979999999999996</v>
      </c>
      <c r="F546" s="11">
        <v>0.22</v>
      </c>
      <c r="G546" s="11">
        <v>0.1321</v>
      </c>
      <c r="H546" s="11">
        <v>0</v>
      </c>
      <c r="I546" s="11">
        <v>0</v>
      </c>
      <c r="J546" s="11">
        <v>0</v>
      </c>
      <c r="K546" s="11">
        <v>0</v>
      </c>
      <c r="L546" s="11">
        <v>8.8099999999999998E-2</v>
      </c>
      <c r="M546" s="11">
        <v>0.1794</v>
      </c>
      <c r="N546" s="11">
        <v>0.80079999999999996</v>
      </c>
      <c r="O546" s="11">
        <v>1.12E-2</v>
      </c>
      <c r="P546" s="11">
        <v>0</v>
      </c>
      <c r="Q546" s="11">
        <v>0</v>
      </c>
      <c r="R546" s="11">
        <v>0</v>
      </c>
      <c r="S546" s="11">
        <v>0</v>
      </c>
      <c r="T546" s="11">
        <v>7.4000000000000003E-3</v>
      </c>
      <c r="U546" s="11">
        <v>0.69830000000000003</v>
      </c>
      <c r="V546" s="11">
        <v>2.1499999999999998E-2</v>
      </c>
      <c r="W546" s="11">
        <v>0.1681</v>
      </c>
      <c r="X546" s="11">
        <v>0</v>
      </c>
      <c r="Y546" s="11">
        <v>0</v>
      </c>
      <c r="Z546" s="11">
        <v>0</v>
      </c>
      <c r="AA546" s="11">
        <v>0</v>
      </c>
      <c r="AB546" s="11">
        <v>0.11210000000000001</v>
      </c>
    </row>
    <row r="547" spans="1:28" x14ac:dyDescent="0.25">
      <c r="A547" s="11">
        <v>28</v>
      </c>
      <c r="B547" s="11" t="s">
        <v>27</v>
      </c>
      <c r="C547" s="11">
        <v>298</v>
      </c>
      <c r="D547" s="11">
        <v>2</v>
      </c>
      <c r="E547" s="11">
        <v>0.49990000000000001</v>
      </c>
      <c r="F547" s="11">
        <v>0.25</v>
      </c>
      <c r="G547" s="11">
        <v>0.15</v>
      </c>
      <c r="H547" s="11">
        <v>0</v>
      </c>
      <c r="I547" s="11">
        <v>0</v>
      </c>
      <c r="J547" s="11">
        <v>0</v>
      </c>
      <c r="K547" s="11">
        <v>0</v>
      </c>
      <c r="L547" s="11">
        <v>0.10009999999999999</v>
      </c>
      <c r="M547" s="11">
        <v>0.15190000000000001</v>
      </c>
      <c r="N547" s="11">
        <v>0.83279999999999998</v>
      </c>
      <c r="O547" s="11">
        <v>8.3000000000000001E-3</v>
      </c>
      <c r="P547" s="11">
        <v>0</v>
      </c>
      <c r="Q547" s="11">
        <v>0</v>
      </c>
      <c r="R547" s="11">
        <v>0</v>
      </c>
      <c r="S547" s="11">
        <v>0</v>
      </c>
      <c r="T547" s="11">
        <v>5.5999999999999999E-3</v>
      </c>
      <c r="U547" s="11">
        <v>0.64849999999999997</v>
      </c>
      <c r="V547" s="11">
        <v>1.4999999999999999E-2</v>
      </c>
      <c r="W547" s="11">
        <v>0.2019</v>
      </c>
      <c r="X547" s="11">
        <v>0</v>
      </c>
      <c r="Y547" s="11">
        <v>0</v>
      </c>
      <c r="Z547" s="11">
        <v>0</v>
      </c>
      <c r="AA547" s="11">
        <v>0</v>
      </c>
      <c r="AB547" s="11">
        <v>0.13450000000000001</v>
      </c>
    </row>
    <row r="548" spans="1:28" x14ac:dyDescent="0.25">
      <c r="A548" s="11">
        <v>28</v>
      </c>
      <c r="B548" s="11" t="s">
        <v>27</v>
      </c>
      <c r="C548" s="11">
        <v>298</v>
      </c>
      <c r="D548" s="11">
        <v>2</v>
      </c>
      <c r="E548" s="11">
        <v>0.43990000000000001</v>
      </c>
      <c r="F548" s="11">
        <v>0.27989999999999998</v>
      </c>
      <c r="G548" s="11">
        <v>0.16800000000000001</v>
      </c>
      <c r="H548" s="11">
        <v>0</v>
      </c>
      <c r="I548" s="11">
        <v>0</v>
      </c>
      <c r="J548" s="11">
        <v>0</v>
      </c>
      <c r="K548" s="11">
        <v>0</v>
      </c>
      <c r="L548" s="11">
        <v>0.11219999999999999</v>
      </c>
      <c r="M548" s="11">
        <v>0.1149</v>
      </c>
      <c r="N548" s="11">
        <v>0.87609999999999999</v>
      </c>
      <c r="O548" s="11">
        <v>4.4999999999999997E-3</v>
      </c>
      <c r="P548" s="11">
        <v>0</v>
      </c>
      <c r="Q548" s="11">
        <v>0</v>
      </c>
      <c r="R548" s="11">
        <v>0</v>
      </c>
      <c r="S548" s="11">
        <v>0</v>
      </c>
      <c r="T548" s="11">
        <v>3.0000000000000001E-3</v>
      </c>
      <c r="U548" s="11">
        <v>0.5948</v>
      </c>
      <c r="V548" s="11">
        <v>9.4999999999999998E-3</v>
      </c>
      <c r="W548" s="11">
        <v>0.2374</v>
      </c>
      <c r="X548" s="11">
        <v>0</v>
      </c>
      <c r="Y548" s="11">
        <v>0</v>
      </c>
      <c r="Z548" s="11">
        <v>0</v>
      </c>
      <c r="AA548" s="11">
        <v>0</v>
      </c>
      <c r="AB548" s="11">
        <v>0.15820000000000001</v>
      </c>
    </row>
    <row r="549" spans="1:28" x14ac:dyDescent="0.25">
      <c r="A549" s="11">
        <v>28</v>
      </c>
      <c r="B549" s="11" t="s">
        <v>27</v>
      </c>
      <c r="C549" s="11">
        <v>298</v>
      </c>
      <c r="D549" s="11">
        <v>2</v>
      </c>
      <c r="E549" s="11">
        <v>0.35980000000000001</v>
      </c>
      <c r="F549" s="11">
        <v>0.31990000000000002</v>
      </c>
      <c r="G549" s="11">
        <v>0.192</v>
      </c>
      <c r="H549" s="11">
        <v>0</v>
      </c>
      <c r="I549" s="11">
        <v>0</v>
      </c>
      <c r="J549" s="11">
        <v>0</v>
      </c>
      <c r="K549" s="11">
        <v>0</v>
      </c>
      <c r="L549" s="11">
        <v>0.12820000000000001</v>
      </c>
      <c r="M549" s="11">
        <v>8.1199999999999994E-2</v>
      </c>
      <c r="N549" s="11">
        <v>0.91549999999999998</v>
      </c>
      <c r="O549" s="11">
        <v>1.8E-3</v>
      </c>
      <c r="P549" s="11">
        <v>0</v>
      </c>
      <c r="Q549" s="11">
        <v>0</v>
      </c>
      <c r="R549" s="11">
        <v>0</v>
      </c>
      <c r="S549" s="11">
        <v>0</v>
      </c>
      <c r="T549" s="11">
        <v>1.5E-3</v>
      </c>
      <c r="U549" s="11">
        <v>0.51359999999999995</v>
      </c>
      <c r="V549" s="11">
        <v>3.8999999999999998E-3</v>
      </c>
      <c r="W549" s="11">
        <v>0.28960000000000002</v>
      </c>
      <c r="X549" s="11">
        <v>0</v>
      </c>
      <c r="Y549" s="11">
        <v>0</v>
      </c>
      <c r="Z549" s="11">
        <v>0</v>
      </c>
      <c r="AA549" s="11">
        <v>0</v>
      </c>
      <c r="AB549" s="11">
        <v>0.19289999999999999</v>
      </c>
    </row>
    <row r="550" spans="1:28" x14ac:dyDescent="0.25">
      <c r="A550" s="25">
        <v>28</v>
      </c>
      <c r="B550" s="11" t="s">
        <v>27</v>
      </c>
      <c r="C550" s="11">
        <v>298</v>
      </c>
      <c r="D550" s="11">
        <v>2</v>
      </c>
      <c r="E550" s="11">
        <v>0.3</v>
      </c>
      <c r="F550" s="11">
        <v>0.34989999999999999</v>
      </c>
      <c r="G550" s="11">
        <v>0.2099</v>
      </c>
      <c r="H550" s="11">
        <v>0</v>
      </c>
      <c r="I550" s="11">
        <v>0</v>
      </c>
      <c r="J550" s="11">
        <v>0</v>
      </c>
      <c r="K550" s="11">
        <v>0</v>
      </c>
      <c r="L550" s="11">
        <v>0.1401</v>
      </c>
      <c r="M550" s="11">
        <v>6.5299999999999997E-2</v>
      </c>
      <c r="N550" s="11">
        <v>0.93420000000000003</v>
      </c>
      <c r="O550" s="11">
        <v>2.0000000000000001E-4</v>
      </c>
      <c r="P550" s="11">
        <v>0</v>
      </c>
      <c r="Q550" s="11">
        <v>0</v>
      </c>
      <c r="R550" s="11">
        <v>0</v>
      </c>
      <c r="S550" s="11">
        <v>0</v>
      </c>
      <c r="T550" s="11">
        <v>4.0000000000000002E-4</v>
      </c>
      <c r="U550" s="11">
        <v>0.44479999999999997</v>
      </c>
      <c r="V550" s="11">
        <v>1.2999999999999999E-3</v>
      </c>
      <c r="W550" s="11">
        <v>0.33229999999999998</v>
      </c>
      <c r="X550" s="11">
        <v>0</v>
      </c>
      <c r="Y550" s="11">
        <v>0</v>
      </c>
      <c r="Z550" s="11">
        <v>0</v>
      </c>
      <c r="AA550" s="11">
        <v>0</v>
      </c>
      <c r="AB550" s="11">
        <v>0.2215</v>
      </c>
    </row>
    <row r="551" spans="1:28" x14ac:dyDescent="0.25">
      <c r="A551" s="11">
        <v>29</v>
      </c>
      <c r="B551" s="11" t="s">
        <v>27</v>
      </c>
      <c r="C551" s="11">
        <v>293.14999999999998</v>
      </c>
      <c r="D551" s="11">
        <v>2</v>
      </c>
      <c r="E551" s="11">
        <v>0.53420000000000001</v>
      </c>
      <c r="F551" s="11">
        <v>0</v>
      </c>
      <c r="G551" s="11">
        <v>0</v>
      </c>
      <c r="H551" s="11">
        <v>0.46579999999999999</v>
      </c>
      <c r="I551" s="11">
        <v>0</v>
      </c>
      <c r="J551" s="11">
        <v>0</v>
      </c>
      <c r="K551" s="11">
        <v>0</v>
      </c>
      <c r="L551" s="11">
        <v>0</v>
      </c>
      <c r="M551" s="11">
        <v>0.11410000000000001</v>
      </c>
      <c r="N551" s="11">
        <v>0</v>
      </c>
      <c r="O551" s="11">
        <v>0</v>
      </c>
      <c r="P551" s="11">
        <v>0.88590000000000002</v>
      </c>
      <c r="Q551" s="11">
        <v>0</v>
      </c>
      <c r="R551" s="11">
        <v>0</v>
      </c>
      <c r="S551" s="11">
        <v>0</v>
      </c>
      <c r="T551" s="11">
        <v>0</v>
      </c>
      <c r="U551" s="11">
        <v>0.96750000000000003</v>
      </c>
      <c r="V551" s="11">
        <v>0</v>
      </c>
      <c r="W551" s="11">
        <v>0</v>
      </c>
      <c r="X551" s="11">
        <v>3.2500000000000001E-2</v>
      </c>
      <c r="Y551" s="11">
        <v>0</v>
      </c>
      <c r="Z551" s="11">
        <v>0</v>
      </c>
      <c r="AA551" s="11">
        <v>0</v>
      </c>
      <c r="AB551" s="11">
        <v>0</v>
      </c>
    </row>
    <row r="552" spans="1:28" x14ac:dyDescent="0.25">
      <c r="A552" s="11">
        <v>29</v>
      </c>
      <c r="B552" s="11" t="s">
        <v>27</v>
      </c>
      <c r="C552" s="11">
        <v>293.14999999999998</v>
      </c>
      <c r="D552" s="11">
        <v>2</v>
      </c>
      <c r="E552" s="11">
        <v>0.54510000000000003</v>
      </c>
      <c r="F552" s="11">
        <v>0</v>
      </c>
      <c r="G552" s="11">
        <v>0</v>
      </c>
      <c r="H552" s="11">
        <v>0.4269</v>
      </c>
      <c r="I552" s="11">
        <v>0</v>
      </c>
      <c r="J552" s="11">
        <v>0</v>
      </c>
      <c r="K552" s="11">
        <v>2.7999999999999997E-2</v>
      </c>
      <c r="L552" s="11">
        <v>0</v>
      </c>
      <c r="M552" s="11">
        <v>0.13970000000000002</v>
      </c>
      <c r="N552" s="11">
        <v>0</v>
      </c>
      <c r="O552" s="11">
        <v>0</v>
      </c>
      <c r="P552" s="11">
        <v>0.83879999999999999</v>
      </c>
      <c r="Q552" s="11">
        <v>0</v>
      </c>
      <c r="R552" s="11">
        <v>0</v>
      </c>
      <c r="S552" s="11">
        <v>2.1499999999999998E-2</v>
      </c>
      <c r="T552" s="11">
        <v>0</v>
      </c>
      <c r="U552" s="11">
        <v>0.91959999999999997</v>
      </c>
      <c r="V552" s="11">
        <v>0</v>
      </c>
      <c r="W552" s="11">
        <v>0</v>
      </c>
      <c r="X552" s="11">
        <v>4.8899999999999999E-2</v>
      </c>
      <c r="Y552" s="11">
        <v>0</v>
      </c>
      <c r="Z552" s="11">
        <v>0</v>
      </c>
      <c r="AA552" s="11">
        <v>3.15E-2</v>
      </c>
      <c r="AB552" s="11">
        <v>0</v>
      </c>
    </row>
    <row r="553" spans="1:28" x14ac:dyDescent="0.25">
      <c r="A553" s="11">
        <v>29</v>
      </c>
      <c r="B553" s="11" t="s">
        <v>27</v>
      </c>
      <c r="C553" s="11">
        <v>293.14999999999998</v>
      </c>
      <c r="D553" s="11">
        <v>2</v>
      </c>
      <c r="E553" s="11">
        <v>0.54280000000000006</v>
      </c>
      <c r="F553" s="11">
        <v>0</v>
      </c>
      <c r="G553" s="11">
        <v>0</v>
      </c>
      <c r="H553" s="11">
        <v>0.40479999999999999</v>
      </c>
      <c r="I553" s="11">
        <v>0</v>
      </c>
      <c r="J553" s="11">
        <v>0</v>
      </c>
      <c r="K553" s="11">
        <v>5.2400000000000002E-2</v>
      </c>
      <c r="L553" s="11">
        <v>0</v>
      </c>
      <c r="M553" s="11">
        <v>0.1628</v>
      </c>
      <c r="N553" s="11">
        <v>0</v>
      </c>
      <c r="O553" s="11">
        <v>0</v>
      </c>
      <c r="P553" s="11">
        <v>0.79370000000000007</v>
      </c>
      <c r="Q553" s="11">
        <v>0</v>
      </c>
      <c r="R553" s="11">
        <v>0</v>
      </c>
      <c r="S553" s="11">
        <v>4.3499999999999997E-2</v>
      </c>
      <c r="T553" s="11">
        <v>0</v>
      </c>
      <c r="U553" s="11">
        <v>0.877</v>
      </c>
      <c r="V553" s="11">
        <v>0</v>
      </c>
      <c r="W553" s="11">
        <v>0</v>
      </c>
      <c r="X553" s="11">
        <v>6.480000000000001E-2</v>
      </c>
      <c r="Y553" s="11">
        <v>0</v>
      </c>
      <c r="Z553" s="11">
        <v>0</v>
      </c>
      <c r="AA553" s="11">
        <v>5.8200000000000002E-2</v>
      </c>
      <c r="AB553" s="11">
        <v>0</v>
      </c>
    </row>
    <row r="554" spans="1:28" x14ac:dyDescent="0.25">
      <c r="A554" s="11">
        <v>29</v>
      </c>
      <c r="B554" s="11" t="s">
        <v>27</v>
      </c>
      <c r="C554" s="11">
        <v>293.14999999999998</v>
      </c>
      <c r="D554" s="11">
        <v>2</v>
      </c>
      <c r="E554" s="11">
        <v>0.52029999999999998</v>
      </c>
      <c r="F554" s="11">
        <v>0</v>
      </c>
      <c r="G554" s="11">
        <v>0</v>
      </c>
      <c r="H554" s="11">
        <v>0.40289999999999998</v>
      </c>
      <c r="I554" s="11">
        <v>0</v>
      </c>
      <c r="J554" s="11">
        <v>0</v>
      </c>
      <c r="K554" s="11">
        <v>7.6799999999999993E-2</v>
      </c>
      <c r="L554" s="11">
        <v>0</v>
      </c>
      <c r="M554" s="11">
        <v>0.19239999999999999</v>
      </c>
      <c r="N554" s="11">
        <v>0</v>
      </c>
      <c r="O554" s="11">
        <v>0</v>
      </c>
      <c r="P554" s="11">
        <v>0.74069999999999991</v>
      </c>
      <c r="Q554" s="11">
        <v>0</v>
      </c>
      <c r="R554" s="11">
        <v>0</v>
      </c>
      <c r="S554" s="11">
        <v>6.6900000000000001E-2</v>
      </c>
      <c r="T554" s="11">
        <v>0</v>
      </c>
      <c r="U554" s="11">
        <v>0.8286</v>
      </c>
      <c r="V554" s="11">
        <v>0</v>
      </c>
      <c r="W554" s="11">
        <v>0</v>
      </c>
      <c r="X554" s="11">
        <v>8.4199999999999997E-2</v>
      </c>
      <c r="Y554" s="11">
        <v>0</v>
      </c>
      <c r="Z554" s="11">
        <v>0</v>
      </c>
      <c r="AA554" s="11">
        <v>8.72E-2</v>
      </c>
      <c r="AB554" s="11">
        <v>0</v>
      </c>
    </row>
    <row r="555" spans="1:28" x14ac:dyDescent="0.25">
      <c r="A555" s="11">
        <v>29</v>
      </c>
      <c r="B555" s="11" t="s">
        <v>27</v>
      </c>
      <c r="C555" s="11">
        <v>293.14999999999998</v>
      </c>
      <c r="D555" s="11">
        <v>2</v>
      </c>
      <c r="E555" s="11">
        <v>0.49729999999999996</v>
      </c>
      <c r="F555" s="11">
        <v>0</v>
      </c>
      <c r="G555" s="11">
        <v>0</v>
      </c>
      <c r="H555" s="11">
        <v>0.40139999999999998</v>
      </c>
      <c r="I555" s="11">
        <v>0</v>
      </c>
      <c r="J555" s="11">
        <v>0</v>
      </c>
      <c r="K555" s="11">
        <v>0.1013</v>
      </c>
      <c r="L555" s="11">
        <v>0</v>
      </c>
      <c r="M555" s="11">
        <v>0.2316</v>
      </c>
      <c r="N555" s="11">
        <v>0</v>
      </c>
      <c r="O555" s="11">
        <v>0</v>
      </c>
      <c r="P555" s="11">
        <v>0.68200000000000005</v>
      </c>
      <c r="Q555" s="11">
        <v>0</v>
      </c>
      <c r="R555" s="11">
        <v>0</v>
      </c>
      <c r="S555" s="11">
        <v>8.6400000000000005E-2</v>
      </c>
      <c r="T555" s="11">
        <v>0</v>
      </c>
      <c r="U555" s="11">
        <v>0.7681</v>
      </c>
      <c r="V555" s="11">
        <v>0</v>
      </c>
      <c r="W555" s="11">
        <v>0</v>
      </c>
      <c r="X555" s="11">
        <v>0.1216</v>
      </c>
      <c r="Y555" s="11">
        <v>0</v>
      </c>
      <c r="Z555" s="11">
        <v>0</v>
      </c>
      <c r="AA555" s="11">
        <v>0.1103</v>
      </c>
      <c r="AB555" s="11">
        <v>0</v>
      </c>
    </row>
    <row r="556" spans="1:28" x14ac:dyDescent="0.25">
      <c r="A556" s="11">
        <v>29</v>
      </c>
      <c r="B556" s="11" t="s">
        <v>27</v>
      </c>
      <c r="C556" s="11">
        <v>293.14999999999998</v>
      </c>
      <c r="D556" s="11">
        <v>2</v>
      </c>
      <c r="E556" s="11">
        <v>0.49310000000000004</v>
      </c>
      <c r="F556" s="11">
        <v>0</v>
      </c>
      <c r="G556" s="11">
        <v>0</v>
      </c>
      <c r="H556" s="11">
        <v>0.38009999999999999</v>
      </c>
      <c r="I556" s="11">
        <v>0</v>
      </c>
      <c r="J556" s="11">
        <v>0</v>
      </c>
      <c r="K556" s="11">
        <v>0.1268</v>
      </c>
      <c r="L556" s="11">
        <v>0</v>
      </c>
      <c r="M556" s="11">
        <v>0.29249999999999998</v>
      </c>
      <c r="N556" s="11">
        <v>0</v>
      </c>
      <c r="O556" s="11">
        <v>0</v>
      </c>
      <c r="P556" s="11">
        <v>0.59530000000000005</v>
      </c>
      <c r="Q556" s="11">
        <v>0</v>
      </c>
      <c r="R556" s="11">
        <v>0</v>
      </c>
      <c r="S556" s="11">
        <v>0.11220000000000001</v>
      </c>
      <c r="T556" s="11">
        <v>0</v>
      </c>
      <c r="U556" s="11">
        <v>0.68389999999999995</v>
      </c>
      <c r="V556" s="11">
        <v>0</v>
      </c>
      <c r="W556" s="11">
        <v>0</v>
      </c>
      <c r="X556" s="11">
        <v>0.1827</v>
      </c>
      <c r="Y556" s="11">
        <v>0</v>
      </c>
      <c r="Z556" s="11">
        <v>0</v>
      </c>
      <c r="AA556" s="11">
        <v>0.13339999999999999</v>
      </c>
      <c r="AB556" s="11">
        <v>0</v>
      </c>
    </row>
    <row r="557" spans="1:28" x14ac:dyDescent="0.25">
      <c r="A557" s="11">
        <v>29</v>
      </c>
      <c r="B557" s="11" t="s">
        <v>27</v>
      </c>
      <c r="C557" s="11">
        <v>303.14999999999998</v>
      </c>
      <c r="D557" s="11">
        <v>2</v>
      </c>
      <c r="E557" s="11">
        <v>0.55799999999999994</v>
      </c>
      <c r="F557" s="11">
        <v>0</v>
      </c>
      <c r="G557" s="11">
        <v>0</v>
      </c>
      <c r="H557" s="11">
        <v>0.442</v>
      </c>
      <c r="I557" s="11">
        <v>0</v>
      </c>
      <c r="J557" s="11">
        <v>0</v>
      </c>
      <c r="K557" s="11">
        <v>0</v>
      </c>
      <c r="L557" s="11">
        <v>0</v>
      </c>
      <c r="M557" s="11">
        <v>0.13970000000000002</v>
      </c>
      <c r="N557" s="11">
        <v>0</v>
      </c>
      <c r="O557" s="11">
        <v>0</v>
      </c>
      <c r="P557" s="11">
        <v>0.86030000000000006</v>
      </c>
      <c r="Q557" s="11">
        <v>0</v>
      </c>
      <c r="R557" s="11">
        <v>0</v>
      </c>
      <c r="S557" s="11">
        <v>0</v>
      </c>
      <c r="T557" s="11">
        <v>0</v>
      </c>
      <c r="U557" s="11">
        <v>0.95719999999999994</v>
      </c>
      <c r="V557" s="11">
        <v>0</v>
      </c>
      <c r="W557" s="11">
        <v>0</v>
      </c>
      <c r="X557" s="11">
        <v>4.2800000000000005E-2</v>
      </c>
      <c r="Y557" s="11">
        <v>0</v>
      </c>
      <c r="Z557" s="11">
        <v>0</v>
      </c>
      <c r="AA557" s="11">
        <v>0</v>
      </c>
      <c r="AB557" s="11">
        <v>0</v>
      </c>
    </row>
    <row r="558" spans="1:28" x14ac:dyDescent="0.25">
      <c r="A558" s="11">
        <v>29</v>
      </c>
      <c r="B558" s="11" t="s">
        <v>27</v>
      </c>
      <c r="C558" s="11">
        <v>303.14999999999998</v>
      </c>
      <c r="D558" s="11">
        <v>2</v>
      </c>
      <c r="E558" s="11">
        <v>0.54979999999999996</v>
      </c>
      <c r="F558" s="11">
        <v>0</v>
      </c>
      <c r="G558" s="11">
        <v>0</v>
      </c>
      <c r="H558" s="11">
        <v>0.4219</v>
      </c>
      <c r="I558" s="11">
        <v>0</v>
      </c>
      <c r="J558" s="11">
        <v>0</v>
      </c>
      <c r="K558" s="11">
        <v>2.8300000000000002E-2</v>
      </c>
      <c r="L558" s="11">
        <v>0</v>
      </c>
      <c r="M558" s="11">
        <v>0.17100000000000001</v>
      </c>
      <c r="N558" s="11">
        <v>0</v>
      </c>
      <c r="O558" s="11">
        <v>0</v>
      </c>
      <c r="P558" s="11">
        <v>0.80640000000000001</v>
      </c>
      <c r="Q558" s="11">
        <v>0</v>
      </c>
      <c r="R558" s="11">
        <v>0</v>
      </c>
      <c r="S558" s="11">
        <v>2.2599999999999999E-2</v>
      </c>
      <c r="T558" s="11">
        <v>0</v>
      </c>
      <c r="U558" s="11">
        <v>0.90400000000000003</v>
      </c>
      <c r="V558" s="11">
        <v>0</v>
      </c>
      <c r="W558" s="11">
        <v>0</v>
      </c>
      <c r="X558" s="11">
        <v>6.4100000000000004E-2</v>
      </c>
      <c r="Y558" s="11">
        <v>0</v>
      </c>
      <c r="Z558" s="11">
        <v>0</v>
      </c>
      <c r="AA558" s="11">
        <v>3.1899999999999998E-2</v>
      </c>
      <c r="AB558" s="11">
        <v>0</v>
      </c>
    </row>
    <row r="559" spans="1:28" x14ac:dyDescent="0.25">
      <c r="A559" s="11">
        <v>29</v>
      </c>
      <c r="B559" s="11" t="s">
        <v>27</v>
      </c>
      <c r="C559" s="11">
        <v>303.14999999999998</v>
      </c>
      <c r="D559" s="11">
        <v>2</v>
      </c>
      <c r="E559" s="11">
        <v>0.5373</v>
      </c>
      <c r="F559" s="11">
        <v>0</v>
      </c>
      <c r="G559" s="11">
        <v>0</v>
      </c>
      <c r="H559" s="11">
        <v>0.43439999999999995</v>
      </c>
      <c r="I559" s="11">
        <v>0</v>
      </c>
      <c r="J559" s="11">
        <v>0</v>
      </c>
      <c r="K559" s="11">
        <v>2.8300000000000002E-2</v>
      </c>
      <c r="L559" s="11">
        <v>0</v>
      </c>
      <c r="M559" s="11">
        <v>0.1686</v>
      </c>
      <c r="N559" s="11">
        <v>0</v>
      </c>
      <c r="O559" s="11">
        <v>0</v>
      </c>
      <c r="P559" s="11">
        <v>0.80769999999999997</v>
      </c>
      <c r="Q559" s="11">
        <v>0</v>
      </c>
      <c r="R559" s="11">
        <v>0</v>
      </c>
      <c r="S559" s="11">
        <v>2.3700000000000002E-2</v>
      </c>
      <c r="T559" s="11">
        <v>0</v>
      </c>
      <c r="U559" s="11">
        <v>0.9002</v>
      </c>
      <c r="V559" s="11">
        <v>0</v>
      </c>
      <c r="W559" s="11">
        <v>0</v>
      </c>
      <c r="X559" s="11">
        <v>6.6799999999999998E-2</v>
      </c>
      <c r="Y559" s="11">
        <v>0</v>
      </c>
      <c r="Z559" s="11">
        <v>0</v>
      </c>
      <c r="AA559" s="11">
        <v>3.3000000000000002E-2</v>
      </c>
      <c r="AB559" s="11">
        <v>0</v>
      </c>
    </row>
    <row r="560" spans="1:28" x14ac:dyDescent="0.25">
      <c r="A560" s="11">
        <v>29</v>
      </c>
      <c r="B560" s="11" t="s">
        <v>27</v>
      </c>
      <c r="C560" s="11">
        <v>303.14999999999998</v>
      </c>
      <c r="D560" s="11">
        <v>2</v>
      </c>
      <c r="E560" s="11">
        <v>0.54930000000000001</v>
      </c>
      <c r="F560" s="11">
        <v>0</v>
      </c>
      <c r="G560" s="11">
        <v>0</v>
      </c>
      <c r="H560" s="11">
        <v>0.39789999999999998</v>
      </c>
      <c r="I560" s="11">
        <v>0</v>
      </c>
      <c r="J560" s="11">
        <v>0</v>
      </c>
      <c r="K560" s="11">
        <v>5.28E-2</v>
      </c>
      <c r="L560" s="11">
        <v>0</v>
      </c>
      <c r="M560" s="11">
        <v>0.2009</v>
      </c>
      <c r="N560" s="11">
        <v>0</v>
      </c>
      <c r="O560" s="11">
        <v>0</v>
      </c>
      <c r="P560" s="11">
        <v>0.75439999999999996</v>
      </c>
      <c r="Q560" s="11">
        <v>0</v>
      </c>
      <c r="R560" s="11">
        <v>0</v>
      </c>
      <c r="S560" s="11">
        <v>4.4699999999999997E-2</v>
      </c>
      <c r="T560" s="11">
        <v>0</v>
      </c>
      <c r="U560" s="11">
        <v>0.85420000000000007</v>
      </c>
      <c r="V560" s="11">
        <v>0</v>
      </c>
      <c r="W560" s="11">
        <v>0</v>
      </c>
      <c r="X560" s="11">
        <v>8.8300000000000003E-2</v>
      </c>
      <c r="Y560" s="11">
        <v>0</v>
      </c>
      <c r="Z560" s="11">
        <v>0</v>
      </c>
      <c r="AA560" s="11">
        <v>5.7500000000000002E-2</v>
      </c>
      <c r="AB560" s="11">
        <v>0</v>
      </c>
    </row>
    <row r="561" spans="1:28" x14ac:dyDescent="0.25">
      <c r="A561" s="11">
        <v>29</v>
      </c>
      <c r="B561" s="11" t="s">
        <v>27</v>
      </c>
      <c r="C561" s="11">
        <v>303.14999999999998</v>
      </c>
      <c r="D561" s="11">
        <v>2</v>
      </c>
      <c r="E561" s="11">
        <v>0.52880000000000005</v>
      </c>
      <c r="F561" s="11">
        <v>0</v>
      </c>
      <c r="G561" s="11">
        <v>0</v>
      </c>
      <c r="H561" s="11">
        <v>0.41320000000000001</v>
      </c>
      <c r="I561" s="11">
        <v>0</v>
      </c>
      <c r="J561" s="11">
        <v>0</v>
      </c>
      <c r="K561" s="11">
        <v>5.7999999999999996E-2</v>
      </c>
      <c r="L561" s="11">
        <v>0</v>
      </c>
      <c r="M561" s="11">
        <v>0.20530000000000001</v>
      </c>
      <c r="N561" s="11">
        <v>0</v>
      </c>
      <c r="O561" s="11">
        <v>0</v>
      </c>
      <c r="P561" s="11">
        <v>0.74370000000000003</v>
      </c>
      <c r="Q561" s="11">
        <v>0</v>
      </c>
      <c r="R561" s="11">
        <v>0</v>
      </c>
      <c r="S561" s="11">
        <v>5.0999999999999997E-2</v>
      </c>
      <c r="T561" s="11">
        <v>0</v>
      </c>
      <c r="U561" s="11">
        <v>0.83760000000000001</v>
      </c>
      <c r="V561" s="11">
        <v>0</v>
      </c>
      <c r="W561" s="11">
        <v>0</v>
      </c>
      <c r="X561" s="11">
        <v>9.5600000000000004E-2</v>
      </c>
      <c r="Y561" s="11">
        <v>0</v>
      </c>
      <c r="Z561" s="11">
        <v>0</v>
      </c>
      <c r="AA561" s="11">
        <v>6.6799999999999998E-2</v>
      </c>
      <c r="AB561" s="11">
        <v>0</v>
      </c>
    </row>
    <row r="562" spans="1:28" x14ac:dyDescent="0.25">
      <c r="A562" s="11">
        <v>29</v>
      </c>
      <c r="B562" s="11" t="s">
        <v>27</v>
      </c>
      <c r="C562" s="11">
        <v>303.14999999999998</v>
      </c>
      <c r="D562" s="11">
        <v>2</v>
      </c>
      <c r="E562" s="11">
        <v>0.52100000000000002</v>
      </c>
      <c r="F562" s="11">
        <v>0</v>
      </c>
      <c r="G562" s="11">
        <v>0</v>
      </c>
      <c r="H562" s="11">
        <v>0.40229999999999999</v>
      </c>
      <c r="I562" s="11">
        <v>0</v>
      </c>
      <c r="J562" s="11">
        <v>0</v>
      </c>
      <c r="K562" s="11">
        <v>7.6700000000000004E-2</v>
      </c>
      <c r="L562" s="11">
        <v>0</v>
      </c>
      <c r="M562" s="11">
        <v>0.2404</v>
      </c>
      <c r="N562" s="11">
        <v>0</v>
      </c>
      <c r="O562" s="11">
        <v>0</v>
      </c>
      <c r="P562" s="11">
        <v>0.6915</v>
      </c>
      <c r="Q562" s="11">
        <v>0</v>
      </c>
      <c r="R562" s="11">
        <v>0</v>
      </c>
      <c r="S562" s="11">
        <v>6.8099999999999994E-2</v>
      </c>
      <c r="T562" s="11">
        <v>0</v>
      </c>
      <c r="U562" s="11">
        <v>0.79500000000000004</v>
      </c>
      <c r="V562" s="11">
        <v>0</v>
      </c>
      <c r="W562" s="11">
        <v>0</v>
      </c>
      <c r="X562" s="11">
        <v>0.12039999999999999</v>
      </c>
      <c r="Y562" s="11">
        <v>0</v>
      </c>
      <c r="Z562" s="11">
        <v>0</v>
      </c>
      <c r="AA562" s="11">
        <v>8.4600000000000009E-2</v>
      </c>
      <c r="AB562" s="11">
        <v>0</v>
      </c>
    </row>
    <row r="563" spans="1:28" x14ac:dyDescent="0.25">
      <c r="A563" s="11">
        <v>29</v>
      </c>
      <c r="B563" s="11" t="s">
        <v>27</v>
      </c>
      <c r="C563" s="11">
        <v>303.14999999999998</v>
      </c>
      <c r="D563" s="11">
        <v>2</v>
      </c>
      <c r="E563" s="11">
        <v>0.50080000000000002</v>
      </c>
      <c r="F563" s="11">
        <v>0</v>
      </c>
      <c r="G563" s="11">
        <v>0</v>
      </c>
      <c r="H563" s="11">
        <v>0.41720000000000002</v>
      </c>
      <c r="I563" s="11">
        <v>0</v>
      </c>
      <c r="J563" s="11">
        <v>0</v>
      </c>
      <c r="K563" s="11">
        <v>8.199999999999999E-2</v>
      </c>
      <c r="L563" s="11">
        <v>0</v>
      </c>
      <c r="M563" s="11">
        <v>0.26090000000000002</v>
      </c>
      <c r="N563" s="11">
        <v>0</v>
      </c>
      <c r="O563" s="11">
        <v>0</v>
      </c>
      <c r="P563" s="11">
        <v>0.66639999999999999</v>
      </c>
      <c r="Q563" s="11">
        <v>0</v>
      </c>
      <c r="R563" s="11">
        <v>0</v>
      </c>
      <c r="S563" s="11">
        <v>7.2700000000000001E-2</v>
      </c>
      <c r="T563" s="11">
        <v>0</v>
      </c>
      <c r="U563" s="11">
        <v>0.78170000000000006</v>
      </c>
      <c r="V563" s="11">
        <v>0</v>
      </c>
      <c r="W563" s="11">
        <v>0</v>
      </c>
      <c r="X563" s="11">
        <v>0.12789999999999999</v>
      </c>
      <c r="Y563" s="11">
        <v>0</v>
      </c>
      <c r="Z563" s="11">
        <v>0</v>
      </c>
      <c r="AA563" s="11">
        <v>9.0399999999999994E-2</v>
      </c>
      <c r="AB563" s="11">
        <v>0</v>
      </c>
    </row>
    <row r="564" spans="1:28" x14ac:dyDescent="0.25">
      <c r="A564" s="11">
        <v>29</v>
      </c>
      <c r="B564" s="11" t="s">
        <v>27</v>
      </c>
      <c r="C564" s="11">
        <v>303.14999999999998</v>
      </c>
      <c r="D564" s="11">
        <v>2</v>
      </c>
      <c r="E564" s="11">
        <v>0.498</v>
      </c>
      <c r="F564" s="11">
        <v>0</v>
      </c>
      <c r="G564" s="11">
        <v>0</v>
      </c>
      <c r="H564" s="11">
        <v>0.39990000000000003</v>
      </c>
      <c r="I564" s="11">
        <v>0</v>
      </c>
      <c r="J564" s="11">
        <v>0</v>
      </c>
      <c r="K564" s="11">
        <v>0.10210000000000001</v>
      </c>
      <c r="L564" s="11">
        <v>0</v>
      </c>
      <c r="M564" s="11">
        <v>0.30269999999999997</v>
      </c>
      <c r="N564" s="11">
        <v>0</v>
      </c>
      <c r="O564" s="11">
        <v>0</v>
      </c>
      <c r="P564" s="11">
        <v>0.60780000000000001</v>
      </c>
      <c r="Q564" s="11">
        <v>0</v>
      </c>
      <c r="R564" s="11">
        <v>0</v>
      </c>
      <c r="S564" s="11">
        <v>8.9499999999999996E-2</v>
      </c>
      <c r="T564" s="11">
        <v>0</v>
      </c>
      <c r="U564" s="11">
        <v>0.71519999999999995</v>
      </c>
      <c r="V564" s="11">
        <v>0</v>
      </c>
      <c r="W564" s="11">
        <v>0</v>
      </c>
      <c r="X564" s="11">
        <v>0.1777</v>
      </c>
      <c r="Y564" s="11">
        <v>0</v>
      </c>
      <c r="Z564" s="11">
        <v>0</v>
      </c>
      <c r="AA564" s="11">
        <v>0.10710000000000001</v>
      </c>
      <c r="AB564" s="11">
        <v>0</v>
      </c>
    </row>
    <row r="565" spans="1:28" x14ac:dyDescent="0.25">
      <c r="A565" s="11">
        <v>29</v>
      </c>
      <c r="B565" s="11" t="s">
        <v>27</v>
      </c>
      <c r="C565" s="11">
        <v>303.14999999999998</v>
      </c>
      <c r="D565" s="11">
        <v>2</v>
      </c>
      <c r="E565" s="11">
        <v>0.54110000000000003</v>
      </c>
      <c r="F565" s="11">
        <v>0</v>
      </c>
      <c r="G565" s="11">
        <v>0</v>
      </c>
      <c r="H565" s="11">
        <v>0.43409999999999999</v>
      </c>
      <c r="I565" s="11">
        <v>0</v>
      </c>
      <c r="J565" s="11">
        <v>0</v>
      </c>
      <c r="K565" s="11">
        <v>2.4799999999999999E-2</v>
      </c>
      <c r="L565" s="11">
        <v>0</v>
      </c>
      <c r="M565" s="11">
        <v>0.16889999999999999</v>
      </c>
      <c r="N565" s="11">
        <v>0</v>
      </c>
      <c r="O565" s="11">
        <v>0</v>
      </c>
      <c r="P565" s="11">
        <v>0.81120000000000003</v>
      </c>
      <c r="Q565" s="11">
        <v>0</v>
      </c>
      <c r="R565" s="11">
        <v>0</v>
      </c>
      <c r="S565" s="11">
        <v>1.9900000000000001E-2</v>
      </c>
      <c r="T565" s="11">
        <v>0</v>
      </c>
      <c r="U565" s="11">
        <v>0.90949999999999998</v>
      </c>
      <c r="V565" s="11">
        <v>0</v>
      </c>
      <c r="W565" s="11">
        <v>0</v>
      </c>
      <c r="X565" s="11">
        <v>6.6500000000000004E-2</v>
      </c>
      <c r="Y565" s="11">
        <v>0</v>
      </c>
      <c r="Z565" s="11">
        <v>0</v>
      </c>
      <c r="AA565" s="11">
        <v>2.4E-2</v>
      </c>
      <c r="AB565" s="11">
        <v>0</v>
      </c>
    </row>
    <row r="566" spans="1:28" x14ac:dyDescent="0.25">
      <c r="A566" s="11">
        <v>29</v>
      </c>
      <c r="B566" s="11" t="s">
        <v>27</v>
      </c>
      <c r="C566" s="11">
        <v>303.14999999999998</v>
      </c>
      <c r="D566" s="11">
        <v>2</v>
      </c>
      <c r="E566" s="11">
        <v>0.48530000000000001</v>
      </c>
      <c r="F566" s="11">
        <v>0</v>
      </c>
      <c r="G566" s="11">
        <v>0</v>
      </c>
      <c r="H566" s="11">
        <v>0.45350000000000001</v>
      </c>
      <c r="I566" s="11">
        <v>0</v>
      </c>
      <c r="J566" s="11">
        <v>0</v>
      </c>
      <c r="K566" s="11">
        <v>6.1200000000000004E-2</v>
      </c>
      <c r="L566" s="11">
        <v>0</v>
      </c>
      <c r="M566" s="11">
        <v>0.22789999999999999</v>
      </c>
      <c r="N566" s="11">
        <v>0</v>
      </c>
      <c r="O566" s="11">
        <v>0</v>
      </c>
      <c r="P566" s="11">
        <v>0.71689999999999998</v>
      </c>
      <c r="Q566" s="11">
        <v>0</v>
      </c>
      <c r="R566" s="11">
        <v>0</v>
      </c>
      <c r="S566" s="11">
        <v>5.5199999999999999E-2</v>
      </c>
      <c r="T566" s="11">
        <v>0</v>
      </c>
      <c r="U566" s="11">
        <v>0.8397</v>
      </c>
      <c r="V566" s="11">
        <v>0</v>
      </c>
      <c r="W566" s="11">
        <v>0</v>
      </c>
      <c r="X566" s="11">
        <v>9.69E-2</v>
      </c>
      <c r="Y566" s="11">
        <v>0</v>
      </c>
      <c r="Z566" s="11">
        <v>0</v>
      </c>
      <c r="AA566" s="11">
        <v>6.3399999999999998E-2</v>
      </c>
      <c r="AB566" s="11">
        <v>0</v>
      </c>
    </row>
    <row r="567" spans="1:28" x14ac:dyDescent="0.25">
      <c r="A567" s="11">
        <v>29</v>
      </c>
      <c r="B567" s="11" t="s">
        <v>27</v>
      </c>
      <c r="C567" s="11">
        <v>318.14999999999998</v>
      </c>
      <c r="D567" s="11">
        <v>2</v>
      </c>
      <c r="E567" s="11">
        <v>0.50439999999999996</v>
      </c>
      <c r="F567" s="11">
        <v>0</v>
      </c>
      <c r="G567" s="11">
        <v>0</v>
      </c>
      <c r="H567" s="11">
        <v>0.4042</v>
      </c>
      <c r="I567" s="11">
        <v>0</v>
      </c>
      <c r="J567" s="11">
        <v>0</v>
      </c>
      <c r="K567" s="11">
        <v>9.1400000000000009E-2</v>
      </c>
      <c r="L567" s="11">
        <v>0</v>
      </c>
      <c r="M567" s="11">
        <v>0.34399999999999997</v>
      </c>
      <c r="N567" s="11">
        <v>0</v>
      </c>
      <c r="O567" s="11">
        <v>0</v>
      </c>
      <c r="P567" s="11">
        <v>0.56979999999999997</v>
      </c>
      <c r="Q567" s="11">
        <v>0</v>
      </c>
      <c r="R567" s="11">
        <v>0</v>
      </c>
      <c r="S567" s="11">
        <v>8.6199999999999999E-2</v>
      </c>
      <c r="T567" s="11">
        <v>0</v>
      </c>
      <c r="U567" s="11">
        <v>0.76879999999999993</v>
      </c>
      <c r="V567" s="11">
        <v>0</v>
      </c>
      <c r="W567" s="11">
        <v>0</v>
      </c>
      <c r="X567" s="11">
        <v>0.14400000000000002</v>
      </c>
      <c r="Y567" s="11">
        <v>0</v>
      </c>
      <c r="Z567" s="11">
        <v>0</v>
      </c>
      <c r="AA567" s="11">
        <v>8.72E-2</v>
      </c>
      <c r="AB567" s="11">
        <v>0</v>
      </c>
    </row>
    <row r="568" spans="1:28" x14ac:dyDescent="0.25">
      <c r="A568" s="11">
        <v>29</v>
      </c>
      <c r="B568" s="11" t="s">
        <v>47</v>
      </c>
      <c r="C568" s="11">
        <v>298.14999999999998</v>
      </c>
      <c r="D568" s="11">
        <v>2</v>
      </c>
      <c r="E568" s="11">
        <v>0.52079999999999993</v>
      </c>
      <c r="F568" s="11">
        <v>0</v>
      </c>
      <c r="G568" s="11">
        <v>0</v>
      </c>
      <c r="H568" s="11">
        <v>0.47920000000000001</v>
      </c>
      <c r="I568" s="11">
        <v>0</v>
      </c>
      <c r="J568" s="11">
        <v>0</v>
      </c>
      <c r="K568" s="11">
        <v>0</v>
      </c>
      <c r="L568" s="11">
        <v>0</v>
      </c>
      <c r="M568" s="11">
        <v>0.14269999999999999</v>
      </c>
      <c r="N568" s="11">
        <v>0</v>
      </c>
      <c r="O568" s="11">
        <v>0</v>
      </c>
      <c r="P568" s="11">
        <v>0.85730000000000006</v>
      </c>
      <c r="Q568" s="11">
        <v>0</v>
      </c>
      <c r="R568" s="11">
        <v>0</v>
      </c>
      <c r="S568" s="11">
        <v>0</v>
      </c>
      <c r="T568" s="11">
        <v>0</v>
      </c>
      <c r="U568" s="11">
        <v>0.94200000000000006</v>
      </c>
      <c r="V568" s="11">
        <v>0</v>
      </c>
      <c r="W568" s="11">
        <v>0</v>
      </c>
      <c r="X568" s="11">
        <v>5.7999999999999996E-2</v>
      </c>
      <c r="Y568" s="11">
        <v>0</v>
      </c>
      <c r="Z568" s="11">
        <v>0</v>
      </c>
      <c r="AA568" s="11">
        <v>0</v>
      </c>
      <c r="AB568" s="11">
        <v>0</v>
      </c>
    </row>
    <row r="569" spans="1:28" x14ac:dyDescent="0.25">
      <c r="A569" s="11">
        <v>29</v>
      </c>
      <c r="B569" s="11" t="s">
        <v>47</v>
      </c>
      <c r="C569" s="11">
        <v>298.14999999999998</v>
      </c>
      <c r="D569" s="11">
        <v>2</v>
      </c>
      <c r="E569" s="11">
        <v>0.51200000000000001</v>
      </c>
      <c r="F569" s="11">
        <v>0</v>
      </c>
      <c r="G569" s="11">
        <v>0</v>
      </c>
      <c r="H569" s="11">
        <v>0.46399999999999997</v>
      </c>
      <c r="I569" s="11">
        <v>0</v>
      </c>
      <c r="J569" s="11">
        <v>0</v>
      </c>
      <c r="K569" s="11">
        <v>2.4E-2</v>
      </c>
      <c r="L569" s="11">
        <v>0</v>
      </c>
      <c r="M569" s="11">
        <v>0.1678</v>
      </c>
      <c r="N569" s="11">
        <v>0</v>
      </c>
      <c r="O569" s="11">
        <v>0</v>
      </c>
      <c r="P569" s="11">
        <v>0.81340000000000001</v>
      </c>
      <c r="Q569" s="11">
        <v>0</v>
      </c>
      <c r="R569" s="11">
        <v>0</v>
      </c>
      <c r="S569" s="11">
        <v>1.8799999999999997E-2</v>
      </c>
      <c r="T569" s="11">
        <v>0</v>
      </c>
      <c r="U569" s="11">
        <v>0.89849999999999997</v>
      </c>
      <c r="V569" s="11">
        <v>0</v>
      </c>
      <c r="W569" s="11">
        <v>0</v>
      </c>
      <c r="X569" s="11">
        <v>7.5300000000000006E-2</v>
      </c>
      <c r="Y569" s="11">
        <v>0</v>
      </c>
      <c r="Z569" s="11">
        <v>0</v>
      </c>
      <c r="AA569" s="11">
        <v>2.6200000000000001E-2</v>
      </c>
      <c r="AB569" s="11">
        <v>0</v>
      </c>
    </row>
    <row r="570" spans="1:28" x14ac:dyDescent="0.25">
      <c r="A570" s="11">
        <v>29</v>
      </c>
      <c r="B570" s="11" t="s">
        <v>47</v>
      </c>
      <c r="C570" s="11">
        <v>298.14999999999998</v>
      </c>
      <c r="D570" s="11">
        <v>2</v>
      </c>
      <c r="E570" s="11">
        <v>0.50039999999999996</v>
      </c>
      <c r="F570" s="11">
        <v>0</v>
      </c>
      <c r="G570" s="11">
        <v>0</v>
      </c>
      <c r="H570" s="11">
        <v>0.4506</v>
      </c>
      <c r="I570" s="11">
        <v>0</v>
      </c>
      <c r="J570" s="11">
        <v>0</v>
      </c>
      <c r="K570" s="11">
        <v>4.9000000000000002E-2</v>
      </c>
      <c r="L570" s="11">
        <v>0</v>
      </c>
      <c r="M570" s="11">
        <v>0.18440000000000001</v>
      </c>
      <c r="N570" s="11">
        <v>0</v>
      </c>
      <c r="O570" s="11">
        <v>0</v>
      </c>
      <c r="P570" s="11">
        <v>0.77280000000000004</v>
      </c>
      <c r="Q570" s="11">
        <v>0</v>
      </c>
      <c r="R570" s="11">
        <v>0</v>
      </c>
      <c r="S570" s="11">
        <v>4.2800000000000005E-2</v>
      </c>
      <c r="T570" s="11">
        <v>0</v>
      </c>
      <c r="U570" s="11">
        <v>0.84889999999999999</v>
      </c>
      <c r="V570" s="11">
        <v>0</v>
      </c>
      <c r="W570" s="11">
        <v>0</v>
      </c>
      <c r="X570" s="11">
        <v>9.6500000000000002E-2</v>
      </c>
      <c r="Y570" s="11">
        <v>0</v>
      </c>
      <c r="Z570" s="11">
        <v>0</v>
      </c>
      <c r="AA570" s="11">
        <v>5.4600000000000003E-2</v>
      </c>
      <c r="AB570" s="11">
        <v>0</v>
      </c>
    </row>
    <row r="571" spans="1:28" x14ac:dyDescent="0.25">
      <c r="A571" s="11">
        <v>29</v>
      </c>
      <c r="B571" s="11" t="s">
        <v>47</v>
      </c>
      <c r="C571" s="11">
        <v>298.14999999999998</v>
      </c>
      <c r="D571" s="11">
        <v>2</v>
      </c>
      <c r="E571" s="11">
        <v>0.50309999999999999</v>
      </c>
      <c r="F571" s="11">
        <v>0</v>
      </c>
      <c r="G571" s="11">
        <v>0</v>
      </c>
      <c r="H571" s="11">
        <v>0.4178</v>
      </c>
      <c r="I571" s="11">
        <v>0</v>
      </c>
      <c r="J571" s="11">
        <v>0</v>
      </c>
      <c r="K571" s="11">
        <v>7.9100000000000004E-2</v>
      </c>
      <c r="L571" s="11">
        <v>0</v>
      </c>
      <c r="M571" s="11">
        <v>0.25559999999999999</v>
      </c>
      <c r="N571" s="11">
        <v>0</v>
      </c>
      <c r="O571" s="11">
        <v>0</v>
      </c>
      <c r="P571" s="11">
        <v>0.67500000000000004</v>
      </c>
      <c r="Q571" s="11">
        <v>0</v>
      </c>
      <c r="R571" s="11">
        <v>0</v>
      </c>
      <c r="S571" s="11">
        <v>6.9400000000000003E-2</v>
      </c>
      <c r="T571" s="11">
        <v>0</v>
      </c>
      <c r="U571" s="11">
        <v>0.76269999999999993</v>
      </c>
      <c r="V571" s="11">
        <v>0</v>
      </c>
      <c r="W571" s="11">
        <v>0</v>
      </c>
      <c r="X571" s="11">
        <v>0.14980000000000002</v>
      </c>
      <c r="Y571" s="11">
        <v>0</v>
      </c>
      <c r="Z571" s="11">
        <v>0</v>
      </c>
      <c r="AA571" s="11">
        <v>8.7499999999999994E-2</v>
      </c>
      <c r="AB571" s="11">
        <v>0</v>
      </c>
    </row>
    <row r="572" spans="1:28" x14ac:dyDescent="0.25">
      <c r="A572" s="11">
        <v>29</v>
      </c>
      <c r="B572" s="11" t="s">
        <v>47</v>
      </c>
      <c r="C572" s="11">
        <v>298.14999999999998</v>
      </c>
      <c r="D572" s="11">
        <v>2</v>
      </c>
      <c r="E572" s="11">
        <v>0.49430000000000002</v>
      </c>
      <c r="F572" s="11">
        <v>0</v>
      </c>
      <c r="G572" s="11">
        <v>0</v>
      </c>
      <c r="H572" s="11">
        <v>0.40539999999999998</v>
      </c>
      <c r="I572" s="11">
        <v>0</v>
      </c>
      <c r="J572" s="11">
        <v>0</v>
      </c>
      <c r="K572" s="11">
        <v>0.1003</v>
      </c>
      <c r="L572" s="11">
        <v>0</v>
      </c>
      <c r="M572" s="11">
        <v>0.32679999999999998</v>
      </c>
      <c r="N572" s="11">
        <v>0</v>
      </c>
      <c r="O572" s="11">
        <v>0</v>
      </c>
      <c r="P572" s="11">
        <v>0.58130000000000004</v>
      </c>
      <c r="Q572" s="11">
        <v>0</v>
      </c>
      <c r="R572" s="11">
        <v>0</v>
      </c>
      <c r="S572" s="11">
        <v>9.1899999999999996E-2</v>
      </c>
      <c r="T572" s="11">
        <v>0</v>
      </c>
      <c r="U572" s="11">
        <v>0.6762999999999999</v>
      </c>
      <c r="V572" s="11">
        <v>0</v>
      </c>
      <c r="W572" s="11">
        <v>0</v>
      </c>
      <c r="X572" s="11">
        <v>0.2155</v>
      </c>
      <c r="Y572" s="11">
        <v>0</v>
      </c>
      <c r="Z572" s="11">
        <v>0</v>
      </c>
      <c r="AA572" s="11">
        <v>0.1082</v>
      </c>
      <c r="AB572" s="11">
        <v>0</v>
      </c>
    </row>
    <row r="573" spans="1:28" x14ac:dyDescent="0.25">
      <c r="A573" s="11">
        <v>30</v>
      </c>
      <c r="B573" s="11" t="s">
        <v>27</v>
      </c>
      <c r="C573" s="11">
        <v>298.14999999999998</v>
      </c>
      <c r="D573" s="11">
        <v>2</v>
      </c>
      <c r="E573" s="11">
        <v>0.50060000000000004</v>
      </c>
      <c r="F573" s="11">
        <v>0</v>
      </c>
      <c r="G573" s="11">
        <v>0</v>
      </c>
      <c r="H573" s="11">
        <v>0.49939999999999996</v>
      </c>
      <c r="I573" s="11">
        <v>0</v>
      </c>
      <c r="J573" s="11">
        <v>0</v>
      </c>
      <c r="K573" s="11">
        <v>0</v>
      </c>
      <c r="L573" s="11">
        <v>0</v>
      </c>
      <c r="M573" s="11">
        <v>0.14300000000000002</v>
      </c>
      <c r="N573" s="11">
        <v>0</v>
      </c>
      <c r="O573" s="11">
        <v>0</v>
      </c>
      <c r="P573" s="11">
        <v>0.85699999999999998</v>
      </c>
      <c r="Q573" s="11">
        <v>0</v>
      </c>
      <c r="R573" s="11">
        <v>0</v>
      </c>
      <c r="S573" s="11">
        <v>0</v>
      </c>
      <c r="T573" s="11">
        <v>0</v>
      </c>
      <c r="U573" s="11">
        <v>0.92799999999999994</v>
      </c>
      <c r="V573" s="11">
        <v>0</v>
      </c>
      <c r="W573" s="11">
        <v>0</v>
      </c>
      <c r="X573" s="11">
        <v>7.2000000000000008E-2</v>
      </c>
      <c r="Y573" s="11">
        <v>0</v>
      </c>
      <c r="Z573" s="11">
        <v>0</v>
      </c>
      <c r="AA573" s="11">
        <v>0</v>
      </c>
      <c r="AB573" s="11">
        <v>0</v>
      </c>
    </row>
    <row r="574" spans="1:28" x14ac:dyDescent="0.25">
      <c r="A574" s="11">
        <v>30</v>
      </c>
      <c r="B574" s="11" t="s">
        <v>27</v>
      </c>
      <c r="C574" s="11">
        <v>298.14999999999998</v>
      </c>
      <c r="D574" s="11">
        <v>2</v>
      </c>
      <c r="E574" s="11">
        <v>0.5</v>
      </c>
      <c r="F574" s="11">
        <v>0</v>
      </c>
      <c r="G574" s="11">
        <v>0</v>
      </c>
      <c r="H574" s="11">
        <v>0.4874</v>
      </c>
      <c r="I574" s="11">
        <v>0</v>
      </c>
      <c r="J574" s="11">
        <v>0</v>
      </c>
      <c r="K574" s="11">
        <v>1.26E-2</v>
      </c>
      <c r="L574" s="11">
        <v>0</v>
      </c>
      <c r="M574" s="11">
        <v>0.15590000000000001</v>
      </c>
      <c r="N574" s="11">
        <v>0</v>
      </c>
      <c r="O574" s="11">
        <v>0</v>
      </c>
      <c r="P574" s="11">
        <v>0.83169999999999999</v>
      </c>
      <c r="Q574" s="11">
        <v>0</v>
      </c>
      <c r="R574" s="11">
        <v>0</v>
      </c>
      <c r="S574" s="11">
        <v>1.24E-2</v>
      </c>
      <c r="T574" s="11">
        <v>0</v>
      </c>
      <c r="U574" s="11">
        <v>0.90910000000000002</v>
      </c>
      <c r="V574" s="11">
        <v>0</v>
      </c>
      <c r="W574" s="11">
        <v>0</v>
      </c>
      <c r="X574" s="11">
        <v>7.4299999999999991E-2</v>
      </c>
      <c r="Y574" s="11">
        <v>0</v>
      </c>
      <c r="Z574" s="11">
        <v>0</v>
      </c>
      <c r="AA574" s="11">
        <v>1.66E-2</v>
      </c>
      <c r="AB574" s="11">
        <v>0</v>
      </c>
    </row>
    <row r="575" spans="1:28" x14ac:dyDescent="0.25">
      <c r="A575" s="11">
        <v>30</v>
      </c>
      <c r="B575" s="11" t="s">
        <v>27</v>
      </c>
      <c r="C575" s="11">
        <v>298.14999999999998</v>
      </c>
      <c r="D575" s="11">
        <v>2</v>
      </c>
      <c r="E575" s="11">
        <v>0.50019999999999998</v>
      </c>
      <c r="F575" s="11">
        <v>0</v>
      </c>
      <c r="G575" s="11">
        <v>0</v>
      </c>
      <c r="H575" s="11">
        <v>0.47909999999999997</v>
      </c>
      <c r="I575" s="11">
        <v>0</v>
      </c>
      <c r="J575" s="11">
        <v>0</v>
      </c>
      <c r="K575" s="11">
        <v>2.07E-2</v>
      </c>
      <c r="L575" s="11">
        <v>0</v>
      </c>
      <c r="M575" s="11">
        <v>0.16469999999999999</v>
      </c>
      <c r="N575" s="11">
        <v>0</v>
      </c>
      <c r="O575" s="11">
        <v>0</v>
      </c>
      <c r="P575" s="11">
        <v>0.81530000000000002</v>
      </c>
      <c r="Q575" s="11">
        <v>0</v>
      </c>
      <c r="R575" s="11">
        <v>0</v>
      </c>
      <c r="S575" s="11">
        <v>0.02</v>
      </c>
      <c r="T575" s="11">
        <v>0</v>
      </c>
      <c r="U575" s="11">
        <v>0.89319999999999988</v>
      </c>
      <c r="V575" s="11">
        <v>0</v>
      </c>
      <c r="W575" s="11">
        <v>0</v>
      </c>
      <c r="X575" s="11">
        <v>8.0199999999999994E-2</v>
      </c>
      <c r="Y575" s="11">
        <v>0</v>
      </c>
      <c r="Z575" s="11">
        <v>0</v>
      </c>
      <c r="AA575" s="11">
        <v>2.6600000000000002E-2</v>
      </c>
      <c r="AB575" s="11">
        <v>0</v>
      </c>
    </row>
    <row r="576" spans="1:28" x14ac:dyDescent="0.25">
      <c r="A576" s="11">
        <v>30</v>
      </c>
      <c r="B576" s="11" t="s">
        <v>27</v>
      </c>
      <c r="C576" s="11">
        <v>298.14999999999998</v>
      </c>
      <c r="D576" s="11">
        <v>2</v>
      </c>
      <c r="E576" s="11">
        <v>0.49990000000000001</v>
      </c>
      <c r="F576" s="11">
        <v>0</v>
      </c>
      <c r="G576" s="11">
        <v>0</v>
      </c>
      <c r="H576" s="11">
        <v>0.46810000000000002</v>
      </c>
      <c r="I576" s="11">
        <v>0</v>
      </c>
      <c r="J576" s="11">
        <v>0</v>
      </c>
      <c r="K576" s="11">
        <v>3.2000000000000001E-2</v>
      </c>
      <c r="L576" s="11">
        <v>0</v>
      </c>
      <c r="M576" s="11">
        <v>0.17019999999999999</v>
      </c>
      <c r="N576" s="11">
        <v>0</v>
      </c>
      <c r="O576" s="11">
        <v>0</v>
      </c>
      <c r="P576" s="11">
        <v>0.79900000000000004</v>
      </c>
      <c r="Q576" s="11">
        <v>0</v>
      </c>
      <c r="R576" s="11">
        <v>0</v>
      </c>
      <c r="S576" s="11">
        <v>3.0800000000000001E-2</v>
      </c>
      <c r="T576" s="11">
        <v>0</v>
      </c>
      <c r="U576" s="11">
        <v>0.87209999999999999</v>
      </c>
      <c r="V576" s="11">
        <v>0</v>
      </c>
      <c r="W576" s="11">
        <v>0</v>
      </c>
      <c r="X576" s="11">
        <v>8.8200000000000001E-2</v>
      </c>
      <c r="Y576" s="11">
        <v>0</v>
      </c>
      <c r="Z576" s="11">
        <v>0</v>
      </c>
      <c r="AA576" s="11">
        <v>3.9699999999999999E-2</v>
      </c>
      <c r="AB576" s="11">
        <v>0</v>
      </c>
    </row>
    <row r="577" spans="1:28" x14ac:dyDescent="0.25">
      <c r="A577" s="11">
        <v>30</v>
      </c>
      <c r="B577" s="11" t="s">
        <v>27</v>
      </c>
      <c r="C577" s="11">
        <v>298.14999999999998</v>
      </c>
      <c r="D577" s="11">
        <v>2</v>
      </c>
      <c r="E577" s="11">
        <v>0.50009999999999999</v>
      </c>
      <c r="F577" s="11">
        <v>0</v>
      </c>
      <c r="G577" s="11">
        <v>0</v>
      </c>
      <c r="H577" s="11">
        <v>0.44979999999999998</v>
      </c>
      <c r="I577" s="11">
        <v>0</v>
      </c>
      <c r="J577" s="11">
        <v>0</v>
      </c>
      <c r="K577" s="11">
        <v>5.0099999999999999E-2</v>
      </c>
      <c r="L577" s="11">
        <v>0</v>
      </c>
      <c r="M577" s="11">
        <v>0.20420000000000002</v>
      </c>
      <c r="N577" s="11">
        <v>0</v>
      </c>
      <c r="O577" s="11">
        <v>0</v>
      </c>
      <c r="P577" s="11">
        <v>0.7548999999999999</v>
      </c>
      <c r="Q577" s="11">
        <v>0</v>
      </c>
      <c r="R577" s="11">
        <v>0</v>
      </c>
      <c r="S577" s="11">
        <v>4.0899999999999999E-2</v>
      </c>
      <c r="T577" s="11">
        <v>0</v>
      </c>
      <c r="U577" s="11">
        <v>0.82499999999999996</v>
      </c>
      <c r="V577" s="11">
        <v>0</v>
      </c>
      <c r="W577" s="11">
        <v>0</v>
      </c>
      <c r="X577" s="11">
        <v>0.11960000000000001</v>
      </c>
      <c r="Y577" s="11">
        <v>0</v>
      </c>
      <c r="Z577" s="11">
        <v>0</v>
      </c>
      <c r="AA577" s="11">
        <v>5.5399999999999998E-2</v>
      </c>
      <c r="AB577" s="11">
        <v>0</v>
      </c>
    </row>
    <row r="578" spans="1:28" x14ac:dyDescent="0.25">
      <c r="A578" s="11">
        <v>30</v>
      </c>
      <c r="B578" s="11" t="s">
        <v>27</v>
      </c>
      <c r="C578" s="11">
        <v>298.14999999999998</v>
      </c>
      <c r="D578" s="11">
        <v>2</v>
      </c>
      <c r="E578" s="11">
        <v>0.5</v>
      </c>
      <c r="F578" s="11">
        <v>0</v>
      </c>
      <c r="G578" s="11">
        <v>0</v>
      </c>
      <c r="H578" s="11">
        <v>0.4</v>
      </c>
      <c r="I578" s="11">
        <v>0</v>
      </c>
      <c r="J578" s="11">
        <v>0</v>
      </c>
      <c r="K578" s="11">
        <v>0.1</v>
      </c>
      <c r="L578" s="11">
        <v>0</v>
      </c>
      <c r="M578" s="11">
        <v>0.33210000000000001</v>
      </c>
      <c r="N578" s="11">
        <v>0</v>
      </c>
      <c r="O578" s="11">
        <v>0</v>
      </c>
      <c r="P578" s="11">
        <v>0.58040000000000003</v>
      </c>
      <c r="Q578" s="11">
        <v>0</v>
      </c>
      <c r="R578" s="11">
        <v>0</v>
      </c>
      <c r="S578" s="11">
        <v>8.7499999999999994E-2</v>
      </c>
      <c r="T578" s="11">
        <v>0</v>
      </c>
      <c r="U578" s="11">
        <v>0.66060000000000008</v>
      </c>
      <c r="V578" s="11">
        <v>0</v>
      </c>
      <c r="W578" s="11">
        <v>0</v>
      </c>
      <c r="X578" s="11">
        <v>0.2389</v>
      </c>
      <c r="Y578" s="11">
        <v>0</v>
      </c>
      <c r="Z578" s="11">
        <v>0</v>
      </c>
      <c r="AA578" s="11">
        <v>0.10050000000000001</v>
      </c>
      <c r="AB578" s="11">
        <v>0</v>
      </c>
    </row>
    <row r="579" spans="1:28" x14ac:dyDescent="0.25">
      <c r="A579" s="11">
        <v>30</v>
      </c>
      <c r="B579" s="11" t="s">
        <v>27</v>
      </c>
      <c r="C579" s="11">
        <v>298.14999999999998</v>
      </c>
      <c r="D579" s="11">
        <v>2</v>
      </c>
      <c r="E579" s="11">
        <v>0.46899999999999997</v>
      </c>
      <c r="F579" s="11">
        <v>0</v>
      </c>
      <c r="G579" s="11">
        <v>0</v>
      </c>
      <c r="H579" s="11">
        <v>0.49990000000000001</v>
      </c>
      <c r="I579" s="11">
        <v>0</v>
      </c>
      <c r="J579" s="11">
        <v>0</v>
      </c>
      <c r="K579" s="11">
        <v>0</v>
      </c>
      <c r="L579" s="11">
        <v>3.1099999999999999E-2</v>
      </c>
      <c r="M579" s="11">
        <v>3.9399999999999998E-2</v>
      </c>
      <c r="N579" s="11">
        <v>0</v>
      </c>
      <c r="O579" s="11">
        <v>0</v>
      </c>
      <c r="P579" s="11">
        <v>0.95510000000000006</v>
      </c>
      <c r="Q579" s="11">
        <v>0</v>
      </c>
      <c r="R579" s="11">
        <v>0</v>
      </c>
      <c r="S579" s="11">
        <v>0</v>
      </c>
      <c r="T579" s="11">
        <v>5.5000000000000005E-3</v>
      </c>
      <c r="U579" s="11">
        <v>0.91620000000000001</v>
      </c>
      <c r="V579" s="11">
        <v>0</v>
      </c>
      <c r="W579" s="11">
        <v>0</v>
      </c>
      <c r="X579" s="11">
        <v>1.6299999999999999E-2</v>
      </c>
      <c r="Y579" s="11">
        <v>0</v>
      </c>
      <c r="Z579" s="11">
        <v>0</v>
      </c>
      <c r="AA579" s="11">
        <v>0</v>
      </c>
      <c r="AB579" s="11">
        <v>6.7500000000000004E-2</v>
      </c>
    </row>
    <row r="580" spans="1:28" x14ac:dyDescent="0.25">
      <c r="A580" s="11">
        <v>30</v>
      </c>
      <c r="B580" s="11" t="s">
        <v>27</v>
      </c>
      <c r="C580" s="11">
        <v>298.14999999999998</v>
      </c>
      <c r="D580" s="11">
        <v>2</v>
      </c>
      <c r="E580" s="11">
        <v>0.46899999999999997</v>
      </c>
      <c r="F580" s="11">
        <v>0</v>
      </c>
      <c r="G580" s="11">
        <v>0</v>
      </c>
      <c r="H580" s="11">
        <v>0.48859999999999998</v>
      </c>
      <c r="I580" s="11">
        <v>0</v>
      </c>
      <c r="J580" s="11">
        <v>0</v>
      </c>
      <c r="K580" s="11">
        <v>1.1299999999999999E-2</v>
      </c>
      <c r="L580" s="11">
        <v>3.1099999999999999E-2</v>
      </c>
      <c r="M580" s="11">
        <v>3.78E-2</v>
      </c>
      <c r="N580" s="11">
        <v>0</v>
      </c>
      <c r="O580" s="11">
        <v>0</v>
      </c>
      <c r="P580" s="11">
        <v>0.94370000000000009</v>
      </c>
      <c r="Q580" s="11">
        <v>0</v>
      </c>
      <c r="R580" s="11">
        <v>0</v>
      </c>
      <c r="S580" s="11">
        <v>1.1899999999999999E-2</v>
      </c>
      <c r="T580" s="11">
        <v>6.6E-3</v>
      </c>
      <c r="U580" s="11">
        <v>0.50570000000000004</v>
      </c>
      <c r="V580" s="11">
        <v>0</v>
      </c>
      <c r="W580" s="11">
        <v>0</v>
      </c>
      <c r="X580" s="11">
        <v>1.3999999999999999E-2</v>
      </c>
      <c r="Y580" s="11">
        <v>0</v>
      </c>
      <c r="Z580" s="11">
        <v>0</v>
      </c>
      <c r="AA580" s="11">
        <v>1.3000000000000001E-2</v>
      </c>
      <c r="AB580" s="11">
        <v>0.46729999999999999</v>
      </c>
    </row>
    <row r="581" spans="1:28" x14ac:dyDescent="0.25">
      <c r="A581" s="11">
        <v>30</v>
      </c>
      <c r="B581" s="11" t="s">
        <v>27</v>
      </c>
      <c r="C581" s="11">
        <v>298.14999999999998</v>
      </c>
      <c r="D581" s="11">
        <v>2</v>
      </c>
      <c r="E581" s="11">
        <v>0.47100000000000003</v>
      </c>
      <c r="F581" s="11">
        <v>0</v>
      </c>
      <c r="G581" s="11">
        <v>0</v>
      </c>
      <c r="H581" s="11">
        <v>0.47609999999999997</v>
      </c>
      <c r="I581" s="11">
        <v>0</v>
      </c>
      <c r="J581" s="11">
        <v>0</v>
      </c>
      <c r="K581" s="11">
        <v>2.1700000000000001E-2</v>
      </c>
      <c r="L581" s="11">
        <v>3.1200000000000002E-2</v>
      </c>
      <c r="M581" s="11">
        <v>5.1500000000000004E-2</v>
      </c>
      <c r="N581" s="11">
        <v>0</v>
      </c>
      <c r="O581" s="11">
        <v>0</v>
      </c>
      <c r="P581" s="11">
        <v>0.91890000000000005</v>
      </c>
      <c r="Q581" s="11">
        <v>0</v>
      </c>
      <c r="R581" s="11">
        <v>0</v>
      </c>
      <c r="S581" s="11">
        <v>2.3099999999999999E-2</v>
      </c>
      <c r="T581" s="11">
        <v>6.5000000000000006E-3</v>
      </c>
      <c r="U581" s="11">
        <v>0.89769999999999994</v>
      </c>
      <c r="V581" s="11">
        <v>0</v>
      </c>
      <c r="W581" s="11">
        <v>0</v>
      </c>
      <c r="X581" s="11">
        <v>1.11E-2</v>
      </c>
      <c r="Y581" s="11">
        <v>0</v>
      </c>
      <c r="Z581" s="11">
        <v>0</v>
      </c>
      <c r="AA581" s="11">
        <v>2.5099999999999997E-2</v>
      </c>
      <c r="AB581" s="11">
        <v>6.6100000000000006E-2</v>
      </c>
    </row>
    <row r="582" spans="1:28" x14ac:dyDescent="0.25">
      <c r="A582" s="11">
        <v>30</v>
      </c>
      <c r="B582" s="11" t="s">
        <v>27</v>
      </c>
      <c r="C582" s="11">
        <v>298.14999999999998</v>
      </c>
      <c r="D582" s="11">
        <v>2</v>
      </c>
      <c r="E582" s="11">
        <v>0.46920000000000001</v>
      </c>
      <c r="F582" s="11">
        <v>0</v>
      </c>
      <c r="G582" s="11">
        <v>0</v>
      </c>
      <c r="H582" s="11">
        <v>0.46899999999999997</v>
      </c>
      <c r="I582" s="11">
        <v>0</v>
      </c>
      <c r="J582" s="11">
        <v>0</v>
      </c>
      <c r="K582" s="11">
        <v>3.0699999999999998E-2</v>
      </c>
      <c r="L582" s="11">
        <v>3.1099999999999999E-2</v>
      </c>
      <c r="M582" s="11">
        <v>6.1500000000000006E-2</v>
      </c>
      <c r="N582" s="11">
        <v>0</v>
      </c>
      <c r="O582" s="11">
        <v>0</v>
      </c>
      <c r="P582" s="11">
        <v>0.89959999999999996</v>
      </c>
      <c r="Q582" s="11">
        <v>0</v>
      </c>
      <c r="R582" s="11">
        <v>0</v>
      </c>
      <c r="S582" s="11">
        <v>3.2000000000000001E-2</v>
      </c>
      <c r="T582" s="11">
        <v>6.8999999999999999E-3</v>
      </c>
      <c r="U582" s="11">
        <v>0.88</v>
      </c>
      <c r="V582" s="11">
        <v>0</v>
      </c>
      <c r="W582" s="11">
        <v>0</v>
      </c>
      <c r="X582" s="11">
        <v>1.8799999999999997E-2</v>
      </c>
      <c r="Y582" s="11">
        <v>0</v>
      </c>
      <c r="Z582" s="11">
        <v>0</v>
      </c>
      <c r="AA582" s="11">
        <v>3.49E-2</v>
      </c>
      <c r="AB582" s="11">
        <v>6.6299999999999998E-2</v>
      </c>
    </row>
    <row r="583" spans="1:28" x14ac:dyDescent="0.25">
      <c r="A583" s="11">
        <v>30</v>
      </c>
      <c r="B583" s="11" t="s">
        <v>27</v>
      </c>
      <c r="C583" s="11">
        <v>298.14999999999998</v>
      </c>
      <c r="D583" s="11">
        <v>2</v>
      </c>
      <c r="E583" s="11">
        <v>0.46869999999999995</v>
      </c>
      <c r="F583" s="11">
        <v>0</v>
      </c>
      <c r="G583" s="11">
        <v>0</v>
      </c>
      <c r="H583" s="11">
        <v>0.49409999999999998</v>
      </c>
      <c r="I583" s="11">
        <v>0</v>
      </c>
      <c r="J583" s="11">
        <v>0</v>
      </c>
      <c r="K583" s="11">
        <v>6.0999999999999995E-3</v>
      </c>
      <c r="L583" s="11">
        <v>3.1099999999999999E-2</v>
      </c>
      <c r="M583" s="11">
        <v>3.73E-2</v>
      </c>
      <c r="N583" s="11">
        <v>0</v>
      </c>
      <c r="O583" s="11">
        <v>0</v>
      </c>
      <c r="P583" s="11">
        <v>0.95050000000000001</v>
      </c>
      <c r="Q583" s="11">
        <v>0</v>
      </c>
      <c r="R583" s="11">
        <v>0</v>
      </c>
      <c r="S583" s="11">
        <v>6.8999999999999999E-3</v>
      </c>
      <c r="T583" s="11">
        <v>5.3E-3</v>
      </c>
      <c r="U583" s="11">
        <v>0.91579999999999995</v>
      </c>
      <c r="V583" s="11">
        <v>0</v>
      </c>
      <c r="W583" s="11">
        <v>0</v>
      </c>
      <c r="X583" s="11">
        <v>1.2699999999999999E-2</v>
      </c>
      <c r="Y583" s="11">
        <v>0</v>
      </c>
      <c r="Z583" s="11">
        <v>0</v>
      </c>
      <c r="AA583" s="11">
        <v>7.7000000000000002E-3</v>
      </c>
      <c r="AB583" s="11">
        <v>6.3799999999999996E-2</v>
      </c>
    </row>
    <row r="584" spans="1:28" x14ac:dyDescent="0.25">
      <c r="A584" s="11">
        <v>30</v>
      </c>
      <c r="B584" s="11" t="s">
        <v>27</v>
      </c>
      <c r="C584" s="11">
        <v>298.14999999999998</v>
      </c>
      <c r="D584" s="11">
        <v>2</v>
      </c>
      <c r="E584" s="11">
        <v>0.46889999999999998</v>
      </c>
      <c r="F584" s="11">
        <v>0</v>
      </c>
      <c r="G584" s="11">
        <v>0</v>
      </c>
      <c r="H584" s="11">
        <v>0.44780000000000003</v>
      </c>
      <c r="I584" s="11">
        <v>0</v>
      </c>
      <c r="J584" s="11">
        <v>0</v>
      </c>
      <c r="K584" s="11">
        <v>5.2199999999999996E-2</v>
      </c>
      <c r="L584" s="11">
        <v>3.1099999999999999E-2</v>
      </c>
      <c r="M584" s="11">
        <v>9.35E-2</v>
      </c>
      <c r="N584" s="11">
        <v>0</v>
      </c>
      <c r="O584" s="11">
        <v>0</v>
      </c>
      <c r="P584" s="11">
        <v>0.84719999999999995</v>
      </c>
      <c r="Q584" s="11">
        <v>0</v>
      </c>
      <c r="R584" s="11">
        <v>0</v>
      </c>
      <c r="S584" s="11">
        <v>5.1900000000000002E-2</v>
      </c>
      <c r="T584" s="11">
        <v>7.4000000000000003E-3</v>
      </c>
      <c r="U584" s="11">
        <v>0.85760000000000003</v>
      </c>
      <c r="V584" s="11">
        <v>0</v>
      </c>
      <c r="W584" s="11">
        <v>0</v>
      </c>
      <c r="X584" s="11">
        <v>2.0400000000000001E-2</v>
      </c>
      <c r="Y584" s="11">
        <v>0</v>
      </c>
      <c r="Z584" s="11">
        <v>0</v>
      </c>
      <c r="AA584" s="11">
        <v>5.6100000000000004E-2</v>
      </c>
      <c r="AB584" s="11">
        <v>6.59E-2</v>
      </c>
    </row>
    <row r="585" spans="1:28" x14ac:dyDescent="0.25">
      <c r="A585" s="11">
        <v>30</v>
      </c>
      <c r="B585" s="11" t="s">
        <v>27</v>
      </c>
      <c r="C585" s="11">
        <v>298.14999999999998</v>
      </c>
      <c r="D585" s="11">
        <v>2</v>
      </c>
      <c r="E585" s="11">
        <v>0.46829999999999999</v>
      </c>
      <c r="F585" s="11">
        <v>0</v>
      </c>
      <c r="G585" s="11">
        <v>0</v>
      </c>
      <c r="H585" s="11">
        <v>0.39979999999999999</v>
      </c>
      <c r="I585" s="11">
        <v>0</v>
      </c>
      <c r="J585" s="11">
        <v>0</v>
      </c>
      <c r="K585" s="11">
        <v>0.10009999999999999</v>
      </c>
      <c r="L585" s="11">
        <v>3.1800000000000002E-2</v>
      </c>
      <c r="M585" s="11">
        <v>0.13400000000000001</v>
      </c>
      <c r="N585" s="11">
        <v>0</v>
      </c>
      <c r="O585" s="11">
        <v>0</v>
      </c>
      <c r="P585" s="11">
        <v>0.76080000000000003</v>
      </c>
      <c r="Q585" s="11">
        <v>0</v>
      </c>
      <c r="R585" s="11">
        <v>0</v>
      </c>
      <c r="S585" s="11">
        <v>9.4E-2</v>
      </c>
      <c r="T585" s="11">
        <v>1.1200000000000002E-2</v>
      </c>
      <c r="U585" s="11">
        <v>0.79359999999999997</v>
      </c>
      <c r="V585" s="11">
        <v>0</v>
      </c>
      <c r="W585" s="11">
        <v>0</v>
      </c>
      <c r="X585" s="11">
        <v>4.0199999999999993E-2</v>
      </c>
      <c r="Y585" s="11">
        <v>0</v>
      </c>
      <c r="Z585" s="11">
        <v>0</v>
      </c>
      <c r="AA585" s="11">
        <v>0.1027</v>
      </c>
      <c r="AB585" s="11">
        <v>6.3500000000000001E-2</v>
      </c>
    </row>
    <row r="586" spans="1:28" x14ac:dyDescent="0.25">
      <c r="A586" s="11">
        <v>30</v>
      </c>
      <c r="B586" s="11" t="s">
        <v>27</v>
      </c>
      <c r="C586" s="11">
        <v>298.14999999999998</v>
      </c>
      <c r="D586" s="11">
        <v>2</v>
      </c>
      <c r="E586" s="11">
        <v>0.46829999999999999</v>
      </c>
      <c r="F586" s="11">
        <v>0</v>
      </c>
      <c r="G586" s="11">
        <v>0</v>
      </c>
      <c r="H586" s="11">
        <v>0.34909999999999997</v>
      </c>
      <c r="I586" s="11">
        <v>0</v>
      </c>
      <c r="J586" s="11">
        <v>0</v>
      </c>
      <c r="K586" s="11">
        <v>0.15079999999999999</v>
      </c>
      <c r="L586" s="11">
        <v>3.1800000000000002E-2</v>
      </c>
      <c r="M586" s="11">
        <v>0.17739999999999997</v>
      </c>
      <c r="N586" s="11">
        <v>0</v>
      </c>
      <c r="O586" s="11">
        <v>0</v>
      </c>
      <c r="P586" s="11">
        <v>0.67269999999999996</v>
      </c>
      <c r="Q586" s="11">
        <v>0</v>
      </c>
      <c r="R586" s="11">
        <v>0</v>
      </c>
      <c r="S586" s="11">
        <v>0.1368</v>
      </c>
      <c r="T586" s="11">
        <v>1.3100000000000001E-2</v>
      </c>
      <c r="U586" s="11">
        <v>0.70609999999999995</v>
      </c>
      <c r="V586" s="11">
        <v>0</v>
      </c>
      <c r="W586" s="11">
        <v>0</v>
      </c>
      <c r="X586" s="11">
        <v>7.5199999999999989E-2</v>
      </c>
      <c r="Y586" s="11">
        <v>0</v>
      </c>
      <c r="Z586" s="11">
        <v>0</v>
      </c>
      <c r="AA586" s="11">
        <v>0.15380000000000002</v>
      </c>
      <c r="AB586" s="11">
        <v>6.4899999999999999E-2</v>
      </c>
    </row>
    <row r="587" spans="1:28" x14ac:dyDescent="0.25">
      <c r="A587" s="11">
        <v>30</v>
      </c>
      <c r="B587" s="11" t="s">
        <v>27</v>
      </c>
      <c r="C587" s="11">
        <v>298.14999999999998</v>
      </c>
      <c r="D587" s="11">
        <v>2</v>
      </c>
      <c r="E587" s="11">
        <v>0.46820000000000001</v>
      </c>
      <c r="F587" s="11">
        <v>0</v>
      </c>
      <c r="G587" s="11">
        <v>0</v>
      </c>
      <c r="H587" s="11">
        <v>0.3</v>
      </c>
      <c r="I587" s="11">
        <v>0</v>
      </c>
      <c r="J587" s="11">
        <v>0</v>
      </c>
      <c r="K587" s="11">
        <v>0.2</v>
      </c>
      <c r="L587" s="11">
        <v>3.1800000000000002E-2</v>
      </c>
      <c r="M587" s="11">
        <v>0.25489999999999996</v>
      </c>
      <c r="N587" s="11">
        <v>0</v>
      </c>
      <c r="O587" s="11">
        <v>0</v>
      </c>
      <c r="P587" s="11">
        <v>0.55509999999999993</v>
      </c>
      <c r="Q587" s="11">
        <v>0</v>
      </c>
      <c r="R587" s="11">
        <v>0</v>
      </c>
      <c r="S587" s="11">
        <v>0.18049999999999999</v>
      </c>
      <c r="T587" s="11">
        <v>9.4999999999999998E-3</v>
      </c>
      <c r="U587" s="11">
        <v>0.60409999999999997</v>
      </c>
      <c r="V587" s="11">
        <v>0</v>
      </c>
      <c r="W587" s="11">
        <v>0</v>
      </c>
      <c r="X587" s="11">
        <v>0.15410000000000001</v>
      </c>
      <c r="Y587" s="11">
        <v>0</v>
      </c>
      <c r="Z587" s="11">
        <v>0</v>
      </c>
      <c r="AA587" s="11">
        <v>0.19409999999999999</v>
      </c>
      <c r="AB587" s="11">
        <v>4.7699999999999992E-2</v>
      </c>
    </row>
    <row r="588" spans="1:28" x14ac:dyDescent="0.25">
      <c r="A588" s="11">
        <v>30</v>
      </c>
      <c r="B588" s="11" t="s">
        <v>27</v>
      </c>
      <c r="C588" s="11">
        <v>298.14999999999998</v>
      </c>
      <c r="D588" s="11">
        <v>2</v>
      </c>
      <c r="E588" s="11">
        <v>0.43969999999999998</v>
      </c>
      <c r="F588" s="11">
        <v>0</v>
      </c>
      <c r="G588" s="11">
        <v>0</v>
      </c>
      <c r="H588" s="11">
        <v>0.49880000000000002</v>
      </c>
      <c r="I588" s="11">
        <v>0</v>
      </c>
      <c r="J588" s="11">
        <v>0</v>
      </c>
      <c r="K588" s="11">
        <v>0</v>
      </c>
      <c r="L588" s="11">
        <v>6.1500000000000006E-2</v>
      </c>
      <c r="M588" s="11">
        <v>4.3700000000000003E-2</v>
      </c>
      <c r="N588" s="11">
        <v>0</v>
      </c>
      <c r="O588" s="11">
        <v>0</v>
      </c>
      <c r="P588" s="11">
        <v>0.95109999999999995</v>
      </c>
      <c r="Q588" s="11">
        <v>0</v>
      </c>
      <c r="R588" s="11">
        <v>0</v>
      </c>
      <c r="S588" s="11">
        <v>0</v>
      </c>
      <c r="T588" s="11">
        <v>5.1999999999999998E-3</v>
      </c>
      <c r="U588" s="11">
        <v>0.85909999999999997</v>
      </c>
      <c r="V588" s="11">
        <v>0</v>
      </c>
      <c r="W588" s="11">
        <v>0</v>
      </c>
      <c r="X588" s="11">
        <v>4.5000000000000005E-3</v>
      </c>
      <c r="Y588" s="11">
        <v>0</v>
      </c>
      <c r="Z588" s="11">
        <v>0</v>
      </c>
      <c r="AA588" s="11">
        <v>0</v>
      </c>
      <c r="AB588" s="11">
        <v>0.13639999999999999</v>
      </c>
    </row>
    <row r="589" spans="1:28" x14ac:dyDescent="0.25">
      <c r="A589" s="11">
        <v>30</v>
      </c>
      <c r="B589" s="11" t="s">
        <v>27</v>
      </c>
      <c r="C589" s="11">
        <v>298.14999999999998</v>
      </c>
      <c r="D589" s="11">
        <v>2</v>
      </c>
      <c r="E589" s="11">
        <v>0.43869999999999998</v>
      </c>
      <c r="F589" s="11">
        <v>0</v>
      </c>
      <c r="G589" s="11">
        <v>0</v>
      </c>
      <c r="H589" s="11">
        <v>0.48880000000000001</v>
      </c>
      <c r="I589" s="11">
        <v>0</v>
      </c>
      <c r="J589" s="11">
        <v>0</v>
      </c>
      <c r="K589" s="11">
        <v>1.1200000000000002E-2</v>
      </c>
      <c r="L589" s="11">
        <v>6.13E-2</v>
      </c>
      <c r="M589" s="11">
        <v>4.41E-2</v>
      </c>
      <c r="N589" s="11">
        <v>0</v>
      </c>
      <c r="O589" s="11">
        <v>0</v>
      </c>
      <c r="P589" s="11">
        <v>0.93799999999999994</v>
      </c>
      <c r="Q589" s="11">
        <v>0</v>
      </c>
      <c r="R589" s="11">
        <v>0</v>
      </c>
      <c r="S589" s="11">
        <v>1.3500000000000002E-2</v>
      </c>
      <c r="T589" s="11">
        <v>4.4000000000000003E-3</v>
      </c>
      <c r="U589" s="11">
        <v>0.85089999999999999</v>
      </c>
      <c r="V589" s="11">
        <v>0</v>
      </c>
      <c r="W589" s="11">
        <v>0</v>
      </c>
      <c r="X589" s="11">
        <v>3.2000000000000002E-3</v>
      </c>
      <c r="Y589" s="11">
        <v>0</v>
      </c>
      <c r="Z589" s="11">
        <v>0</v>
      </c>
      <c r="AA589" s="11">
        <v>1.11E-2</v>
      </c>
      <c r="AB589" s="11">
        <v>0.1348</v>
      </c>
    </row>
    <row r="590" spans="1:28" x14ac:dyDescent="0.25">
      <c r="A590" s="11">
        <v>30</v>
      </c>
      <c r="B590" s="11" t="s">
        <v>27</v>
      </c>
      <c r="C590" s="11">
        <v>298.14999999999998</v>
      </c>
      <c r="D590" s="11">
        <v>2</v>
      </c>
      <c r="E590" s="11">
        <v>0.44009999999999999</v>
      </c>
      <c r="F590" s="11">
        <v>0</v>
      </c>
      <c r="G590" s="11">
        <v>0</v>
      </c>
      <c r="H590" s="11">
        <v>0.47729999999999995</v>
      </c>
      <c r="I590" s="11">
        <v>0</v>
      </c>
      <c r="J590" s="11">
        <v>0</v>
      </c>
      <c r="K590" s="11">
        <v>2.1000000000000001E-2</v>
      </c>
      <c r="L590" s="11">
        <v>6.1600000000000002E-2</v>
      </c>
      <c r="M590" s="11">
        <v>3.8699999999999998E-2</v>
      </c>
      <c r="N590" s="11">
        <v>0</v>
      </c>
      <c r="O590" s="11">
        <v>0</v>
      </c>
      <c r="P590" s="11">
        <v>0.93140000000000001</v>
      </c>
      <c r="Q590" s="11">
        <v>0</v>
      </c>
      <c r="R590" s="11">
        <v>0</v>
      </c>
      <c r="S590" s="11">
        <v>2.53E-2</v>
      </c>
      <c r="T590" s="11">
        <v>4.5999999999999999E-3</v>
      </c>
      <c r="U590" s="11">
        <v>0.84689999999999999</v>
      </c>
      <c r="V590" s="11">
        <v>0</v>
      </c>
      <c r="W590" s="11">
        <v>0</v>
      </c>
      <c r="X590" s="11">
        <v>2.0999999999999999E-3</v>
      </c>
      <c r="Y590" s="11">
        <v>0</v>
      </c>
      <c r="Z590" s="11">
        <v>0</v>
      </c>
      <c r="AA590" s="11">
        <v>1.9699999999999999E-2</v>
      </c>
      <c r="AB590" s="11">
        <v>0.1313</v>
      </c>
    </row>
    <row r="591" spans="1:28" x14ac:dyDescent="0.25">
      <c r="A591" s="11">
        <v>30</v>
      </c>
      <c r="B591" s="11" t="s">
        <v>27</v>
      </c>
      <c r="C591" s="11">
        <v>298.14999999999998</v>
      </c>
      <c r="D591" s="11">
        <v>2</v>
      </c>
      <c r="E591" s="11">
        <v>0.43859999999999999</v>
      </c>
      <c r="F591" s="11">
        <v>0</v>
      </c>
      <c r="G591" s="11">
        <v>0</v>
      </c>
      <c r="H591" s="11">
        <v>0.46840000000000004</v>
      </c>
      <c r="I591" s="11">
        <v>0</v>
      </c>
      <c r="J591" s="11">
        <v>0</v>
      </c>
      <c r="K591" s="11">
        <v>3.1699999999999999E-2</v>
      </c>
      <c r="L591" s="11">
        <v>6.13E-2</v>
      </c>
      <c r="M591" s="11">
        <v>5.0900000000000001E-2</v>
      </c>
      <c r="N591" s="11">
        <v>0</v>
      </c>
      <c r="O591" s="11">
        <v>0</v>
      </c>
      <c r="P591" s="11">
        <v>0.90650000000000008</v>
      </c>
      <c r="Q591" s="11">
        <v>0</v>
      </c>
      <c r="R591" s="11">
        <v>0</v>
      </c>
      <c r="S591" s="11">
        <v>3.7999999999999999E-2</v>
      </c>
      <c r="T591" s="11">
        <v>4.5999999999999999E-3</v>
      </c>
      <c r="U591" s="11">
        <v>0.82989999999999997</v>
      </c>
      <c r="V591" s="11">
        <v>0</v>
      </c>
      <c r="W591" s="11">
        <v>0</v>
      </c>
      <c r="X591" s="11">
        <v>8.3999999999999995E-3</v>
      </c>
      <c r="Y591" s="11">
        <v>0</v>
      </c>
      <c r="Z591" s="11">
        <v>0</v>
      </c>
      <c r="AA591" s="11">
        <v>2.9600000000000001E-2</v>
      </c>
      <c r="AB591" s="11">
        <v>0.1321</v>
      </c>
    </row>
    <row r="592" spans="1:28" x14ac:dyDescent="0.25">
      <c r="A592" s="11">
        <v>30</v>
      </c>
      <c r="B592" s="11" t="s">
        <v>27</v>
      </c>
      <c r="C592" s="11">
        <v>298.14999999999998</v>
      </c>
      <c r="D592" s="11">
        <v>2</v>
      </c>
      <c r="E592" s="11">
        <v>0.44299999999999995</v>
      </c>
      <c r="F592" s="11">
        <v>0</v>
      </c>
      <c r="G592" s="11">
        <v>0</v>
      </c>
      <c r="H592" s="11">
        <v>0.48759999999999998</v>
      </c>
      <c r="I592" s="11">
        <v>0</v>
      </c>
      <c r="J592" s="11">
        <v>0</v>
      </c>
      <c r="K592" s="11">
        <v>7.4000000000000003E-3</v>
      </c>
      <c r="L592" s="11">
        <v>6.2E-2</v>
      </c>
      <c r="M592" s="11">
        <v>4.8099999999999997E-2</v>
      </c>
      <c r="N592" s="11">
        <v>0</v>
      </c>
      <c r="O592" s="11">
        <v>0</v>
      </c>
      <c r="P592" s="11">
        <v>0.93689999999999996</v>
      </c>
      <c r="Q592" s="11">
        <v>0</v>
      </c>
      <c r="R592" s="11">
        <v>0</v>
      </c>
      <c r="S592" s="11">
        <v>1.03E-2</v>
      </c>
      <c r="T592" s="11">
        <v>4.6999999999999993E-3</v>
      </c>
      <c r="U592" s="11">
        <v>0.85709999999999997</v>
      </c>
      <c r="V592" s="11">
        <v>0</v>
      </c>
      <c r="W592" s="11">
        <v>0</v>
      </c>
      <c r="X592" s="11">
        <v>2.9999999999999997E-4</v>
      </c>
      <c r="Y592" s="11">
        <v>0</v>
      </c>
      <c r="Z592" s="11">
        <v>0</v>
      </c>
      <c r="AA592" s="11">
        <v>7.8000000000000005E-3</v>
      </c>
      <c r="AB592" s="11">
        <v>0.1348</v>
      </c>
    </row>
    <row r="593" spans="1:28" x14ac:dyDescent="0.25">
      <c r="A593" s="11">
        <v>30</v>
      </c>
      <c r="B593" s="11" t="s">
        <v>27</v>
      </c>
      <c r="C593" s="11">
        <v>298.14999999999998</v>
      </c>
      <c r="D593" s="11">
        <v>2</v>
      </c>
      <c r="E593" s="11">
        <v>0.43920000000000003</v>
      </c>
      <c r="F593" s="11">
        <v>0</v>
      </c>
      <c r="G593" s="11">
        <v>0</v>
      </c>
      <c r="H593" s="11">
        <v>0.44780000000000003</v>
      </c>
      <c r="I593" s="11">
        <v>0</v>
      </c>
      <c r="J593" s="11">
        <v>0</v>
      </c>
      <c r="K593" s="11">
        <v>5.16E-2</v>
      </c>
      <c r="L593" s="11">
        <v>6.1399999999999996E-2</v>
      </c>
      <c r="M593" s="11">
        <v>6.2800000000000009E-2</v>
      </c>
      <c r="N593" s="11">
        <v>0</v>
      </c>
      <c r="O593" s="11">
        <v>0</v>
      </c>
      <c r="P593" s="11">
        <v>0.87230000000000008</v>
      </c>
      <c r="Q593" s="11">
        <v>0</v>
      </c>
      <c r="R593" s="11">
        <v>0</v>
      </c>
      <c r="S593" s="11">
        <v>5.8899999999999994E-2</v>
      </c>
      <c r="T593" s="11">
        <v>6.0000000000000001E-3</v>
      </c>
      <c r="U593" s="11">
        <v>0.81510000000000005</v>
      </c>
      <c r="V593" s="11">
        <v>0</v>
      </c>
      <c r="W593" s="11">
        <v>0</v>
      </c>
      <c r="X593" s="11">
        <v>2.7000000000000001E-3</v>
      </c>
      <c r="Y593" s="11">
        <v>0</v>
      </c>
      <c r="Z593" s="11">
        <v>0</v>
      </c>
      <c r="AA593" s="11">
        <v>4.7199999999999999E-2</v>
      </c>
      <c r="AB593" s="11">
        <v>0.13500000000000001</v>
      </c>
    </row>
    <row r="594" spans="1:28" x14ac:dyDescent="0.25">
      <c r="A594" s="11">
        <v>30</v>
      </c>
      <c r="B594" s="11" t="s">
        <v>27</v>
      </c>
      <c r="C594" s="11">
        <v>298.14999999999998</v>
      </c>
      <c r="D594" s="11">
        <v>2</v>
      </c>
      <c r="E594" s="11">
        <v>0.43680000000000002</v>
      </c>
      <c r="F594" s="11">
        <v>0</v>
      </c>
      <c r="G594" s="11">
        <v>0</v>
      </c>
      <c r="H594" s="11">
        <v>0.39960000000000001</v>
      </c>
      <c r="I594" s="11">
        <v>0</v>
      </c>
      <c r="J594" s="11">
        <v>0</v>
      </c>
      <c r="K594" s="11">
        <v>0.1003</v>
      </c>
      <c r="L594" s="11">
        <v>6.3299999999999995E-2</v>
      </c>
      <c r="M594" s="11">
        <v>8.8499999999999995E-2</v>
      </c>
      <c r="N594" s="11">
        <v>0</v>
      </c>
      <c r="O594" s="11">
        <v>0</v>
      </c>
      <c r="P594" s="11">
        <v>0.79159999999999997</v>
      </c>
      <c r="Q594" s="11">
        <v>0</v>
      </c>
      <c r="R594" s="11">
        <v>0</v>
      </c>
      <c r="S594" s="11">
        <v>0.1067</v>
      </c>
      <c r="T594" s="11">
        <v>1.32E-2</v>
      </c>
      <c r="U594" s="11">
        <v>0.78449999999999998</v>
      </c>
      <c r="V594" s="11">
        <v>0</v>
      </c>
      <c r="W594" s="11">
        <v>0</v>
      </c>
      <c r="X594" s="11">
        <v>1.54E-2</v>
      </c>
      <c r="Y594" s="11">
        <v>0</v>
      </c>
      <c r="Z594" s="11">
        <v>0</v>
      </c>
      <c r="AA594" s="11">
        <v>8.539999999999999E-2</v>
      </c>
      <c r="AB594" s="11">
        <v>0.11470000000000001</v>
      </c>
    </row>
    <row r="595" spans="1:28" x14ac:dyDescent="0.25">
      <c r="A595" s="11">
        <v>30</v>
      </c>
      <c r="B595" s="11" t="s">
        <v>27</v>
      </c>
      <c r="C595" s="11">
        <v>298.14999999999998</v>
      </c>
      <c r="D595" s="11">
        <v>2</v>
      </c>
      <c r="E595" s="11">
        <v>0.43680000000000002</v>
      </c>
      <c r="F595" s="11">
        <v>0</v>
      </c>
      <c r="G595" s="11">
        <v>0</v>
      </c>
      <c r="H595" s="11">
        <v>0.34970000000000001</v>
      </c>
      <c r="I595" s="11">
        <v>0</v>
      </c>
      <c r="J595" s="11">
        <v>0</v>
      </c>
      <c r="K595" s="11">
        <v>0.1502</v>
      </c>
      <c r="L595" s="11">
        <v>6.3299999999999995E-2</v>
      </c>
      <c r="M595" s="11">
        <v>0.1188</v>
      </c>
      <c r="N595" s="11">
        <v>0</v>
      </c>
      <c r="O595" s="11">
        <v>0</v>
      </c>
      <c r="P595" s="11">
        <v>0.70369999999999999</v>
      </c>
      <c r="Q595" s="11">
        <v>0</v>
      </c>
      <c r="R595" s="11">
        <v>0</v>
      </c>
      <c r="S595" s="11">
        <v>0.15720000000000001</v>
      </c>
      <c r="T595" s="11">
        <v>2.0299999999999999E-2</v>
      </c>
      <c r="U595" s="11">
        <v>0.72930000000000006</v>
      </c>
      <c r="V595" s="11">
        <v>0</v>
      </c>
      <c r="W595" s="11">
        <v>0</v>
      </c>
      <c r="X595" s="11">
        <v>2.5899999999999999E-2</v>
      </c>
      <c r="Y595" s="11">
        <v>0</v>
      </c>
      <c r="Z595" s="11">
        <v>0</v>
      </c>
      <c r="AA595" s="11">
        <v>0.1363</v>
      </c>
      <c r="AB595" s="11">
        <v>0.1085</v>
      </c>
    </row>
    <row r="596" spans="1:28" x14ac:dyDescent="0.25">
      <c r="A596" s="11">
        <v>30</v>
      </c>
      <c r="B596" s="11" t="s">
        <v>27</v>
      </c>
      <c r="C596" s="11">
        <v>298.14999999999998</v>
      </c>
      <c r="D596" s="11">
        <v>2</v>
      </c>
      <c r="E596" s="11">
        <v>0.43680000000000002</v>
      </c>
      <c r="F596" s="11">
        <v>0</v>
      </c>
      <c r="G596" s="11">
        <v>0</v>
      </c>
      <c r="H596" s="11">
        <v>0.29980000000000001</v>
      </c>
      <c r="I596" s="11">
        <v>0</v>
      </c>
      <c r="J596" s="11">
        <v>0</v>
      </c>
      <c r="K596" s="11">
        <v>0.20010000000000003</v>
      </c>
      <c r="L596" s="11">
        <v>6.3299999999999995E-2</v>
      </c>
      <c r="M596" s="11">
        <v>0.15859999999999999</v>
      </c>
      <c r="N596" s="11">
        <v>0</v>
      </c>
      <c r="O596" s="11">
        <v>0</v>
      </c>
      <c r="P596" s="11">
        <v>0.61729999999999996</v>
      </c>
      <c r="Q596" s="11">
        <v>0</v>
      </c>
      <c r="R596" s="11">
        <v>0</v>
      </c>
      <c r="S596" s="11">
        <v>0.20379999999999998</v>
      </c>
      <c r="T596" s="11">
        <v>2.0299999999999999E-2</v>
      </c>
      <c r="U596" s="11">
        <v>0.65799999999999992</v>
      </c>
      <c r="V596" s="11">
        <v>0</v>
      </c>
      <c r="W596" s="11">
        <v>0</v>
      </c>
      <c r="X596" s="11">
        <v>4.6100000000000002E-2</v>
      </c>
      <c r="Y596" s="11">
        <v>0</v>
      </c>
      <c r="Z596" s="11">
        <v>0</v>
      </c>
      <c r="AA596" s="11">
        <v>0.18760000000000002</v>
      </c>
      <c r="AB596" s="11">
        <v>0.10830000000000001</v>
      </c>
    </row>
    <row r="597" spans="1:28" x14ac:dyDescent="0.25">
      <c r="A597" s="11">
        <v>30</v>
      </c>
      <c r="B597" s="11" t="s">
        <v>27</v>
      </c>
      <c r="C597" s="11">
        <v>298.14999999999998</v>
      </c>
      <c r="D597" s="11">
        <v>2</v>
      </c>
      <c r="E597" s="11">
        <v>0.40479999999999999</v>
      </c>
      <c r="F597" s="11">
        <v>0</v>
      </c>
      <c r="G597" s="11">
        <v>0</v>
      </c>
      <c r="H597" s="11">
        <v>0.49979999999999997</v>
      </c>
      <c r="I597" s="11">
        <v>0</v>
      </c>
      <c r="J597" s="11">
        <v>0</v>
      </c>
      <c r="K597" s="11">
        <v>0</v>
      </c>
      <c r="L597" s="11">
        <v>9.5399999999999985E-2</v>
      </c>
      <c r="M597" s="11">
        <v>3.3799999999999997E-2</v>
      </c>
      <c r="N597" s="11">
        <v>0</v>
      </c>
      <c r="O597" s="11">
        <v>0</v>
      </c>
      <c r="P597" s="11">
        <v>0.95510000000000006</v>
      </c>
      <c r="Q597" s="11">
        <v>0</v>
      </c>
      <c r="R597" s="11">
        <v>0</v>
      </c>
      <c r="S597" s="11">
        <v>0</v>
      </c>
      <c r="T597" s="11">
        <v>1.11E-2</v>
      </c>
      <c r="U597" s="11">
        <v>0.81209999999999993</v>
      </c>
      <c r="V597" s="11">
        <v>0</v>
      </c>
      <c r="W597" s="11">
        <v>0</v>
      </c>
      <c r="X597" s="11">
        <v>5.0000000000000001E-4</v>
      </c>
      <c r="Y597" s="11">
        <v>0</v>
      </c>
      <c r="Z597" s="11">
        <v>0</v>
      </c>
      <c r="AA597" s="11">
        <v>0</v>
      </c>
      <c r="AB597" s="11">
        <v>0.18739999999999998</v>
      </c>
    </row>
    <row r="598" spans="1:28" x14ac:dyDescent="0.25">
      <c r="A598" s="11">
        <v>30</v>
      </c>
      <c r="B598" s="11" t="s">
        <v>27</v>
      </c>
      <c r="C598" s="11">
        <v>298.14999999999998</v>
      </c>
      <c r="D598" s="11">
        <v>2</v>
      </c>
      <c r="E598" s="11">
        <v>0.40409999999999996</v>
      </c>
      <c r="F598" s="11">
        <v>0</v>
      </c>
      <c r="G598" s="11">
        <v>0</v>
      </c>
      <c r="H598" s="11">
        <v>0.47509999999999997</v>
      </c>
      <c r="I598" s="11">
        <v>0</v>
      </c>
      <c r="J598" s="11">
        <v>0</v>
      </c>
      <c r="K598" s="11">
        <v>2.5000000000000001E-2</v>
      </c>
      <c r="L598" s="11">
        <v>9.5799999999999996E-2</v>
      </c>
      <c r="M598" s="11">
        <v>7.3000000000000001E-3</v>
      </c>
      <c r="N598" s="11">
        <v>0</v>
      </c>
      <c r="O598" s="11">
        <v>0</v>
      </c>
      <c r="P598" s="11">
        <v>0.91439999999999999</v>
      </c>
      <c r="Q598" s="11">
        <v>0</v>
      </c>
      <c r="R598" s="11">
        <v>0</v>
      </c>
      <c r="S598" s="11">
        <v>3.2400000000000005E-2</v>
      </c>
      <c r="T598" s="11">
        <v>4.5899999999999996E-2</v>
      </c>
      <c r="U598" s="11">
        <v>0.84040000000000004</v>
      </c>
      <c r="V598" s="11">
        <v>0</v>
      </c>
      <c r="W598" s="11">
        <v>0</v>
      </c>
      <c r="X598" s="11">
        <v>8.0000000000000004E-4</v>
      </c>
      <c r="Y598" s="11">
        <v>0</v>
      </c>
      <c r="Z598" s="11">
        <v>0</v>
      </c>
      <c r="AA598" s="11">
        <v>1.83E-2</v>
      </c>
      <c r="AB598" s="11">
        <v>0.14050000000000001</v>
      </c>
    </row>
    <row r="599" spans="1:28" x14ac:dyDescent="0.25">
      <c r="A599" s="11">
        <v>30</v>
      </c>
      <c r="B599" s="11" t="s">
        <v>27</v>
      </c>
      <c r="C599" s="11">
        <v>298.14999999999998</v>
      </c>
      <c r="D599" s="11">
        <v>2</v>
      </c>
      <c r="E599" s="11">
        <v>0.40429999999999999</v>
      </c>
      <c r="F599" s="11">
        <v>0</v>
      </c>
      <c r="G599" s="11">
        <v>0</v>
      </c>
      <c r="H599" s="11">
        <v>0.44990000000000002</v>
      </c>
      <c r="I599" s="11">
        <v>0</v>
      </c>
      <c r="J599" s="11">
        <v>0</v>
      </c>
      <c r="K599" s="11">
        <v>0.05</v>
      </c>
      <c r="L599" s="11">
        <v>9.5799999999999996E-2</v>
      </c>
      <c r="M599" s="11">
        <v>2.12E-2</v>
      </c>
      <c r="N599" s="11">
        <v>0</v>
      </c>
      <c r="O599" s="11">
        <v>0</v>
      </c>
      <c r="P599" s="11">
        <v>0.87170000000000003</v>
      </c>
      <c r="Q599" s="11">
        <v>0</v>
      </c>
      <c r="R599" s="11">
        <v>0</v>
      </c>
      <c r="S599" s="11">
        <v>6.5099999999999991E-2</v>
      </c>
      <c r="T599" s="11">
        <v>4.2000000000000003E-2</v>
      </c>
      <c r="U599" s="11">
        <v>0.82330000000000003</v>
      </c>
      <c r="V599" s="11">
        <v>0</v>
      </c>
      <c r="W599" s="11">
        <v>0</v>
      </c>
      <c r="X599" s="11">
        <v>1.1000000000000001E-3</v>
      </c>
      <c r="Y599" s="11">
        <v>0</v>
      </c>
      <c r="Z599" s="11">
        <v>0</v>
      </c>
      <c r="AA599" s="11">
        <v>3.44E-2</v>
      </c>
      <c r="AB599" s="11">
        <v>0.14119999999999999</v>
      </c>
    </row>
    <row r="600" spans="1:28" x14ac:dyDescent="0.25">
      <c r="A600" s="11">
        <v>30</v>
      </c>
      <c r="B600" s="11" t="s">
        <v>27</v>
      </c>
      <c r="C600" s="11">
        <v>298.14999999999998</v>
      </c>
      <c r="D600" s="11">
        <v>2</v>
      </c>
      <c r="E600" s="11">
        <v>0.40429999999999999</v>
      </c>
      <c r="F600" s="11">
        <v>0</v>
      </c>
      <c r="G600" s="11">
        <v>0</v>
      </c>
      <c r="H600" s="11">
        <v>0.39979999999999999</v>
      </c>
      <c r="I600" s="11">
        <v>0</v>
      </c>
      <c r="J600" s="11">
        <v>0</v>
      </c>
      <c r="K600" s="11">
        <v>0.10009999999999999</v>
      </c>
      <c r="L600" s="11">
        <v>9.5799999999999996E-2</v>
      </c>
      <c r="M600" s="11">
        <v>7.4800000000000005E-2</v>
      </c>
      <c r="N600" s="11">
        <v>0</v>
      </c>
      <c r="O600" s="11">
        <v>0</v>
      </c>
      <c r="P600" s="11">
        <v>0.79120000000000001</v>
      </c>
      <c r="Q600" s="11">
        <v>0</v>
      </c>
      <c r="R600" s="11">
        <v>0</v>
      </c>
      <c r="S600" s="11">
        <v>0.122</v>
      </c>
      <c r="T600" s="11">
        <v>1.2E-2</v>
      </c>
      <c r="U600" s="11">
        <v>0.74150000000000005</v>
      </c>
      <c r="V600" s="11">
        <v>0</v>
      </c>
      <c r="W600" s="11">
        <v>0</v>
      </c>
      <c r="X600" s="11">
        <v>1.6000000000000001E-3</v>
      </c>
      <c r="Y600" s="11">
        <v>0</v>
      </c>
      <c r="Z600" s="11">
        <v>0</v>
      </c>
      <c r="AA600" s="11">
        <v>7.1599999999999997E-2</v>
      </c>
      <c r="AB600" s="11">
        <v>0.18530000000000002</v>
      </c>
    </row>
    <row r="601" spans="1:28" x14ac:dyDescent="0.25">
      <c r="A601" s="11">
        <v>30</v>
      </c>
      <c r="B601" s="11" t="s">
        <v>27</v>
      </c>
      <c r="C601" s="11">
        <v>298.14999999999998</v>
      </c>
      <c r="D601" s="11">
        <v>2</v>
      </c>
      <c r="E601" s="11">
        <v>0.4042</v>
      </c>
      <c r="F601" s="11">
        <v>0</v>
      </c>
      <c r="G601" s="11">
        <v>0</v>
      </c>
      <c r="H601" s="11">
        <v>0.34970000000000001</v>
      </c>
      <c r="I601" s="11">
        <v>0</v>
      </c>
      <c r="J601" s="11">
        <v>0</v>
      </c>
      <c r="K601" s="11">
        <v>0.15029999999999999</v>
      </c>
      <c r="L601" s="11">
        <v>9.5799999999999996E-2</v>
      </c>
      <c r="M601" s="11">
        <v>0.1056</v>
      </c>
      <c r="N601" s="11">
        <v>0</v>
      </c>
      <c r="O601" s="11">
        <v>0</v>
      </c>
      <c r="P601" s="11">
        <v>0.71040000000000003</v>
      </c>
      <c r="Q601" s="11">
        <v>0</v>
      </c>
      <c r="R601" s="11">
        <v>0</v>
      </c>
      <c r="S601" s="11">
        <v>0.17649999999999999</v>
      </c>
      <c r="T601" s="11">
        <v>7.4999999999999997E-3</v>
      </c>
      <c r="U601" s="11">
        <v>0.69830000000000003</v>
      </c>
      <c r="V601" s="11">
        <v>0</v>
      </c>
      <c r="W601" s="11">
        <v>0</v>
      </c>
      <c r="X601" s="11">
        <v>1.24E-2</v>
      </c>
      <c r="Y601" s="11">
        <v>0</v>
      </c>
      <c r="Z601" s="11">
        <v>0</v>
      </c>
      <c r="AA601" s="11">
        <v>0.1041</v>
      </c>
      <c r="AB601" s="11">
        <v>0.1852</v>
      </c>
    </row>
    <row r="602" spans="1:28" x14ac:dyDescent="0.25">
      <c r="A602" s="11">
        <v>30</v>
      </c>
      <c r="B602" s="11" t="s">
        <v>27</v>
      </c>
      <c r="C602" s="11">
        <v>298.14999999999998</v>
      </c>
      <c r="D602" s="11">
        <v>2</v>
      </c>
      <c r="E602" s="11">
        <v>0.40450000000000003</v>
      </c>
      <c r="F602" s="11">
        <v>0</v>
      </c>
      <c r="G602" s="11">
        <v>0</v>
      </c>
      <c r="H602" s="11">
        <v>0.2984</v>
      </c>
      <c r="I602" s="11">
        <v>0</v>
      </c>
      <c r="J602" s="11">
        <v>0</v>
      </c>
      <c r="K602" s="11">
        <v>0.20120000000000002</v>
      </c>
      <c r="L602" s="11">
        <v>9.5899999999999999E-2</v>
      </c>
      <c r="M602" s="11">
        <v>0.12770000000000001</v>
      </c>
      <c r="N602" s="11">
        <v>0</v>
      </c>
      <c r="O602" s="11">
        <v>0</v>
      </c>
      <c r="P602" s="11">
        <v>0.61870000000000003</v>
      </c>
      <c r="Q602" s="11">
        <v>0</v>
      </c>
      <c r="R602" s="11">
        <v>0</v>
      </c>
      <c r="S602" s="11">
        <v>0.23219999999999999</v>
      </c>
      <c r="T602" s="11">
        <v>2.1400000000000002E-2</v>
      </c>
      <c r="U602" s="11">
        <v>0.65400000000000003</v>
      </c>
      <c r="V602" s="11">
        <v>0</v>
      </c>
      <c r="W602" s="11">
        <v>0</v>
      </c>
      <c r="X602" s="11">
        <v>1.9799999999999998E-2</v>
      </c>
      <c r="Y602" s="11">
        <v>0</v>
      </c>
      <c r="Z602" s="11">
        <v>0</v>
      </c>
      <c r="AA602" s="11">
        <v>0.15460000000000002</v>
      </c>
      <c r="AB602" s="11">
        <v>0.1716</v>
      </c>
    </row>
    <row r="603" spans="1:28" x14ac:dyDescent="0.25">
      <c r="A603" s="11">
        <v>30</v>
      </c>
      <c r="B603" s="11" t="s">
        <v>27</v>
      </c>
      <c r="C603" s="11">
        <v>298.14999999999998</v>
      </c>
      <c r="D603" s="11">
        <v>2</v>
      </c>
      <c r="E603" s="11">
        <v>0.40429999999999999</v>
      </c>
      <c r="F603" s="11">
        <v>0</v>
      </c>
      <c r="G603" s="11">
        <v>0</v>
      </c>
      <c r="H603" s="11">
        <v>0.39979999999999999</v>
      </c>
      <c r="I603" s="11">
        <v>0</v>
      </c>
      <c r="J603" s="11">
        <v>0</v>
      </c>
      <c r="K603" s="11">
        <v>0.10009999999999999</v>
      </c>
      <c r="L603" s="11">
        <v>9.5799999999999996E-2</v>
      </c>
      <c r="M603" s="11">
        <v>7.4800000000000005E-2</v>
      </c>
      <c r="N603" s="11">
        <v>0</v>
      </c>
      <c r="O603" s="11">
        <v>0</v>
      </c>
      <c r="P603" s="11">
        <v>0.79120000000000001</v>
      </c>
      <c r="Q603" s="11">
        <v>0</v>
      </c>
      <c r="R603" s="11">
        <v>0</v>
      </c>
      <c r="S603" s="11">
        <v>0.122</v>
      </c>
      <c r="T603" s="11">
        <v>1.2E-2</v>
      </c>
      <c r="U603" s="11">
        <v>0.74150000000000005</v>
      </c>
      <c r="V603" s="11">
        <v>0</v>
      </c>
      <c r="W603" s="11">
        <v>0</v>
      </c>
      <c r="X603" s="11">
        <v>1.6000000000000001E-3</v>
      </c>
      <c r="Y603" s="11">
        <v>0</v>
      </c>
      <c r="Z603" s="11">
        <v>0</v>
      </c>
      <c r="AA603" s="11">
        <v>7.1599999999999997E-2</v>
      </c>
      <c r="AB603" s="11">
        <v>0.18530000000000002</v>
      </c>
    </row>
    <row r="604" spans="1:28" x14ac:dyDescent="0.25">
      <c r="A604" s="11">
        <v>30</v>
      </c>
      <c r="B604" s="11" t="s">
        <v>27</v>
      </c>
      <c r="C604" s="11">
        <v>298.14999999999998</v>
      </c>
      <c r="D604" s="11">
        <v>2</v>
      </c>
      <c r="E604" s="11">
        <v>0.4042</v>
      </c>
      <c r="F604" s="11">
        <v>0</v>
      </c>
      <c r="G604" s="11">
        <v>0</v>
      </c>
      <c r="H604" s="11">
        <v>0.34970000000000001</v>
      </c>
      <c r="I604" s="11">
        <v>0</v>
      </c>
      <c r="J604" s="11">
        <v>0</v>
      </c>
      <c r="K604" s="11">
        <v>0.15029999999999999</v>
      </c>
      <c r="L604" s="11">
        <v>9.5799999999999996E-2</v>
      </c>
      <c r="M604" s="11">
        <v>0.1056</v>
      </c>
      <c r="N604" s="11">
        <v>0</v>
      </c>
      <c r="O604" s="11">
        <v>0</v>
      </c>
      <c r="P604" s="11">
        <v>0.71040000000000003</v>
      </c>
      <c r="Q604" s="11">
        <v>0</v>
      </c>
      <c r="R604" s="11">
        <v>0</v>
      </c>
      <c r="S604" s="11">
        <v>0.17649999999999999</v>
      </c>
      <c r="T604" s="11">
        <v>7.4999999999999997E-3</v>
      </c>
      <c r="U604" s="11">
        <v>0.69830000000000003</v>
      </c>
      <c r="V604" s="11">
        <v>0</v>
      </c>
      <c r="W604" s="11">
        <v>0</v>
      </c>
      <c r="X604" s="11">
        <v>1.24E-2</v>
      </c>
      <c r="Y604" s="11">
        <v>0</v>
      </c>
      <c r="Z604" s="11">
        <v>0</v>
      </c>
      <c r="AA604" s="11">
        <v>0.1041</v>
      </c>
      <c r="AB604" s="11">
        <v>0.1852</v>
      </c>
    </row>
    <row r="605" spans="1:28" x14ac:dyDescent="0.25">
      <c r="A605" s="11">
        <v>30</v>
      </c>
      <c r="B605" s="11" t="s">
        <v>27</v>
      </c>
      <c r="C605" s="11">
        <v>298.14999999999998</v>
      </c>
      <c r="D605" s="11">
        <v>2</v>
      </c>
      <c r="E605" s="11">
        <v>0.40450000000000003</v>
      </c>
      <c r="F605" s="11">
        <v>0</v>
      </c>
      <c r="G605" s="11">
        <v>0</v>
      </c>
      <c r="H605" s="11">
        <v>0.2984</v>
      </c>
      <c r="I605" s="11">
        <v>0</v>
      </c>
      <c r="J605" s="11">
        <v>0</v>
      </c>
      <c r="K605" s="11">
        <v>0.20120000000000002</v>
      </c>
      <c r="L605" s="11">
        <v>9.5899999999999999E-2</v>
      </c>
      <c r="M605" s="11">
        <v>0.12770000000000001</v>
      </c>
      <c r="N605" s="11">
        <v>0</v>
      </c>
      <c r="O605" s="11">
        <v>0</v>
      </c>
      <c r="P605" s="11">
        <v>0.61870000000000003</v>
      </c>
      <c r="Q605" s="11">
        <v>0</v>
      </c>
      <c r="R605" s="11">
        <v>0</v>
      </c>
      <c r="S605" s="11">
        <v>0.23219999999999999</v>
      </c>
      <c r="T605" s="11">
        <v>2.1400000000000002E-2</v>
      </c>
      <c r="U605" s="11">
        <v>0.65400000000000003</v>
      </c>
      <c r="V605" s="11">
        <v>0</v>
      </c>
      <c r="W605" s="11">
        <v>0</v>
      </c>
      <c r="X605" s="11">
        <v>1.9799999999999998E-2</v>
      </c>
      <c r="Y605" s="11">
        <v>0</v>
      </c>
      <c r="Z605" s="11">
        <v>0</v>
      </c>
      <c r="AA605" s="11">
        <v>0.15460000000000002</v>
      </c>
      <c r="AB605" s="11">
        <v>0.1716</v>
      </c>
    </row>
    <row r="606" spans="1:28" x14ac:dyDescent="0.25">
      <c r="A606" s="11">
        <v>30</v>
      </c>
      <c r="B606" s="11" t="s">
        <v>47</v>
      </c>
      <c r="C606" s="11">
        <v>298.14999999999998</v>
      </c>
      <c r="D606" s="11">
        <v>2</v>
      </c>
      <c r="E606" s="11">
        <v>0.49979999999999997</v>
      </c>
      <c r="F606" s="11">
        <v>0</v>
      </c>
      <c r="G606" s="11">
        <v>0</v>
      </c>
      <c r="H606" s="11">
        <v>0.50019999999999998</v>
      </c>
      <c r="I606" s="11">
        <v>0</v>
      </c>
      <c r="J606" s="11">
        <v>0</v>
      </c>
      <c r="K606" s="11">
        <v>0</v>
      </c>
      <c r="L606" s="11">
        <v>0</v>
      </c>
      <c r="M606" s="11">
        <v>0.14679999999999999</v>
      </c>
      <c r="N606" s="11">
        <v>0</v>
      </c>
      <c r="O606" s="11">
        <v>0</v>
      </c>
      <c r="P606" s="11">
        <v>0.85319999999999996</v>
      </c>
      <c r="Q606" s="11">
        <v>0</v>
      </c>
      <c r="R606" s="11">
        <v>0</v>
      </c>
      <c r="S606" s="11">
        <v>0</v>
      </c>
      <c r="T606" s="11">
        <v>0</v>
      </c>
      <c r="U606" s="11">
        <v>0.93120000000000003</v>
      </c>
      <c r="V606" s="11">
        <v>0</v>
      </c>
      <c r="W606" s="11">
        <v>0</v>
      </c>
      <c r="X606" s="11">
        <v>6.88E-2</v>
      </c>
      <c r="Y606" s="11">
        <v>0</v>
      </c>
      <c r="Z606" s="11">
        <v>0</v>
      </c>
      <c r="AA606" s="11">
        <v>0</v>
      </c>
      <c r="AB606" s="11">
        <v>0</v>
      </c>
    </row>
    <row r="607" spans="1:28" x14ac:dyDescent="0.25">
      <c r="A607" s="11">
        <v>30</v>
      </c>
      <c r="B607" s="11" t="s">
        <v>47</v>
      </c>
      <c r="C607" s="11">
        <v>298.14999999999998</v>
      </c>
      <c r="D607" s="11">
        <v>2</v>
      </c>
      <c r="E607" s="11">
        <v>0.5</v>
      </c>
      <c r="F607" s="11">
        <v>0</v>
      </c>
      <c r="G607" s="11">
        <v>0</v>
      </c>
      <c r="H607" s="11">
        <v>0.47970000000000002</v>
      </c>
      <c r="I607" s="11">
        <v>0</v>
      </c>
      <c r="J607" s="11">
        <v>0</v>
      </c>
      <c r="K607" s="11">
        <v>2.0299999999999999E-2</v>
      </c>
      <c r="L607" s="11">
        <v>0</v>
      </c>
      <c r="M607" s="11">
        <v>0.17249999999999999</v>
      </c>
      <c r="N607" s="11">
        <v>0</v>
      </c>
      <c r="O607" s="11">
        <v>0</v>
      </c>
      <c r="P607" s="11">
        <v>0.80779999999999996</v>
      </c>
      <c r="Q607" s="11">
        <v>0</v>
      </c>
      <c r="R607" s="11">
        <v>0</v>
      </c>
      <c r="S607" s="11">
        <v>1.9699999999999999E-2</v>
      </c>
      <c r="T607" s="11">
        <v>0</v>
      </c>
      <c r="U607" s="11">
        <v>0.89209999999999989</v>
      </c>
      <c r="V607" s="11">
        <v>0</v>
      </c>
      <c r="W607" s="11">
        <v>0</v>
      </c>
      <c r="X607" s="11">
        <v>8.1699999999999995E-2</v>
      </c>
      <c r="Y607" s="11">
        <v>0</v>
      </c>
      <c r="Z607" s="11">
        <v>0</v>
      </c>
      <c r="AA607" s="11">
        <v>2.6200000000000001E-2</v>
      </c>
      <c r="AB607" s="11">
        <v>0</v>
      </c>
    </row>
    <row r="608" spans="1:28" x14ac:dyDescent="0.25">
      <c r="A608" s="11">
        <v>30</v>
      </c>
      <c r="B608" s="11" t="s">
        <v>47</v>
      </c>
      <c r="C608" s="11">
        <v>298.14999999999998</v>
      </c>
      <c r="D608" s="11">
        <v>2</v>
      </c>
      <c r="E608" s="11">
        <v>0.5</v>
      </c>
      <c r="F608" s="11">
        <v>0</v>
      </c>
      <c r="G608" s="11">
        <v>0</v>
      </c>
      <c r="H608" s="11">
        <v>0.46060000000000001</v>
      </c>
      <c r="I608" s="11">
        <v>0</v>
      </c>
      <c r="J608" s="11">
        <v>0</v>
      </c>
      <c r="K608" s="11">
        <v>3.9399999999999998E-2</v>
      </c>
      <c r="L608" s="11">
        <v>0</v>
      </c>
      <c r="M608" s="11">
        <v>0.17920000000000003</v>
      </c>
      <c r="N608" s="11">
        <v>0</v>
      </c>
      <c r="O608" s="11">
        <v>0</v>
      </c>
      <c r="P608" s="11">
        <v>0.7873</v>
      </c>
      <c r="Q608" s="11">
        <v>0</v>
      </c>
      <c r="R608" s="11">
        <v>0</v>
      </c>
      <c r="S608" s="11">
        <v>3.3500000000000002E-2</v>
      </c>
      <c r="T608" s="11">
        <v>0</v>
      </c>
      <c r="U608" s="11">
        <v>0.85670000000000002</v>
      </c>
      <c r="V608" s="11">
        <v>0</v>
      </c>
      <c r="W608" s="11">
        <v>0</v>
      </c>
      <c r="X608" s="11">
        <v>9.8900000000000002E-2</v>
      </c>
      <c r="Y608" s="11">
        <v>0</v>
      </c>
      <c r="Z608" s="11">
        <v>0</v>
      </c>
      <c r="AA608" s="11">
        <v>4.4400000000000002E-2</v>
      </c>
      <c r="AB608" s="11">
        <v>0</v>
      </c>
    </row>
    <row r="609" spans="1:28" x14ac:dyDescent="0.25">
      <c r="A609" s="11">
        <v>30</v>
      </c>
      <c r="B609" s="11" t="s">
        <v>47</v>
      </c>
      <c r="C609" s="11">
        <v>298.14999999999998</v>
      </c>
      <c r="D609" s="11">
        <v>2</v>
      </c>
      <c r="E609" s="11">
        <v>0.49990000000000001</v>
      </c>
      <c r="F609" s="11">
        <v>0</v>
      </c>
      <c r="G609" s="11">
        <v>0</v>
      </c>
      <c r="H609" s="11">
        <v>0.44990000000000002</v>
      </c>
      <c r="I609" s="11">
        <v>0</v>
      </c>
      <c r="J609" s="11">
        <v>0</v>
      </c>
      <c r="K609" s="11">
        <v>5.0099999999999999E-2</v>
      </c>
      <c r="L609" s="11">
        <v>0</v>
      </c>
      <c r="M609" s="11">
        <v>0.1996</v>
      </c>
      <c r="N609" s="11">
        <v>0</v>
      </c>
      <c r="O609" s="11">
        <v>0</v>
      </c>
      <c r="P609" s="11">
        <v>0.75540000000000007</v>
      </c>
      <c r="Q609" s="11">
        <v>0</v>
      </c>
      <c r="R609" s="11">
        <v>0</v>
      </c>
      <c r="S609" s="11">
        <v>4.4999999999999998E-2</v>
      </c>
      <c r="T609" s="11">
        <v>0</v>
      </c>
      <c r="U609" s="11">
        <v>0.82220000000000004</v>
      </c>
      <c r="V609" s="11">
        <v>0</v>
      </c>
      <c r="W609" s="11">
        <v>0</v>
      </c>
      <c r="X609" s="11">
        <v>0.1198</v>
      </c>
      <c r="Y609" s="11">
        <v>0</v>
      </c>
      <c r="Z609" s="11">
        <v>0</v>
      </c>
      <c r="AA609" s="11">
        <v>5.7999999999999996E-2</v>
      </c>
      <c r="AB609" s="11">
        <v>0</v>
      </c>
    </row>
    <row r="610" spans="1:28" x14ac:dyDescent="0.25">
      <c r="A610" s="11">
        <v>30</v>
      </c>
      <c r="B610" s="11" t="s">
        <v>47</v>
      </c>
      <c r="C610" s="11">
        <v>298.14999999999998</v>
      </c>
      <c r="D610" s="11">
        <v>2</v>
      </c>
      <c r="E610" s="11">
        <v>0.50009999999999999</v>
      </c>
      <c r="F610" s="11">
        <v>0</v>
      </c>
      <c r="G610" s="11">
        <v>0</v>
      </c>
      <c r="H610" s="11">
        <v>0.42130000000000001</v>
      </c>
      <c r="I610" s="11">
        <v>0</v>
      </c>
      <c r="J610" s="11">
        <v>0</v>
      </c>
      <c r="K610" s="11">
        <v>7.8600000000000003E-2</v>
      </c>
      <c r="L610" s="11">
        <v>0</v>
      </c>
      <c r="M610" s="11">
        <v>0.23319999999999999</v>
      </c>
      <c r="N610" s="11">
        <v>0</v>
      </c>
      <c r="O610" s="11">
        <v>0</v>
      </c>
      <c r="P610" s="11">
        <v>0.69680000000000009</v>
      </c>
      <c r="Q610" s="11">
        <v>0</v>
      </c>
      <c r="R610" s="11">
        <v>0</v>
      </c>
      <c r="S610" s="11">
        <v>7.0000000000000007E-2</v>
      </c>
      <c r="T610" s="11">
        <v>0</v>
      </c>
      <c r="U610" s="11">
        <v>0.76139999999999997</v>
      </c>
      <c r="V610" s="11">
        <v>0</v>
      </c>
      <c r="W610" s="11">
        <v>0</v>
      </c>
      <c r="X610" s="11">
        <v>0.15160000000000001</v>
      </c>
      <c r="Y610" s="11">
        <v>0</v>
      </c>
      <c r="Z610" s="11">
        <v>0</v>
      </c>
      <c r="AA610" s="11">
        <v>8.6999999999999994E-2</v>
      </c>
      <c r="AB610" s="11">
        <v>0</v>
      </c>
    </row>
    <row r="611" spans="1:28" x14ac:dyDescent="0.25">
      <c r="A611" s="11">
        <v>30</v>
      </c>
      <c r="B611" s="11" t="s">
        <v>47</v>
      </c>
      <c r="C611" s="11">
        <v>298.14999999999998</v>
      </c>
      <c r="D611" s="11">
        <v>2</v>
      </c>
      <c r="E611" s="11">
        <v>0.5</v>
      </c>
      <c r="F611" s="11">
        <v>0</v>
      </c>
      <c r="G611" s="11">
        <v>0</v>
      </c>
      <c r="H611" s="11">
        <v>0.39990000000000003</v>
      </c>
      <c r="I611" s="11">
        <v>0</v>
      </c>
      <c r="J611" s="11">
        <v>0</v>
      </c>
      <c r="K611" s="11">
        <v>0.1002</v>
      </c>
      <c r="L611" s="11">
        <v>0</v>
      </c>
      <c r="M611" s="11">
        <v>0.34399999999999997</v>
      </c>
      <c r="N611" s="11">
        <v>0</v>
      </c>
      <c r="O611" s="11">
        <v>0</v>
      </c>
      <c r="P611" s="11">
        <v>0.56310000000000004</v>
      </c>
      <c r="Q611" s="11">
        <v>0</v>
      </c>
      <c r="R611" s="11">
        <v>0</v>
      </c>
      <c r="S611" s="11">
        <v>9.2899999999999996E-2</v>
      </c>
      <c r="T611" s="11">
        <v>0</v>
      </c>
      <c r="U611" s="11">
        <v>0.63649999999999995</v>
      </c>
      <c r="V611" s="11">
        <v>0</v>
      </c>
      <c r="W611" s="11">
        <v>0</v>
      </c>
      <c r="X611" s="11">
        <v>0.25629999999999997</v>
      </c>
      <c r="Y611" s="11">
        <v>0</v>
      </c>
      <c r="Z611" s="11">
        <v>0</v>
      </c>
      <c r="AA611" s="11">
        <v>0.1072</v>
      </c>
      <c r="AB611" s="11">
        <v>0</v>
      </c>
    </row>
    <row r="612" spans="1:28" x14ac:dyDescent="0.25">
      <c r="A612" s="11">
        <v>30</v>
      </c>
      <c r="B612" s="11" t="s">
        <v>47</v>
      </c>
      <c r="C612" s="11">
        <v>298.14999999999998</v>
      </c>
      <c r="D612" s="11">
        <v>2</v>
      </c>
      <c r="E612" s="11">
        <v>0.49990000000000001</v>
      </c>
      <c r="F612" s="11">
        <v>0</v>
      </c>
      <c r="G612" s="11">
        <v>0</v>
      </c>
      <c r="H612" s="11">
        <v>0.44990000000000002</v>
      </c>
      <c r="I612" s="11">
        <v>0</v>
      </c>
      <c r="J612" s="11">
        <v>0</v>
      </c>
      <c r="K612" s="11">
        <v>5.0099999999999999E-2</v>
      </c>
      <c r="L612" s="11">
        <v>0</v>
      </c>
      <c r="M612" s="11">
        <v>0.1996</v>
      </c>
      <c r="N612" s="11">
        <v>0</v>
      </c>
      <c r="O612" s="11">
        <v>0</v>
      </c>
      <c r="P612" s="11">
        <v>0.75540000000000007</v>
      </c>
      <c r="Q612" s="11">
        <v>0</v>
      </c>
      <c r="R612" s="11">
        <v>0</v>
      </c>
      <c r="S612" s="11">
        <v>4.4999999999999998E-2</v>
      </c>
      <c r="T612" s="11">
        <v>0</v>
      </c>
      <c r="U612" s="11">
        <v>0.82220000000000004</v>
      </c>
      <c r="V612" s="11">
        <v>0</v>
      </c>
      <c r="W612" s="11">
        <v>0</v>
      </c>
      <c r="X612" s="11">
        <v>0.1198</v>
      </c>
      <c r="Y612" s="11">
        <v>0</v>
      </c>
      <c r="Z612" s="11">
        <v>0</v>
      </c>
      <c r="AA612" s="11">
        <v>5.7999999999999996E-2</v>
      </c>
      <c r="AB612" s="11">
        <v>0</v>
      </c>
    </row>
    <row r="613" spans="1:28" x14ac:dyDescent="0.25">
      <c r="A613" s="11">
        <v>30</v>
      </c>
      <c r="B613" s="11" t="s">
        <v>47</v>
      </c>
      <c r="C613" s="11">
        <v>298.14999999999998</v>
      </c>
      <c r="D613" s="11">
        <v>2</v>
      </c>
      <c r="E613" s="11">
        <v>0.50009999999999999</v>
      </c>
      <c r="F613" s="11">
        <v>0</v>
      </c>
      <c r="G613" s="11">
        <v>0</v>
      </c>
      <c r="H613" s="11">
        <v>0.42130000000000001</v>
      </c>
      <c r="I613" s="11">
        <v>0</v>
      </c>
      <c r="J613" s="11">
        <v>0</v>
      </c>
      <c r="K613" s="11">
        <v>7.8600000000000003E-2</v>
      </c>
      <c r="L613" s="11">
        <v>0</v>
      </c>
      <c r="M613" s="11">
        <v>0.23319999999999999</v>
      </c>
      <c r="N613" s="11">
        <v>0</v>
      </c>
      <c r="O613" s="11">
        <v>0</v>
      </c>
      <c r="P613" s="11">
        <v>0.69680000000000009</v>
      </c>
      <c r="Q613" s="11">
        <v>0</v>
      </c>
      <c r="R613" s="11">
        <v>0</v>
      </c>
      <c r="S613" s="11">
        <v>7.0000000000000007E-2</v>
      </c>
      <c r="T613" s="11">
        <v>0</v>
      </c>
      <c r="U613" s="11">
        <v>0.76139999999999997</v>
      </c>
      <c r="V613" s="11">
        <v>0</v>
      </c>
      <c r="W613" s="11">
        <v>0</v>
      </c>
      <c r="X613" s="11">
        <v>0.15160000000000001</v>
      </c>
      <c r="Y613" s="11">
        <v>0</v>
      </c>
      <c r="Z613" s="11">
        <v>0</v>
      </c>
      <c r="AA613" s="11">
        <v>8.6999999999999994E-2</v>
      </c>
      <c r="AB613" s="11">
        <v>0</v>
      </c>
    </row>
    <row r="614" spans="1:28" x14ac:dyDescent="0.25">
      <c r="A614" s="11">
        <v>30</v>
      </c>
      <c r="B614" s="11" t="s">
        <v>47</v>
      </c>
      <c r="C614" s="11">
        <v>298.14999999999998</v>
      </c>
      <c r="D614" s="11">
        <v>2</v>
      </c>
      <c r="E614" s="11">
        <v>0.5</v>
      </c>
      <c r="F614" s="11">
        <v>0</v>
      </c>
      <c r="G614" s="11">
        <v>0</v>
      </c>
      <c r="H614" s="11">
        <v>0.39990000000000003</v>
      </c>
      <c r="I614" s="11">
        <v>0</v>
      </c>
      <c r="J614" s="11">
        <v>0</v>
      </c>
      <c r="K614" s="11">
        <v>0.1002</v>
      </c>
      <c r="L614" s="11">
        <v>0</v>
      </c>
      <c r="M614" s="11">
        <v>0.34399999999999997</v>
      </c>
      <c r="N614" s="11">
        <v>0</v>
      </c>
      <c r="O614" s="11">
        <v>0</v>
      </c>
      <c r="P614" s="11">
        <v>0.56310000000000004</v>
      </c>
      <c r="Q614" s="11">
        <v>0</v>
      </c>
      <c r="R614" s="11">
        <v>0</v>
      </c>
      <c r="S614" s="11">
        <v>9.2899999999999996E-2</v>
      </c>
      <c r="T614" s="11">
        <v>0</v>
      </c>
      <c r="U614" s="11">
        <v>0.63649999999999995</v>
      </c>
      <c r="V614" s="11">
        <v>0</v>
      </c>
      <c r="W614" s="11">
        <v>0</v>
      </c>
      <c r="X614" s="11">
        <v>0.25629999999999997</v>
      </c>
      <c r="Y614" s="11">
        <v>0</v>
      </c>
      <c r="Z614" s="11">
        <v>0</v>
      </c>
      <c r="AA614" s="11">
        <v>0.1072</v>
      </c>
      <c r="AB614" s="11">
        <v>0</v>
      </c>
    </row>
    <row r="615" spans="1:28" x14ac:dyDescent="0.25">
      <c r="A615" s="11">
        <v>30</v>
      </c>
      <c r="B615" s="11" t="s">
        <v>47</v>
      </c>
      <c r="C615" s="11">
        <v>298.14999999999998</v>
      </c>
      <c r="D615" s="11">
        <v>2</v>
      </c>
      <c r="E615" s="11">
        <v>0.46779999999999999</v>
      </c>
      <c r="F615" s="11">
        <v>0</v>
      </c>
      <c r="G615" s="11">
        <v>0</v>
      </c>
      <c r="H615" s="11">
        <v>0.5</v>
      </c>
      <c r="I615" s="11">
        <v>0</v>
      </c>
      <c r="J615" s="11">
        <v>0</v>
      </c>
      <c r="K615" s="11">
        <v>0</v>
      </c>
      <c r="L615" s="11">
        <v>3.2199999999999999E-2</v>
      </c>
      <c r="M615" s="11">
        <v>6.93E-2</v>
      </c>
      <c r="N615" s="11">
        <v>0</v>
      </c>
      <c r="O615" s="11">
        <v>0</v>
      </c>
      <c r="P615" s="11">
        <v>0.92569999999999997</v>
      </c>
      <c r="Q615" s="11">
        <v>0</v>
      </c>
      <c r="R615" s="11">
        <v>0</v>
      </c>
      <c r="S615" s="11">
        <v>0</v>
      </c>
      <c r="T615" s="11">
        <v>5.0000000000000001E-3</v>
      </c>
      <c r="U615" s="11">
        <v>0.91739999999999999</v>
      </c>
      <c r="V615" s="11">
        <v>0</v>
      </c>
      <c r="W615" s="11">
        <v>0</v>
      </c>
      <c r="X615" s="11">
        <v>1.46E-2</v>
      </c>
      <c r="Y615" s="11">
        <v>0</v>
      </c>
      <c r="Z615" s="11">
        <v>0</v>
      </c>
      <c r="AA615" s="11">
        <v>0</v>
      </c>
      <c r="AB615" s="11">
        <v>6.8000000000000005E-2</v>
      </c>
    </row>
    <row r="616" spans="1:28" x14ac:dyDescent="0.25">
      <c r="A616" s="11">
        <v>30</v>
      </c>
      <c r="B616" s="11" t="s">
        <v>47</v>
      </c>
      <c r="C616" s="11">
        <v>298.14999999999998</v>
      </c>
      <c r="D616" s="11">
        <v>2</v>
      </c>
      <c r="E616" s="11">
        <v>0.46779999999999999</v>
      </c>
      <c r="F616" s="11">
        <v>0</v>
      </c>
      <c r="G616" s="11">
        <v>0</v>
      </c>
      <c r="H616" s="11">
        <v>0.49</v>
      </c>
      <c r="I616" s="11">
        <v>0</v>
      </c>
      <c r="J616" s="11">
        <v>0</v>
      </c>
      <c r="K616" s="11">
        <v>0.01</v>
      </c>
      <c r="L616" s="11">
        <v>3.2199999999999999E-2</v>
      </c>
      <c r="M616" s="11">
        <v>7.4200000000000002E-2</v>
      </c>
      <c r="N616" s="11">
        <v>0</v>
      </c>
      <c r="O616" s="11">
        <v>0</v>
      </c>
      <c r="P616" s="11">
        <v>0.91110000000000002</v>
      </c>
      <c r="Q616" s="11">
        <v>0</v>
      </c>
      <c r="R616" s="11">
        <v>0</v>
      </c>
      <c r="S616" s="11">
        <v>1.01E-2</v>
      </c>
      <c r="T616" s="11">
        <v>4.5999999999999999E-3</v>
      </c>
      <c r="U616" s="11">
        <v>0.90060000000000007</v>
      </c>
      <c r="V616" s="11">
        <v>0</v>
      </c>
      <c r="W616" s="11">
        <v>0</v>
      </c>
      <c r="X616" s="11">
        <v>1.52E-2</v>
      </c>
      <c r="Y616" s="11">
        <v>0</v>
      </c>
      <c r="Z616" s="11">
        <v>0</v>
      </c>
      <c r="AA616" s="11">
        <v>1.0500000000000001E-2</v>
      </c>
      <c r="AB616" s="11">
        <v>7.3700000000000002E-2</v>
      </c>
    </row>
    <row r="617" spans="1:28" x14ac:dyDescent="0.25">
      <c r="A617" s="11">
        <v>30</v>
      </c>
      <c r="B617" s="11" t="s">
        <v>47</v>
      </c>
      <c r="C617" s="11">
        <v>298.14999999999998</v>
      </c>
      <c r="D617" s="11">
        <v>2</v>
      </c>
      <c r="E617" s="11">
        <v>0.46820000000000001</v>
      </c>
      <c r="F617" s="11">
        <v>0</v>
      </c>
      <c r="G617" s="11">
        <v>0</v>
      </c>
      <c r="H617" s="11">
        <v>0.47960000000000003</v>
      </c>
      <c r="I617" s="11">
        <v>0</v>
      </c>
      <c r="J617" s="11">
        <v>0</v>
      </c>
      <c r="K617" s="11">
        <v>0.02</v>
      </c>
      <c r="L617" s="11">
        <v>3.2199999999999999E-2</v>
      </c>
      <c r="M617" s="11">
        <v>8.2400000000000001E-2</v>
      </c>
      <c r="N617" s="11">
        <v>0</v>
      </c>
      <c r="O617" s="11">
        <v>0</v>
      </c>
      <c r="P617" s="11">
        <v>0.89410000000000001</v>
      </c>
      <c r="Q617" s="11">
        <v>0</v>
      </c>
      <c r="R617" s="11">
        <v>0</v>
      </c>
      <c r="S617" s="11">
        <v>1.9699999999999999E-2</v>
      </c>
      <c r="T617" s="11">
        <v>3.8E-3</v>
      </c>
      <c r="U617" s="11">
        <v>0.9043000000000001</v>
      </c>
      <c r="V617" s="11">
        <v>0</v>
      </c>
      <c r="W617" s="11">
        <v>0</v>
      </c>
      <c r="X617" s="11">
        <v>1.77E-2</v>
      </c>
      <c r="Y617" s="11">
        <v>0</v>
      </c>
      <c r="Z617" s="11">
        <v>0</v>
      </c>
      <c r="AA617" s="11">
        <v>2.0899999999999998E-2</v>
      </c>
      <c r="AB617" s="11">
        <v>5.7099999999999998E-2</v>
      </c>
    </row>
    <row r="618" spans="1:28" x14ac:dyDescent="0.25">
      <c r="A618" s="11">
        <v>30</v>
      </c>
      <c r="B618" s="11" t="s">
        <v>47</v>
      </c>
      <c r="C618" s="11">
        <v>298.14999999999998</v>
      </c>
      <c r="D618" s="11">
        <v>2</v>
      </c>
      <c r="E618" s="11">
        <v>0.46779999999999999</v>
      </c>
      <c r="F618" s="11">
        <v>0</v>
      </c>
      <c r="G618" s="11">
        <v>0</v>
      </c>
      <c r="H618" s="11">
        <v>0.47</v>
      </c>
      <c r="I618" s="11">
        <v>0</v>
      </c>
      <c r="J618" s="11">
        <v>0</v>
      </c>
      <c r="K618" s="11">
        <v>0.03</v>
      </c>
      <c r="L618" s="11">
        <v>3.2199999999999999E-2</v>
      </c>
      <c r="M618" s="11">
        <v>8.1099999999999992E-2</v>
      </c>
      <c r="N618" s="11">
        <v>0</v>
      </c>
      <c r="O618" s="11">
        <v>0</v>
      </c>
      <c r="P618" s="11">
        <v>0.88549999999999995</v>
      </c>
      <c r="Q618" s="11">
        <v>0</v>
      </c>
      <c r="R618" s="11">
        <v>0</v>
      </c>
      <c r="S618" s="11">
        <v>2.8799999999999999E-2</v>
      </c>
      <c r="T618" s="11">
        <v>4.5999999999999999E-3</v>
      </c>
      <c r="U618" s="11">
        <v>0.87709999999999999</v>
      </c>
      <c r="V618" s="11">
        <v>0</v>
      </c>
      <c r="W618" s="11">
        <v>0</v>
      </c>
      <c r="X618" s="11">
        <v>1.9E-2</v>
      </c>
      <c r="Y618" s="11">
        <v>0</v>
      </c>
      <c r="Z618" s="11">
        <v>0</v>
      </c>
      <c r="AA618" s="11">
        <v>3.0600000000000002E-2</v>
      </c>
      <c r="AB618" s="11">
        <v>7.3300000000000004E-2</v>
      </c>
    </row>
    <row r="619" spans="1:28" x14ac:dyDescent="0.25">
      <c r="A619" s="11">
        <v>30</v>
      </c>
      <c r="B619" s="11" t="s">
        <v>47</v>
      </c>
      <c r="C619" s="11">
        <v>298.14999999999998</v>
      </c>
      <c r="D619" s="11">
        <v>2</v>
      </c>
      <c r="E619" s="11">
        <v>0.46789999999999998</v>
      </c>
      <c r="F619" s="11">
        <v>0</v>
      </c>
      <c r="G619" s="11">
        <v>0</v>
      </c>
      <c r="H619" s="11">
        <v>0.43990000000000001</v>
      </c>
      <c r="I619" s="11">
        <v>0</v>
      </c>
      <c r="J619" s="11">
        <v>0</v>
      </c>
      <c r="K619" s="11">
        <v>0.06</v>
      </c>
      <c r="L619" s="11">
        <v>3.2199999999999999E-2</v>
      </c>
      <c r="M619" s="11">
        <v>0.10189999999999999</v>
      </c>
      <c r="N619" s="11">
        <v>0</v>
      </c>
      <c r="O619" s="11">
        <v>0</v>
      </c>
      <c r="P619" s="11">
        <v>0.83709999999999996</v>
      </c>
      <c r="Q619" s="11">
        <v>0</v>
      </c>
      <c r="R619" s="11">
        <v>0</v>
      </c>
      <c r="S619" s="11">
        <v>5.6100000000000004E-2</v>
      </c>
      <c r="T619" s="11">
        <v>4.8999999999999998E-3</v>
      </c>
      <c r="U619" s="11">
        <v>0.83540000000000003</v>
      </c>
      <c r="V619" s="11">
        <v>0</v>
      </c>
      <c r="W619" s="11">
        <v>0</v>
      </c>
      <c r="X619" s="11">
        <v>2.5899999999999999E-2</v>
      </c>
      <c r="Y619" s="11">
        <v>0</v>
      </c>
      <c r="Z619" s="11">
        <v>0</v>
      </c>
      <c r="AA619" s="11">
        <v>6.0899999999999996E-2</v>
      </c>
      <c r="AB619" s="11">
        <v>7.7800000000000008E-2</v>
      </c>
    </row>
    <row r="620" spans="1:28" x14ac:dyDescent="0.25">
      <c r="A620" s="11">
        <v>30</v>
      </c>
      <c r="B620" s="11" t="s">
        <v>47</v>
      </c>
      <c r="C620" s="11">
        <v>298.14999999999998</v>
      </c>
      <c r="D620" s="11">
        <v>2</v>
      </c>
      <c r="E620" s="11">
        <v>0.46789999999999998</v>
      </c>
      <c r="F620" s="11">
        <v>0</v>
      </c>
      <c r="G620" s="11">
        <v>0</v>
      </c>
      <c r="H620" s="11">
        <v>0.40990000000000004</v>
      </c>
      <c r="I620" s="11">
        <v>0</v>
      </c>
      <c r="J620" s="11">
        <v>0</v>
      </c>
      <c r="K620" s="11">
        <v>0.09</v>
      </c>
      <c r="L620" s="11">
        <v>3.2199999999999999E-2</v>
      </c>
      <c r="M620" s="11">
        <v>0.11560000000000001</v>
      </c>
      <c r="N620" s="11">
        <v>0</v>
      </c>
      <c r="O620" s="11">
        <v>0</v>
      </c>
      <c r="P620" s="11">
        <v>0.79120000000000001</v>
      </c>
      <c r="Q620" s="11">
        <v>0</v>
      </c>
      <c r="R620" s="11">
        <v>0</v>
      </c>
      <c r="S620" s="11">
        <v>8.5299999999999987E-2</v>
      </c>
      <c r="T620" s="11">
        <v>7.9000000000000008E-3</v>
      </c>
      <c r="U620" s="11">
        <v>0.8173999999999999</v>
      </c>
      <c r="V620" s="11">
        <v>0</v>
      </c>
      <c r="W620" s="11">
        <v>0</v>
      </c>
      <c r="X620" s="11">
        <v>3.6600000000000001E-2</v>
      </c>
      <c r="Y620" s="11">
        <v>0</v>
      </c>
      <c r="Z620" s="11">
        <v>0</v>
      </c>
      <c r="AA620" s="11">
        <v>9.0700000000000003E-2</v>
      </c>
      <c r="AB620" s="11">
        <v>5.5300000000000002E-2</v>
      </c>
    </row>
    <row r="621" spans="1:28" x14ac:dyDescent="0.25">
      <c r="A621" s="11">
        <v>30</v>
      </c>
      <c r="B621" s="11" t="s">
        <v>47</v>
      </c>
      <c r="C621" s="11">
        <v>298.14999999999998</v>
      </c>
      <c r="D621" s="11">
        <v>2</v>
      </c>
      <c r="E621" s="11">
        <v>0.46789999999999998</v>
      </c>
      <c r="F621" s="11">
        <v>0</v>
      </c>
      <c r="G621" s="11">
        <v>0</v>
      </c>
      <c r="H621" s="11">
        <v>0.34990000000000004</v>
      </c>
      <c r="I621" s="11">
        <v>0</v>
      </c>
      <c r="J621" s="11">
        <v>0</v>
      </c>
      <c r="K621" s="11">
        <v>0.15</v>
      </c>
      <c r="L621" s="11">
        <v>3.2199999999999999E-2</v>
      </c>
      <c r="M621" s="11">
        <v>0.1671</v>
      </c>
      <c r="N621" s="11">
        <v>0</v>
      </c>
      <c r="O621" s="11">
        <v>0</v>
      </c>
      <c r="P621" s="11">
        <v>0.6765000000000001</v>
      </c>
      <c r="Q621" s="11">
        <v>0</v>
      </c>
      <c r="R621" s="11">
        <v>0</v>
      </c>
      <c r="S621" s="11">
        <v>0.14130000000000001</v>
      </c>
      <c r="T621" s="11">
        <v>1.5100000000000001E-2</v>
      </c>
      <c r="U621" s="11">
        <v>0.71589999999999998</v>
      </c>
      <c r="V621" s="11">
        <v>0</v>
      </c>
      <c r="W621" s="11">
        <v>0</v>
      </c>
      <c r="X621" s="11">
        <v>7.0300000000000001E-2</v>
      </c>
      <c r="Y621" s="11">
        <v>0</v>
      </c>
      <c r="Z621" s="11">
        <v>0</v>
      </c>
      <c r="AA621" s="11">
        <v>0.15130000000000002</v>
      </c>
      <c r="AB621" s="11">
        <v>6.25E-2</v>
      </c>
    </row>
    <row r="622" spans="1:28" x14ac:dyDescent="0.25">
      <c r="A622" s="11">
        <v>30</v>
      </c>
      <c r="B622" s="11" t="s">
        <v>47</v>
      </c>
      <c r="C622" s="11">
        <v>298.14999999999998</v>
      </c>
      <c r="D622" s="11">
        <v>2</v>
      </c>
      <c r="E622" s="11">
        <v>0.46789999999999998</v>
      </c>
      <c r="F622" s="11">
        <v>0</v>
      </c>
      <c r="G622" s="11">
        <v>0</v>
      </c>
      <c r="H622" s="11">
        <v>0.30020000000000002</v>
      </c>
      <c r="I622" s="11">
        <v>0</v>
      </c>
      <c r="J622" s="11">
        <v>0</v>
      </c>
      <c r="K622" s="11">
        <v>0.19969999999999999</v>
      </c>
      <c r="L622" s="11">
        <v>3.2199999999999999E-2</v>
      </c>
      <c r="M622" s="11">
        <v>0.23870000000000002</v>
      </c>
      <c r="N622" s="11">
        <v>0</v>
      </c>
      <c r="O622" s="11">
        <v>0</v>
      </c>
      <c r="P622" s="11">
        <v>0.55579999999999996</v>
      </c>
      <c r="Q622" s="11">
        <v>0</v>
      </c>
      <c r="R622" s="11">
        <v>0</v>
      </c>
      <c r="S622" s="11">
        <v>0.1893</v>
      </c>
      <c r="T622" s="11">
        <v>1.6200000000000003E-2</v>
      </c>
      <c r="U622" s="11">
        <v>0.62240000000000006</v>
      </c>
      <c r="V622" s="11">
        <v>0</v>
      </c>
      <c r="W622" s="11">
        <v>0</v>
      </c>
      <c r="X622" s="11">
        <v>0.13339999999999999</v>
      </c>
      <c r="Y622" s="11">
        <v>0</v>
      </c>
      <c r="Z622" s="11">
        <v>0</v>
      </c>
      <c r="AA622" s="11">
        <v>0.19989999999999999</v>
      </c>
      <c r="AB622" s="11">
        <v>4.4299999999999999E-2</v>
      </c>
    </row>
    <row r="623" spans="1:28" x14ac:dyDescent="0.25">
      <c r="A623" s="11">
        <v>31</v>
      </c>
      <c r="B623" s="11" t="s">
        <v>27</v>
      </c>
      <c r="C623" s="11">
        <v>298.14999999999998</v>
      </c>
      <c r="D623" s="11">
        <v>2</v>
      </c>
      <c r="E623" s="11">
        <v>0.49990000000000001</v>
      </c>
      <c r="F623" s="11">
        <v>0</v>
      </c>
      <c r="G623" s="11">
        <v>0</v>
      </c>
      <c r="H623" s="11">
        <v>0.50009999999999999</v>
      </c>
      <c r="I623" s="11">
        <v>0</v>
      </c>
      <c r="J623" s="11">
        <v>0</v>
      </c>
      <c r="K623" s="11">
        <v>0</v>
      </c>
      <c r="L623" s="11">
        <v>0</v>
      </c>
      <c r="M623" s="11">
        <v>0.14779999999999999</v>
      </c>
      <c r="N623" s="11">
        <v>0</v>
      </c>
      <c r="O623" s="11">
        <v>0</v>
      </c>
      <c r="P623" s="11">
        <v>0.85219999999999996</v>
      </c>
      <c r="Q623" s="11">
        <v>0</v>
      </c>
      <c r="R623" s="11">
        <v>0</v>
      </c>
      <c r="S623" s="11">
        <v>0</v>
      </c>
      <c r="T623" s="11">
        <v>0</v>
      </c>
      <c r="U623" s="11">
        <v>0.92519999999999991</v>
      </c>
      <c r="V623" s="11">
        <v>0</v>
      </c>
      <c r="W623" s="11">
        <v>0</v>
      </c>
      <c r="X623" s="11">
        <v>7.4800000000000005E-2</v>
      </c>
      <c r="Y623" s="11">
        <v>0</v>
      </c>
      <c r="Z623" s="11">
        <v>0</v>
      </c>
      <c r="AA623" s="11">
        <v>0</v>
      </c>
      <c r="AB623" s="11">
        <v>0</v>
      </c>
    </row>
    <row r="624" spans="1:28" x14ac:dyDescent="0.25">
      <c r="A624" s="11">
        <v>31</v>
      </c>
      <c r="B624" s="11" t="s">
        <v>27</v>
      </c>
      <c r="C624" s="11">
        <v>298.14999999999998</v>
      </c>
      <c r="D624" s="11">
        <v>2</v>
      </c>
      <c r="E624" s="11">
        <v>0.50049999999999994</v>
      </c>
      <c r="F624" s="11">
        <v>0</v>
      </c>
      <c r="G624" s="11">
        <v>0</v>
      </c>
      <c r="H624" s="11">
        <v>0.47450000000000003</v>
      </c>
      <c r="I624" s="11">
        <v>0</v>
      </c>
      <c r="J624" s="11">
        <v>0</v>
      </c>
      <c r="K624" s="11">
        <v>2.5000000000000001E-2</v>
      </c>
      <c r="L624" s="11">
        <v>0</v>
      </c>
      <c r="M624" s="11">
        <v>0.17620000000000002</v>
      </c>
      <c r="N624" s="11">
        <v>0</v>
      </c>
      <c r="O624" s="11">
        <v>0</v>
      </c>
      <c r="P624" s="11">
        <v>0.80120000000000002</v>
      </c>
      <c r="Q624" s="11">
        <v>0</v>
      </c>
      <c r="R624" s="11">
        <v>0</v>
      </c>
      <c r="S624" s="11">
        <v>2.2599999999999999E-2</v>
      </c>
      <c r="T624" s="11">
        <v>0</v>
      </c>
      <c r="U624" s="11">
        <v>0.87870000000000004</v>
      </c>
      <c r="V624" s="11">
        <v>0</v>
      </c>
      <c r="W624" s="11">
        <v>0</v>
      </c>
      <c r="X624" s="11">
        <v>9.1400000000000009E-2</v>
      </c>
      <c r="Y624" s="11">
        <v>0</v>
      </c>
      <c r="Z624" s="11">
        <v>0</v>
      </c>
      <c r="AA624" s="11">
        <v>2.9900000000000003E-2</v>
      </c>
      <c r="AB624" s="11">
        <v>0</v>
      </c>
    </row>
    <row r="625" spans="1:28" x14ac:dyDescent="0.25">
      <c r="A625" s="11">
        <v>31</v>
      </c>
      <c r="B625" s="11" t="s">
        <v>27</v>
      </c>
      <c r="C625" s="11">
        <v>298.14999999999998</v>
      </c>
      <c r="D625" s="11">
        <v>2</v>
      </c>
      <c r="E625" s="11">
        <v>0.50229999999999997</v>
      </c>
      <c r="F625" s="11">
        <v>0</v>
      </c>
      <c r="G625" s="11">
        <v>0</v>
      </c>
      <c r="H625" s="11">
        <v>0.44750000000000001</v>
      </c>
      <c r="I625" s="11">
        <v>0</v>
      </c>
      <c r="J625" s="11">
        <v>0</v>
      </c>
      <c r="K625" s="11">
        <v>5.0199999999999995E-2</v>
      </c>
      <c r="L625" s="11">
        <v>0</v>
      </c>
      <c r="M625" s="11">
        <v>0.2102</v>
      </c>
      <c r="N625" s="11">
        <v>0</v>
      </c>
      <c r="O625" s="11">
        <v>0</v>
      </c>
      <c r="P625" s="11">
        <v>0.74419999999999997</v>
      </c>
      <c r="Q625" s="11">
        <v>0</v>
      </c>
      <c r="R625" s="11">
        <v>0</v>
      </c>
      <c r="S625" s="11">
        <v>4.5599999999999995E-2</v>
      </c>
      <c r="T625" s="11">
        <v>0</v>
      </c>
      <c r="U625" s="11">
        <v>0.82389999999999997</v>
      </c>
      <c r="V625" s="11">
        <v>0</v>
      </c>
      <c r="W625" s="11">
        <v>0</v>
      </c>
      <c r="X625" s="11">
        <v>0.11749999999999999</v>
      </c>
      <c r="Y625" s="11">
        <v>0</v>
      </c>
      <c r="Z625" s="11">
        <v>0</v>
      </c>
      <c r="AA625" s="11">
        <v>5.8600000000000006E-2</v>
      </c>
      <c r="AB625" s="11">
        <v>0</v>
      </c>
    </row>
    <row r="626" spans="1:28" x14ac:dyDescent="0.25">
      <c r="A626" s="11">
        <v>31</v>
      </c>
      <c r="B626" s="11" t="s">
        <v>27</v>
      </c>
      <c r="C626" s="11">
        <v>298.14999999999998</v>
      </c>
      <c r="D626" s="11">
        <v>2</v>
      </c>
      <c r="E626" s="11">
        <v>0.501</v>
      </c>
      <c r="F626" s="11">
        <v>0</v>
      </c>
      <c r="G626" s="11">
        <v>0</v>
      </c>
      <c r="H626" s="11">
        <v>0.45409999999999995</v>
      </c>
      <c r="I626" s="11">
        <v>0</v>
      </c>
      <c r="J626" s="11">
        <v>0</v>
      </c>
      <c r="K626" s="11">
        <v>4.4900000000000002E-2</v>
      </c>
      <c r="L626" s="11">
        <v>0</v>
      </c>
      <c r="M626" s="11">
        <v>0.248</v>
      </c>
      <c r="N626" s="11">
        <v>0</v>
      </c>
      <c r="O626" s="11">
        <v>0</v>
      </c>
      <c r="P626" s="11">
        <v>0.68330000000000002</v>
      </c>
      <c r="Q626" s="11">
        <v>0</v>
      </c>
      <c r="R626" s="11">
        <v>0</v>
      </c>
      <c r="S626" s="11">
        <v>6.8699999999999997E-2</v>
      </c>
      <c r="T626" s="11">
        <v>0</v>
      </c>
      <c r="U626" s="11">
        <v>0.76090000000000002</v>
      </c>
      <c r="V626" s="11">
        <v>0</v>
      </c>
      <c r="W626" s="11">
        <v>0</v>
      </c>
      <c r="X626" s="11">
        <v>0.15479999999999999</v>
      </c>
      <c r="Y626" s="11">
        <v>0</v>
      </c>
      <c r="Z626" s="11">
        <v>0</v>
      </c>
      <c r="AA626" s="11">
        <v>8.43E-2</v>
      </c>
      <c r="AB626" s="11">
        <v>0</v>
      </c>
    </row>
    <row r="627" spans="1:28" x14ac:dyDescent="0.25">
      <c r="A627" s="11">
        <v>31</v>
      </c>
      <c r="B627" s="11" t="s">
        <v>27</v>
      </c>
      <c r="C627" s="11">
        <v>298.14999999999998</v>
      </c>
      <c r="D627" s="11">
        <v>2</v>
      </c>
      <c r="E627" s="11">
        <v>0.49990000000000001</v>
      </c>
      <c r="F627" s="11">
        <v>0</v>
      </c>
      <c r="G627" s="11">
        <v>0</v>
      </c>
      <c r="H627" s="11">
        <v>0.4</v>
      </c>
      <c r="I627" s="11">
        <v>0</v>
      </c>
      <c r="J627" s="11">
        <v>0</v>
      </c>
      <c r="K627" s="11">
        <v>0.10009999999999999</v>
      </c>
      <c r="L627" s="11">
        <v>0</v>
      </c>
      <c r="M627" s="11">
        <v>0.32350000000000001</v>
      </c>
      <c r="N627" s="11">
        <v>0</v>
      </c>
      <c r="O627" s="11">
        <v>0</v>
      </c>
      <c r="P627" s="11">
        <v>0.58140000000000003</v>
      </c>
      <c r="Q627" s="11">
        <v>0</v>
      </c>
      <c r="R627" s="11">
        <v>0</v>
      </c>
      <c r="S627" s="11">
        <v>9.5100000000000004E-2</v>
      </c>
      <c r="T627" s="11">
        <v>0</v>
      </c>
      <c r="U627" s="11">
        <v>0.66180000000000005</v>
      </c>
      <c r="V627" s="11">
        <v>0</v>
      </c>
      <c r="W627" s="11">
        <v>0</v>
      </c>
      <c r="X627" s="11">
        <v>0.22850000000000001</v>
      </c>
      <c r="Y627" s="11">
        <v>0</v>
      </c>
      <c r="Z627" s="11">
        <v>0</v>
      </c>
      <c r="AA627" s="11">
        <v>0.10970000000000001</v>
      </c>
      <c r="AB627" s="11">
        <v>0</v>
      </c>
    </row>
    <row r="628" spans="1:28" x14ac:dyDescent="0.25">
      <c r="A628" s="11">
        <v>31</v>
      </c>
      <c r="B628" s="11" t="s">
        <v>27</v>
      </c>
      <c r="C628" s="11">
        <v>298.14999999999998</v>
      </c>
      <c r="D628" s="11">
        <v>2</v>
      </c>
      <c r="E628" s="11">
        <v>0.48810000000000003</v>
      </c>
      <c r="F628" s="11">
        <v>0</v>
      </c>
      <c r="G628" s="11">
        <v>0</v>
      </c>
      <c r="H628" s="11">
        <v>0.49990000000000001</v>
      </c>
      <c r="I628" s="11">
        <v>0</v>
      </c>
      <c r="J628" s="11">
        <v>0</v>
      </c>
      <c r="K628" s="11">
        <v>0</v>
      </c>
      <c r="L628" s="11">
        <v>1.2E-2</v>
      </c>
      <c r="M628" s="11">
        <v>0.11220000000000001</v>
      </c>
      <c r="N628" s="11">
        <v>0</v>
      </c>
      <c r="O628" s="11">
        <v>0</v>
      </c>
      <c r="P628" s="11">
        <v>0.88560000000000005</v>
      </c>
      <c r="Q628" s="11">
        <v>0</v>
      </c>
      <c r="R628" s="11">
        <v>0</v>
      </c>
      <c r="S628" s="11">
        <v>0</v>
      </c>
      <c r="T628" s="11">
        <v>2.2000000000000001E-3</v>
      </c>
      <c r="U628" s="11">
        <v>0.9326000000000001</v>
      </c>
      <c r="V628" s="11">
        <v>0</v>
      </c>
      <c r="W628" s="11">
        <v>0</v>
      </c>
      <c r="X628" s="11">
        <v>4.2099999999999999E-2</v>
      </c>
      <c r="Y628" s="11">
        <v>0</v>
      </c>
      <c r="Z628" s="11">
        <v>0</v>
      </c>
      <c r="AA628" s="11">
        <v>0</v>
      </c>
      <c r="AB628" s="11">
        <v>2.53E-2</v>
      </c>
    </row>
    <row r="629" spans="1:28" x14ac:dyDescent="0.25">
      <c r="A629" s="11">
        <v>31</v>
      </c>
      <c r="B629" s="11" t="s">
        <v>27</v>
      </c>
      <c r="C629" s="11">
        <v>298.14999999999998</v>
      </c>
      <c r="D629" s="11">
        <v>2</v>
      </c>
      <c r="E629" s="11">
        <v>0.48820000000000002</v>
      </c>
      <c r="F629" s="11">
        <v>0</v>
      </c>
      <c r="G629" s="11">
        <v>0</v>
      </c>
      <c r="H629" s="11">
        <v>0.47970000000000002</v>
      </c>
      <c r="I629" s="11">
        <v>0</v>
      </c>
      <c r="J629" s="11">
        <v>0</v>
      </c>
      <c r="K629" s="11">
        <v>2.0099999999999996E-2</v>
      </c>
      <c r="L629" s="11">
        <v>1.2E-2</v>
      </c>
      <c r="M629" s="11">
        <v>0.127</v>
      </c>
      <c r="N629" s="11">
        <v>0</v>
      </c>
      <c r="O629" s="11">
        <v>0</v>
      </c>
      <c r="P629" s="11">
        <v>0.84930000000000005</v>
      </c>
      <c r="Q629" s="11">
        <v>0</v>
      </c>
      <c r="R629" s="11">
        <v>0</v>
      </c>
      <c r="S629" s="11">
        <v>2.07E-2</v>
      </c>
      <c r="T629" s="11">
        <v>3.0000000000000001E-3</v>
      </c>
      <c r="U629" s="11">
        <v>0.90349999999999997</v>
      </c>
      <c r="V629" s="11">
        <v>0</v>
      </c>
      <c r="W629" s="11">
        <v>0</v>
      </c>
      <c r="X629" s="11">
        <v>4.9200000000000001E-2</v>
      </c>
      <c r="Y629" s="11">
        <v>0</v>
      </c>
      <c r="Z629" s="11">
        <v>0</v>
      </c>
      <c r="AA629" s="11">
        <v>2.4199999999999999E-2</v>
      </c>
      <c r="AB629" s="11">
        <v>2.3099999999999999E-2</v>
      </c>
    </row>
    <row r="630" spans="1:28" x14ac:dyDescent="0.25">
      <c r="A630" s="11">
        <v>31</v>
      </c>
      <c r="B630" s="11" t="s">
        <v>27</v>
      </c>
      <c r="C630" s="11">
        <v>298.14999999999998</v>
      </c>
      <c r="D630" s="11">
        <v>2</v>
      </c>
      <c r="E630" s="11">
        <v>0.49119999999999997</v>
      </c>
      <c r="F630" s="11">
        <v>0</v>
      </c>
      <c r="G630" s="11">
        <v>0</v>
      </c>
      <c r="H630" s="11">
        <v>0.45700000000000002</v>
      </c>
      <c r="I630" s="11">
        <v>0</v>
      </c>
      <c r="J630" s="11">
        <v>0</v>
      </c>
      <c r="K630" s="11">
        <v>3.9699999999999999E-2</v>
      </c>
      <c r="L630" s="11">
        <v>1.21E-2</v>
      </c>
      <c r="M630" s="11">
        <v>0.13849999999999998</v>
      </c>
      <c r="N630" s="11">
        <v>0</v>
      </c>
      <c r="O630" s="11">
        <v>0</v>
      </c>
      <c r="P630" s="11">
        <v>0.8206</v>
      </c>
      <c r="Q630" s="11">
        <v>0</v>
      </c>
      <c r="R630" s="11">
        <v>0</v>
      </c>
      <c r="S630" s="11">
        <v>3.7200000000000004E-2</v>
      </c>
      <c r="T630" s="11">
        <v>3.7000000000000002E-3</v>
      </c>
      <c r="U630" s="11">
        <v>0.87459999999999993</v>
      </c>
      <c r="V630" s="11">
        <v>0</v>
      </c>
      <c r="W630" s="11">
        <v>0</v>
      </c>
      <c r="X630" s="11">
        <v>5.7000000000000002E-2</v>
      </c>
      <c r="Y630" s="11">
        <v>0</v>
      </c>
      <c r="Z630" s="11">
        <v>0</v>
      </c>
      <c r="AA630" s="11">
        <v>4.4400000000000002E-2</v>
      </c>
      <c r="AB630" s="11">
        <v>2.4E-2</v>
      </c>
    </row>
    <row r="631" spans="1:28" x14ac:dyDescent="0.25">
      <c r="A631" s="11">
        <v>31</v>
      </c>
      <c r="B631" s="11" t="s">
        <v>27</v>
      </c>
      <c r="C631" s="11">
        <v>298.14999999999998</v>
      </c>
      <c r="D631" s="11">
        <v>2</v>
      </c>
      <c r="E631" s="11">
        <v>0.49020000000000002</v>
      </c>
      <c r="F631" s="11">
        <v>0</v>
      </c>
      <c r="G631" s="11">
        <v>0</v>
      </c>
      <c r="H631" s="11">
        <v>0.43770000000000003</v>
      </c>
      <c r="I631" s="11">
        <v>0</v>
      </c>
      <c r="J631" s="11">
        <v>0</v>
      </c>
      <c r="K631" s="11">
        <v>0.06</v>
      </c>
      <c r="L631" s="11">
        <v>1.21E-2</v>
      </c>
      <c r="M631" s="11">
        <v>0.16200000000000001</v>
      </c>
      <c r="N631" s="11">
        <v>0</v>
      </c>
      <c r="O631" s="11">
        <v>0</v>
      </c>
      <c r="P631" s="11">
        <v>0.77910000000000001</v>
      </c>
      <c r="Q631" s="11">
        <v>0</v>
      </c>
      <c r="R631" s="11">
        <v>0</v>
      </c>
      <c r="S631" s="11">
        <v>5.5399999999999998E-2</v>
      </c>
      <c r="T631" s="11">
        <v>3.4999999999999996E-3</v>
      </c>
      <c r="U631" s="11">
        <v>0.83909999999999996</v>
      </c>
      <c r="V631" s="11">
        <v>0</v>
      </c>
      <c r="W631" s="11">
        <v>0</v>
      </c>
      <c r="X631" s="11">
        <v>6.9699999999999998E-2</v>
      </c>
      <c r="Y631" s="11">
        <v>0</v>
      </c>
      <c r="Z631" s="11">
        <v>0</v>
      </c>
      <c r="AA631" s="11">
        <v>6.8199999999999997E-2</v>
      </c>
      <c r="AB631" s="11">
        <v>2.3E-2</v>
      </c>
    </row>
    <row r="632" spans="1:28" x14ac:dyDescent="0.25">
      <c r="A632" s="11">
        <v>31</v>
      </c>
      <c r="B632" s="11" t="s">
        <v>27</v>
      </c>
      <c r="C632" s="11">
        <v>298.14999999999998</v>
      </c>
      <c r="D632" s="11">
        <v>2</v>
      </c>
      <c r="E632" s="11">
        <v>0.49030000000000001</v>
      </c>
      <c r="F632" s="11">
        <v>0</v>
      </c>
      <c r="G632" s="11">
        <v>0</v>
      </c>
      <c r="H632" s="11">
        <v>0.41770000000000002</v>
      </c>
      <c r="I632" s="11">
        <v>0</v>
      </c>
      <c r="J632" s="11">
        <v>0</v>
      </c>
      <c r="K632" s="11">
        <v>7.980000000000001E-2</v>
      </c>
      <c r="L632" s="11">
        <v>1.2199999999999999E-2</v>
      </c>
      <c r="M632" s="11">
        <v>0.18179999999999999</v>
      </c>
      <c r="N632" s="11">
        <v>0</v>
      </c>
      <c r="O632" s="11">
        <v>0</v>
      </c>
      <c r="P632" s="11">
        <v>0.73959999999999992</v>
      </c>
      <c r="Q632" s="11">
        <v>0</v>
      </c>
      <c r="R632" s="11">
        <v>0</v>
      </c>
      <c r="S632" s="11">
        <v>7.46E-2</v>
      </c>
      <c r="T632" s="11">
        <v>4.0000000000000001E-3</v>
      </c>
      <c r="U632" s="11">
        <v>0.80480000000000007</v>
      </c>
      <c r="V632" s="11">
        <v>0</v>
      </c>
      <c r="W632" s="11">
        <v>0</v>
      </c>
      <c r="X632" s="11">
        <v>8.48E-2</v>
      </c>
      <c r="Y632" s="11">
        <v>0</v>
      </c>
      <c r="Z632" s="11">
        <v>0</v>
      </c>
      <c r="AA632" s="11">
        <v>8.8399999999999992E-2</v>
      </c>
      <c r="AB632" s="11">
        <v>2.2000000000000002E-2</v>
      </c>
    </row>
    <row r="633" spans="1:28" x14ac:dyDescent="0.25">
      <c r="A633" s="11">
        <v>31</v>
      </c>
      <c r="B633" s="11" t="s">
        <v>27</v>
      </c>
      <c r="C633" s="11">
        <v>298.14999999999998</v>
      </c>
      <c r="D633" s="11">
        <v>2</v>
      </c>
      <c r="E633" s="11">
        <v>0.4481</v>
      </c>
      <c r="F633" s="11">
        <v>0</v>
      </c>
      <c r="G633" s="11">
        <v>0</v>
      </c>
      <c r="H633" s="11">
        <v>0.49880000000000002</v>
      </c>
      <c r="I633" s="11">
        <v>0</v>
      </c>
      <c r="J633" s="11">
        <v>0</v>
      </c>
      <c r="K633" s="11">
        <v>0</v>
      </c>
      <c r="L633" s="11">
        <v>5.3099999999999994E-2</v>
      </c>
      <c r="M633" s="11">
        <v>6.3399999999999998E-2</v>
      </c>
      <c r="N633" s="11">
        <v>0</v>
      </c>
      <c r="O633" s="11">
        <v>0</v>
      </c>
      <c r="P633" s="11">
        <v>0.93079999999999996</v>
      </c>
      <c r="Q633" s="11">
        <v>0</v>
      </c>
      <c r="R633" s="11">
        <v>0</v>
      </c>
      <c r="S633" s="11">
        <v>0</v>
      </c>
      <c r="T633" s="11">
        <v>5.7999999999999996E-3</v>
      </c>
      <c r="U633" s="11">
        <v>0.88419999999999999</v>
      </c>
      <c r="V633" s="11">
        <v>0</v>
      </c>
      <c r="W633" s="11">
        <v>0</v>
      </c>
      <c r="X633" s="11">
        <v>6.3E-3</v>
      </c>
      <c r="Y633" s="11">
        <v>0</v>
      </c>
      <c r="Z633" s="11">
        <v>0</v>
      </c>
      <c r="AA633" s="11">
        <v>0</v>
      </c>
      <c r="AB633" s="11">
        <v>0.10949999999999999</v>
      </c>
    </row>
    <row r="634" spans="1:28" x14ac:dyDescent="0.25">
      <c r="A634" s="11">
        <v>31</v>
      </c>
      <c r="B634" s="11" t="s">
        <v>27</v>
      </c>
      <c r="C634" s="11">
        <v>298.14999999999998</v>
      </c>
      <c r="D634" s="11">
        <v>2</v>
      </c>
      <c r="E634" s="11">
        <v>0.4471</v>
      </c>
      <c r="F634" s="11">
        <v>0</v>
      </c>
      <c r="G634" s="11">
        <v>0</v>
      </c>
      <c r="H634" s="11">
        <v>0.44950000000000001</v>
      </c>
      <c r="I634" s="11">
        <v>0</v>
      </c>
      <c r="J634" s="11">
        <v>0</v>
      </c>
      <c r="K634" s="11">
        <v>5.04E-2</v>
      </c>
      <c r="L634" s="11">
        <v>5.2999999999999999E-2</v>
      </c>
      <c r="M634" s="11">
        <v>8.7499999999999994E-2</v>
      </c>
      <c r="N634" s="11">
        <v>0</v>
      </c>
      <c r="O634" s="11">
        <v>0</v>
      </c>
      <c r="P634" s="11">
        <v>0.84699999999999998</v>
      </c>
      <c r="Q634" s="11">
        <v>0</v>
      </c>
      <c r="R634" s="11">
        <v>0</v>
      </c>
      <c r="S634" s="11">
        <v>5.7800000000000004E-2</v>
      </c>
      <c r="T634" s="11">
        <v>7.7000000000000002E-3</v>
      </c>
      <c r="U634" s="11">
        <v>0.83750000000000002</v>
      </c>
      <c r="V634" s="11">
        <v>0</v>
      </c>
      <c r="W634" s="11">
        <v>0</v>
      </c>
      <c r="X634" s="11">
        <v>1.09E-2</v>
      </c>
      <c r="Y634" s="11">
        <v>0</v>
      </c>
      <c r="Z634" s="11">
        <v>0</v>
      </c>
      <c r="AA634" s="11">
        <v>4.53E-2</v>
      </c>
      <c r="AB634" s="11">
        <v>0.10630000000000001</v>
      </c>
    </row>
    <row r="635" spans="1:28" x14ac:dyDescent="0.25">
      <c r="A635" s="11">
        <v>31</v>
      </c>
      <c r="B635" s="11" t="s">
        <v>27</v>
      </c>
      <c r="C635" s="11">
        <v>298.14999999999998</v>
      </c>
      <c r="D635" s="11">
        <v>2</v>
      </c>
      <c r="E635" s="11">
        <v>0.44719999999999999</v>
      </c>
      <c r="F635" s="11">
        <v>0</v>
      </c>
      <c r="G635" s="11">
        <v>0</v>
      </c>
      <c r="H635" s="11">
        <v>0.39979999999999999</v>
      </c>
      <c r="I635" s="11">
        <v>0</v>
      </c>
      <c r="J635" s="11">
        <v>0</v>
      </c>
      <c r="K635" s="11">
        <v>0.10009999999999999</v>
      </c>
      <c r="L635" s="11">
        <v>5.2900000000000003E-2</v>
      </c>
      <c r="M635" s="11">
        <v>0.11599999999999999</v>
      </c>
      <c r="N635" s="11">
        <v>0</v>
      </c>
      <c r="O635" s="11">
        <v>0</v>
      </c>
      <c r="P635" s="11">
        <v>0.7641</v>
      </c>
      <c r="Q635" s="11">
        <v>0</v>
      </c>
      <c r="R635" s="11">
        <v>0</v>
      </c>
      <c r="S635" s="11">
        <v>0.1106</v>
      </c>
      <c r="T635" s="11">
        <v>9.300000000000001E-3</v>
      </c>
      <c r="U635" s="11">
        <v>0.79049999999999998</v>
      </c>
      <c r="V635" s="11">
        <v>0</v>
      </c>
      <c r="W635" s="11">
        <v>0</v>
      </c>
      <c r="X635" s="11">
        <v>1.9400000000000001E-2</v>
      </c>
      <c r="Y635" s="11">
        <v>0</v>
      </c>
      <c r="Z635" s="11">
        <v>0</v>
      </c>
      <c r="AA635" s="11">
        <v>9.1600000000000001E-2</v>
      </c>
      <c r="AB635" s="11">
        <v>9.849999999999999E-2</v>
      </c>
    </row>
    <row r="636" spans="1:28" x14ac:dyDescent="0.25">
      <c r="A636" s="11">
        <v>31</v>
      </c>
      <c r="B636" s="11" t="s">
        <v>27</v>
      </c>
      <c r="C636" s="11">
        <v>298.14999999999998</v>
      </c>
      <c r="D636" s="11">
        <v>2</v>
      </c>
      <c r="E636" s="11">
        <v>0.44819999999999999</v>
      </c>
      <c r="F636" s="11">
        <v>0</v>
      </c>
      <c r="G636" s="11">
        <v>0</v>
      </c>
      <c r="H636" s="11">
        <v>0.34920000000000001</v>
      </c>
      <c r="I636" s="11">
        <v>0</v>
      </c>
      <c r="J636" s="11">
        <v>0</v>
      </c>
      <c r="K636" s="11">
        <v>0.14949999999999999</v>
      </c>
      <c r="L636" s="11">
        <v>5.3099999999999994E-2</v>
      </c>
      <c r="M636" s="11">
        <v>0.14980000000000002</v>
      </c>
      <c r="N636" s="11">
        <v>0</v>
      </c>
      <c r="O636" s="11">
        <v>0</v>
      </c>
      <c r="P636" s="11">
        <v>0.67510000000000003</v>
      </c>
      <c r="Q636" s="11">
        <v>0</v>
      </c>
      <c r="R636" s="11">
        <v>0</v>
      </c>
      <c r="S636" s="11">
        <v>0.15890000000000001</v>
      </c>
      <c r="T636" s="11">
        <v>1.6200000000000003E-2</v>
      </c>
      <c r="U636" s="11">
        <v>0.73360000000000003</v>
      </c>
      <c r="V636" s="11">
        <v>0</v>
      </c>
      <c r="W636" s="11">
        <v>0</v>
      </c>
      <c r="X636" s="11">
        <v>3.61E-2</v>
      </c>
      <c r="Y636" s="11">
        <v>0</v>
      </c>
      <c r="Z636" s="11">
        <v>0</v>
      </c>
      <c r="AA636" s="11">
        <v>0.14099999999999999</v>
      </c>
      <c r="AB636" s="11">
        <v>8.929999999999999E-2</v>
      </c>
    </row>
    <row r="637" spans="1:28" x14ac:dyDescent="0.25">
      <c r="A637" s="11">
        <v>31</v>
      </c>
      <c r="B637" s="11" t="s">
        <v>27</v>
      </c>
      <c r="C637" s="11">
        <v>298.14999999999998</v>
      </c>
      <c r="D637" s="11">
        <v>2</v>
      </c>
      <c r="E637" s="11">
        <v>0.44729999999999998</v>
      </c>
      <c r="F637" s="11">
        <v>0</v>
      </c>
      <c r="G637" s="11">
        <v>0</v>
      </c>
      <c r="H637" s="11">
        <v>0.29760000000000003</v>
      </c>
      <c r="I637" s="11">
        <v>0</v>
      </c>
      <c r="J637" s="11">
        <v>0</v>
      </c>
      <c r="K637" s="11">
        <v>0.20010000000000003</v>
      </c>
      <c r="L637" s="11">
        <v>5.5E-2</v>
      </c>
      <c r="M637" s="11">
        <v>0.19510000000000002</v>
      </c>
      <c r="N637" s="11">
        <v>0</v>
      </c>
      <c r="O637" s="11">
        <v>0</v>
      </c>
      <c r="P637" s="11">
        <v>0.57389999999999997</v>
      </c>
      <c r="Q637" s="11">
        <v>0</v>
      </c>
      <c r="R637" s="11">
        <v>0</v>
      </c>
      <c r="S637" s="11">
        <v>0.21030000000000001</v>
      </c>
      <c r="T637" s="11">
        <v>2.07E-2</v>
      </c>
      <c r="U637" s="11">
        <v>0.65949999999999998</v>
      </c>
      <c r="V637" s="11">
        <v>0</v>
      </c>
      <c r="W637" s="11">
        <v>0</v>
      </c>
      <c r="X637" s="11">
        <v>6.6699999999999995E-2</v>
      </c>
      <c r="Y637" s="11">
        <v>0</v>
      </c>
      <c r="Z637" s="11">
        <v>0</v>
      </c>
      <c r="AA637" s="11">
        <v>0.19420000000000001</v>
      </c>
      <c r="AB637" s="11">
        <v>7.9600000000000004E-2</v>
      </c>
    </row>
    <row r="638" spans="1:28" x14ac:dyDescent="0.25">
      <c r="A638" s="11">
        <v>31</v>
      </c>
      <c r="B638" s="11" t="s">
        <v>27</v>
      </c>
      <c r="C638" s="11">
        <v>298.14999999999998</v>
      </c>
      <c r="D638" s="11">
        <v>2</v>
      </c>
      <c r="E638" s="11">
        <v>0.43859999999999999</v>
      </c>
      <c r="F638" s="11">
        <v>0</v>
      </c>
      <c r="G638" s="11">
        <v>0</v>
      </c>
      <c r="H638" s="11">
        <v>0.49930000000000002</v>
      </c>
      <c r="I638" s="11">
        <v>0</v>
      </c>
      <c r="J638" s="11">
        <v>0</v>
      </c>
      <c r="K638" s="11">
        <v>0</v>
      </c>
      <c r="L638" s="11">
        <v>6.2100000000000002E-2</v>
      </c>
      <c r="M638" s="11">
        <v>4.5400000000000003E-2</v>
      </c>
      <c r="N638" s="11">
        <v>0</v>
      </c>
      <c r="O638" s="11">
        <v>0</v>
      </c>
      <c r="P638" s="11">
        <v>0.94430000000000003</v>
      </c>
      <c r="Q638" s="11">
        <v>0</v>
      </c>
      <c r="R638" s="11">
        <v>0</v>
      </c>
      <c r="S638" s="11">
        <v>0</v>
      </c>
      <c r="T638" s="11">
        <v>1.03E-2</v>
      </c>
      <c r="U638" s="11">
        <v>0.88680000000000003</v>
      </c>
      <c r="V638" s="11">
        <v>0</v>
      </c>
      <c r="W638" s="11">
        <v>0</v>
      </c>
      <c r="X638" s="11">
        <v>1.6000000000000001E-3</v>
      </c>
      <c r="Y638" s="11">
        <v>0</v>
      </c>
      <c r="Z638" s="11">
        <v>0</v>
      </c>
      <c r="AA638" s="11">
        <v>0</v>
      </c>
      <c r="AB638" s="11">
        <v>0.1116</v>
      </c>
    </row>
    <row r="639" spans="1:28" x14ac:dyDescent="0.25">
      <c r="A639" s="11">
        <v>31</v>
      </c>
      <c r="B639" s="11" t="s">
        <v>27</v>
      </c>
      <c r="C639" s="11">
        <v>298.14999999999998</v>
      </c>
      <c r="D639" s="11">
        <v>2</v>
      </c>
      <c r="E639" s="11">
        <v>0.439</v>
      </c>
      <c r="F639" s="11">
        <v>0</v>
      </c>
      <c r="G639" s="11">
        <v>0</v>
      </c>
      <c r="H639" s="11">
        <v>0.47310000000000002</v>
      </c>
      <c r="I639" s="11">
        <v>0</v>
      </c>
      <c r="J639" s="11">
        <v>0</v>
      </c>
      <c r="K639" s="11">
        <v>2.5699999999999997E-2</v>
      </c>
      <c r="L639" s="11">
        <v>6.2199999999999998E-2</v>
      </c>
      <c r="M639" s="11">
        <v>5.7699999999999994E-2</v>
      </c>
      <c r="N639" s="11">
        <v>0</v>
      </c>
      <c r="O639" s="11">
        <v>0</v>
      </c>
      <c r="P639" s="11">
        <v>0.8970999999999999</v>
      </c>
      <c r="Q639" s="11">
        <v>0</v>
      </c>
      <c r="R639" s="11">
        <v>0</v>
      </c>
      <c r="S639" s="11">
        <v>3.2400000000000005E-2</v>
      </c>
      <c r="T639" s="11">
        <v>1.2800000000000001E-2</v>
      </c>
      <c r="U639" s="11">
        <v>0.85489999999999999</v>
      </c>
      <c r="V639" s="11">
        <v>0</v>
      </c>
      <c r="W639" s="11">
        <v>0</v>
      </c>
      <c r="X639" s="11">
        <v>3.7000000000000002E-3</v>
      </c>
      <c r="Y639" s="11">
        <v>0</v>
      </c>
      <c r="Z639" s="11">
        <v>0</v>
      </c>
      <c r="AA639" s="11">
        <v>2.1400000000000002E-2</v>
      </c>
      <c r="AB639" s="11">
        <v>0.12</v>
      </c>
    </row>
    <row r="640" spans="1:28" x14ac:dyDescent="0.25">
      <c r="A640" s="11">
        <v>31</v>
      </c>
      <c r="B640" s="11" t="s">
        <v>27</v>
      </c>
      <c r="C640" s="11">
        <v>298.14999999999998</v>
      </c>
      <c r="D640" s="11">
        <v>2</v>
      </c>
      <c r="E640" s="11">
        <v>0.43790000000000001</v>
      </c>
      <c r="F640" s="11">
        <v>0</v>
      </c>
      <c r="G640" s="11">
        <v>0</v>
      </c>
      <c r="H640" s="11">
        <v>0.45</v>
      </c>
      <c r="I640" s="11">
        <v>0</v>
      </c>
      <c r="J640" s="11">
        <v>0</v>
      </c>
      <c r="K640" s="11">
        <v>5.0099999999999999E-2</v>
      </c>
      <c r="L640" s="11">
        <v>6.2E-2</v>
      </c>
      <c r="M640" s="11">
        <v>6.9500000000000006E-2</v>
      </c>
      <c r="N640" s="11">
        <v>0</v>
      </c>
      <c r="O640" s="11">
        <v>0</v>
      </c>
      <c r="P640" s="11">
        <v>0.85680000000000012</v>
      </c>
      <c r="Q640" s="11">
        <v>0</v>
      </c>
      <c r="R640" s="11">
        <v>0</v>
      </c>
      <c r="S640" s="11">
        <v>6.13E-2</v>
      </c>
      <c r="T640" s="11">
        <v>1.24E-2</v>
      </c>
      <c r="U640" s="11">
        <v>0.83129999999999993</v>
      </c>
      <c r="V640" s="11">
        <v>0</v>
      </c>
      <c r="W640" s="11">
        <v>0</v>
      </c>
      <c r="X640" s="11">
        <v>3.0999999999999999E-3</v>
      </c>
      <c r="Y640" s="11">
        <v>0</v>
      </c>
      <c r="Z640" s="11">
        <v>0</v>
      </c>
      <c r="AA640" s="11">
        <v>4.0599999999999997E-2</v>
      </c>
      <c r="AB640" s="11">
        <v>0.125</v>
      </c>
    </row>
    <row r="641" spans="1:28" x14ac:dyDescent="0.25">
      <c r="A641" s="11">
        <v>31</v>
      </c>
      <c r="B641" s="11" t="s">
        <v>27</v>
      </c>
      <c r="C641" s="11">
        <v>298.14999999999998</v>
      </c>
      <c r="D641" s="11">
        <v>2</v>
      </c>
      <c r="E641" s="11">
        <v>0.43819999999999998</v>
      </c>
      <c r="F641" s="11">
        <v>0</v>
      </c>
      <c r="G641" s="11">
        <v>0</v>
      </c>
      <c r="H641" s="11">
        <v>0.39939999999999998</v>
      </c>
      <c r="I641" s="11">
        <v>0</v>
      </c>
      <c r="J641" s="11">
        <v>0</v>
      </c>
      <c r="K641" s="11">
        <v>0.10039999999999999</v>
      </c>
      <c r="L641" s="11">
        <v>6.2E-2</v>
      </c>
      <c r="M641" s="11">
        <v>9.74E-2</v>
      </c>
      <c r="N641" s="11">
        <v>0</v>
      </c>
      <c r="O641" s="11">
        <v>0</v>
      </c>
      <c r="P641" s="11">
        <v>0.76870000000000005</v>
      </c>
      <c r="Q641" s="11">
        <v>0</v>
      </c>
      <c r="R641" s="11">
        <v>0</v>
      </c>
      <c r="S641" s="11">
        <v>0.1201</v>
      </c>
      <c r="T641" s="11">
        <v>1.38E-2</v>
      </c>
      <c r="U641" s="11">
        <v>0.78620000000000001</v>
      </c>
      <c r="V641" s="11">
        <v>0</v>
      </c>
      <c r="W641" s="11">
        <v>0</v>
      </c>
      <c r="X641" s="11">
        <v>1.1299999999999999E-2</v>
      </c>
      <c r="Y641" s="11">
        <v>0</v>
      </c>
      <c r="Z641" s="11">
        <v>0</v>
      </c>
      <c r="AA641" s="11">
        <v>8.4600000000000009E-2</v>
      </c>
      <c r="AB641" s="11">
        <v>0.11789999999999999</v>
      </c>
    </row>
    <row r="642" spans="1:28" x14ac:dyDescent="0.25">
      <c r="A642" s="11">
        <v>31</v>
      </c>
      <c r="B642" s="11" t="s">
        <v>27</v>
      </c>
      <c r="C642" s="11">
        <v>298.14999999999998</v>
      </c>
      <c r="D642" s="11">
        <v>2</v>
      </c>
      <c r="E642" s="11">
        <v>0.43840000000000001</v>
      </c>
      <c r="F642" s="11">
        <v>0</v>
      </c>
      <c r="G642" s="11">
        <v>0</v>
      </c>
      <c r="H642" s="11">
        <v>0.29949999999999999</v>
      </c>
      <c r="I642" s="11">
        <v>0</v>
      </c>
      <c r="J642" s="11">
        <v>0</v>
      </c>
      <c r="K642" s="11">
        <v>0.2</v>
      </c>
      <c r="L642" s="11">
        <v>6.2100000000000002E-2</v>
      </c>
      <c r="M642" s="11">
        <v>0.1686</v>
      </c>
      <c r="N642" s="11">
        <v>0</v>
      </c>
      <c r="O642" s="11">
        <v>0</v>
      </c>
      <c r="P642" s="11">
        <v>0.58609999999999995</v>
      </c>
      <c r="Q642" s="11">
        <v>0</v>
      </c>
      <c r="R642" s="11">
        <v>0</v>
      </c>
      <c r="S642" s="11">
        <v>0.22309999999999999</v>
      </c>
      <c r="T642" s="11">
        <v>2.2200000000000001E-2</v>
      </c>
      <c r="U642" s="11">
        <v>0.67319999999999991</v>
      </c>
      <c r="V642" s="11">
        <v>0</v>
      </c>
      <c r="W642" s="11">
        <v>0</v>
      </c>
      <c r="X642" s="11">
        <v>3.7999999999999999E-2</v>
      </c>
      <c r="Y642" s="11">
        <v>0</v>
      </c>
      <c r="Z642" s="11">
        <v>0</v>
      </c>
      <c r="AA642" s="11">
        <v>0.18350000000000002</v>
      </c>
      <c r="AB642" s="11">
        <v>0.10529999999999999</v>
      </c>
    </row>
    <row r="643" spans="1:28" x14ac:dyDescent="0.25">
      <c r="A643" s="11">
        <v>32</v>
      </c>
      <c r="B643" s="11" t="s">
        <v>27</v>
      </c>
      <c r="C643" s="11">
        <v>283.14999999999998</v>
      </c>
      <c r="D643" s="11">
        <v>2</v>
      </c>
      <c r="E643" s="11">
        <v>0.4955</v>
      </c>
      <c r="F643" s="11">
        <v>0</v>
      </c>
      <c r="G643" s="11">
        <v>0</v>
      </c>
      <c r="H643" s="11">
        <v>0.47609999999999997</v>
      </c>
      <c r="I643" s="11">
        <v>0</v>
      </c>
      <c r="J643" s="11">
        <v>0</v>
      </c>
      <c r="K643" s="11">
        <v>2.4500000000000001E-2</v>
      </c>
      <c r="L643" s="11">
        <v>3.9000000000000003E-3</v>
      </c>
      <c r="M643" s="11">
        <v>0.184</v>
      </c>
      <c r="N643" s="11">
        <v>0</v>
      </c>
      <c r="O643" s="11">
        <v>0</v>
      </c>
      <c r="P643" s="11">
        <v>0.79339999999999999</v>
      </c>
      <c r="Q643" s="11">
        <v>0</v>
      </c>
      <c r="R643" s="11">
        <v>0</v>
      </c>
      <c r="S643" s="11">
        <v>2.1299999999999999E-2</v>
      </c>
      <c r="T643" s="11">
        <v>1.2999999999999999E-3</v>
      </c>
      <c r="U643" s="11">
        <v>0.85860000000000003</v>
      </c>
      <c r="V643" s="11">
        <v>0</v>
      </c>
      <c r="W643" s="11">
        <v>0</v>
      </c>
      <c r="X643" s="11">
        <v>0.10580000000000001</v>
      </c>
      <c r="Y643" s="11">
        <v>0</v>
      </c>
      <c r="Z643" s="11">
        <v>0</v>
      </c>
      <c r="AA643" s="11">
        <v>2.69E-2</v>
      </c>
      <c r="AB643" s="11">
        <v>8.6999999999999994E-3</v>
      </c>
    </row>
    <row r="644" spans="1:28" x14ac:dyDescent="0.25">
      <c r="A644" s="11">
        <v>32</v>
      </c>
      <c r="B644" s="11" t="s">
        <v>27</v>
      </c>
      <c r="C644" s="11">
        <v>283.14999999999998</v>
      </c>
      <c r="D644" s="11">
        <v>2</v>
      </c>
      <c r="E644" s="11">
        <v>0.66170000000000007</v>
      </c>
      <c r="F644" s="11">
        <v>0</v>
      </c>
      <c r="G644" s="11">
        <v>0</v>
      </c>
      <c r="H644" s="11">
        <v>0.31719999999999998</v>
      </c>
      <c r="I644" s="11">
        <v>0</v>
      </c>
      <c r="J644" s="11">
        <v>0</v>
      </c>
      <c r="K644" s="11">
        <v>1.6399999999999998E-2</v>
      </c>
      <c r="L644" s="11">
        <v>4.6999999999999993E-3</v>
      </c>
      <c r="M644" s="11">
        <v>0.16190000000000002</v>
      </c>
      <c r="N644" s="11">
        <v>0</v>
      </c>
      <c r="O644" s="11">
        <v>0</v>
      </c>
      <c r="P644" s="11">
        <v>0.82319999999999993</v>
      </c>
      <c r="Q644" s="11">
        <v>0</v>
      </c>
      <c r="R644" s="11">
        <v>0</v>
      </c>
      <c r="S644" s="11">
        <v>1.3600000000000001E-2</v>
      </c>
      <c r="T644" s="11">
        <v>1.2999999999999999E-3</v>
      </c>
      <c r="U644" s="11">
        <v>0.89209999999999989</v>
      </c>
      <c r="V644" s="11">
        <v>0</v>
      </c>
      <c r="W644" s="11">
        <v>0</v>
      </c>
      <c r="X644" s="11">
        <v>8.3599999999999994E-2</v>
      </c>
      <c r="Y644" s="11">
        <v>0</v>
      </c>
      <c r="Z644" s="11">
        <v>0</v>
      </c>
      <c r="AA644" s="11">
        <v>1.72E-2</v>
      </c>
      <c r="AB644" s="11">
        <v>7.0999999999999995E-3</v>
      </c>
    </row>
    <row r="645" spans="1:28" x14ac:dyDescent="0.25">
      <c r="A645" s="11">
        <v>32</v>
      </c>
      <c r="B645" s="11" t="s">
        <v>27</v>
      </c>
      <c r="C645" s="11">
        <v>283.14999999999998</v>
      </c>
      <c r="D645" s="11">
        <v>2</v>
      </c>
      <c r="E645" s="11">
        <v>0.3332</v>
      </c>
      <c r="F645" s="11">
        <v>0</v>
      </c>
      <c r="G645" s="11">
        <v>0</v>
      </c>
      <c r="H645" s="11">
        <v>0.6331</v>
      </c>
      <c r="I645" s="11">
        <v>0</v>
      </c>
      <c r="J645" s="11">
        <v>0</v>
      </c>
      <c r="K645" s="11">
        <v>3.0600000000000002E-2</v>
      </c>
      <c r="L645" s="11">
        <v>3.0999999999999999E-3</v>
      </c>
      <c r="M645" s="11">
        <v>0.19420000000000001</v>
      </c>
      <c r="N645" s="11">
        <v>0</v>
      </c>
      <c r="O645" s="11">
        <v>0</v>
      </c>
      <c r="P645" s="11">
        <v>0.77780000000000005</v>
      </c>
      <c r="Q645" s="11">
        <v>0</v>
      </c>
      <c r="R645" s="11">
        <v>0</v>
      </c>
      <c r="S645" s="11">
        <v>2.58E-2</v>
      </c>
      <c r="T645" s="11">
        <v>2.2000000000000001E-3</v>
      </c>
      <c r="U645" s="11">
        <v>0.82739999999999991</v>
      </c>
      <c r="V645" s="11">
        <v>0</v>
      </c>
      <c r="W645" s="11">
        <v>0</v>
      </c>
      <c r="X645" s="11">
        <v>0.12380000000000001</v>
      </c>
      <c r="Y645" s="11">
        <v>0</v>
      </c>
      <c r="Z645" s="11">
        <v>0</v>
      </c>
      <c r="AA645" s="11">
        <v>3.7100000000000001E-2</v>
      </c>
      <c r="AB645" s="11">
        <v>1.1699999999999999E-2</v>
      </c>
    </row>
    <row r="646" spans="1:28" x14ac:dyDescent="0.25">
      <c r="A646" s="11">
        <v>32</v>
      </c>
      <c r="B646" s="11" t="s">
        <v>27</v>
      </c>
      <c r="C646" s="11">
        <v>283.14999999999998</v>
      </c>
      <c r="D646" s="11">
        <v>2</v>
      </c>
      <c r="E646" s="11">
        <v>0.46700000000000003</v>
      </c>
      <c r="F646" s="11">
        <v>0</v>
      </c>
      <c r="G646" s="11">
        <v>0</v>
      </c>
      <c r="H646" s="11">
        <v>0.47590000000000005</v>
      </c>
      <c r="I646" s="11">
        <v>0</v>
      </c>
      <c r="J646" s="11">
        <v>0</v>
      </c>
      <c r="K646" s="11">
        <v>2.4500000000000001E-2</v>
      </c>
      <c r="L646" s="11">
        <v>3.2599999999999997E-2</v>
      </c>
      <c r="M646" s="11">
        <v>0.10220000000000001</v>
      </c>
      <c r="N646" s="11">
        <v>0</v>
      </c>
      <c r="O646" s="11">
        <v>0</v>
      </c>
      <c r="P646" s="11">
        <v>0.86290000000000011</v>
      </c>
      <c r="Q646" s="11">
        <v>0</v>
      </c>
      <c r="R646" s="11">
        <v>0</v>
      </c>
      <c r="S646" s="11">
        <v>2.3700000000000002E-2</v>
      </c>
      <c r="T646" s="11">
        <v>1.1200000000000002E-2</v>
      </c>
      <c r="U646" s="11">
        <v>0.87129999999999996</v>
      </c>
      <c r="V646" s="11">
        <v>0</v>
      </c>
      <c r="W646" s="11">
        <v>0</v>
      </c>
      <c r="X646" s="11">
        <v>3.7400000000000003E-2</v>
      </c>
      <c r="Y646" s="11">
        <v>0</v>
      </c>
      <c r="Z646" s="11">
        <v>0</v>
      </c>
      <c r="AA646" s="11">
        <v>2.4700000000000003E-2</v>
      </c>
      <c r="AB646" s="11">
        <v>6.6600000000000006E-2</v>
      </c>
    </row>
    <row r="647" spans="1:28" x14ac:dyDescent="0.25">
      <c r="A647" s="11">
        <v>32</v>
      </c>
      <c r="B647" s="11" t="s">
        <v>27</v>
      </c>
      <c r="C647" s="11">
        <v>283.14999999999998</v>
      </c>
      <c r="D647" s="11">
        <v>2</v>
      </c>
      <c r="E647" s="11">
        <v>0.62369999999999992</v>
      </c>
      <c r="F647" s="11">
        <v>0</v>
      </c>
      <c r="G647" s="11">
        <v>0</v>
      </c>
      <c r="H647" s="11">
        <v>0.31790000000000002</v>
      </c>
      <c r="I647" s="11">
        <v>0</v>
      </c>
      <c r="J647" s="11">
        <v>0</v>
      </c>
      <c r="K647" s="11">
        <v>1.54E-2</v>
      </c>
      <c r="L647" s="11">
        <v>4.2999999999999997E-2</v>
      </c>
      <c r="M647" s="11">
        <v>9.8900000000000002E-2</v>
      </c>
      <c r="N647" s="11">
        <v>0</v>
      </c>
      <c r="O647" s="11">
        <v>0</v>
      </c>
      <c r="P647" s="11">
        <v>0.88159999999999994</v>
      </c>
      <c r="Q647" s="11">
        <v>0</v>
      </c>
      <c r="R647" s="11">
        <v>0</v>
      </c>
      <c r="S647" s="11">
        <v>1.4999999999999999E-2</v>
      </c>
      <c r="T647" s="11">
        <v>4.5000000000000005E-3</v>
      </c>
      <c r="U647" s="11">
        <v>0.88849999999999996</v>
      </c>
      <c r="V647" s="11">
        <v>0</v>
      </c>
      <c r="W647" s="11">
        <v>0</v>
      </c>
      <c r="X647" s="11">
        <v>3.1800000000000002E-2</v>
      </c>
      <c r="Y647" s="11">
        <v>0</v>
      </c>
      <c r="Z647" s="11">
        <v>0</v>
      </c>
      <c r="AA647" s="11">
        <v>1.5700000000000002E-2</v>
      </c>
      <c r="AB647" s="11">
        <v>6.4000000000000001E-2</v>
      </c>
    </row>
    <row r="648" spans="1:28" x14ac:dyDescent="0.25">
      <c r="A648" s="11">
        <v>32</v>
      </c>
      <c r="B648" s="11" t="s">
        <v>27</v>
      </c>
      <c r="C648" s="11">
        <v>308.14999999999998</v>
      </c>
      <c r="D648" s="11">
        <v>2</v>
      </c>
      <c r="E648" s="11">
        <v>0.31559999999999999</v>
      </c>
      <c r="F648" s="11">
        <v>0</v>
      </c>
      <c r="G648" s="11">
        <v>0</v>
      </c>
      <c r="H648" s="11">
        <v>0.62880000000000003</v>
      </c>
      <c r="I648" s="11">
        <v>0</v>
      </c>
      <c r="J648" s="11">
        <v>0</v>
      </c>
      <c r="K648" s="11">
        <v>3.3000000000000002E-2</v>
      </c>
      <c r="L648" s="11">
        <v>2.2599999999999999E-2</v>
      </c>
      <c r="M648" s="11">
        <v>0.11130000000000001</v>
      </c>
      <c r="N648" s="11">
        <v>0</v>
      </c>
      <c r="O648" s="11">
        <v>0</v>
      </c>
      <c r="P648" s="11">
        <v>0.84989999999999999</v>
      </c>
      <c r="Q648" s="11">
        <v>0</v>
      </c>
      <c r="R648" s="11">
        <v>0</v>
      </c>
      <c r="S648" s="11">
        <v>3.32E-2</v>
      </c>
      <c r="T648" s="11">
        <v>5.6000000000000008E-3</v>
      </c>
      <c r="U648" s="11">
        <v>0.85250000000000004</v>
      </c>
      <c r="V648" s="11">
        <v>0</v>
      </c>
      <c r="W648" s="11">
        <v>0</v>
      </c>
      <c r="X648" s="11">
        <v>4.4699999999999997E-2</v>
      </c>
      <c r="Y648" s="11">
        <v>0</v>
      </c>
      <c r="Z648" s="11">
        <v>0</v>
      </c>
      <c r="AA648" s="11">
        <v>3.1E-2</v>
      </c>
      <c r="AB648" s="11">
        <v>7.1800000000000003E-2</v>
      </c>
    </row>
    <row r="649" spans="1:28" x14ac:dyDescent="0.25">
      <c r="A649" s="11">
        <v>32</v>
      </c>
      <c r="B649" s="11" t="s">
        <v>27</v>
      </c>
      <c r="C649" s="11">
        <v>308.14999999999998</v>
      </c>
      <c r="D649" s="11">
        <v>2</v>
      </c>
      <c r="E649" s="11">
        <v>0.46710000000000002</v>
      </c>
      <c r="F649" s="11">
        <v>0</v>
      </c>
      <c r="G649" s="11">
        <v>0</v>
      </c>
      <c r="H649" s="11">
        <v>0.4758</v>
      </c>
      <c r="I649" s="11">
        <v>0</v>
      </c>
      <c r="J649" s="11">
        <v>0</v>
      </c>
      <c r="K649" s="11">
        <v>2.4500000000000001E-2</v>
      </c>
      <c r="L649" s="11">
        <v>3.2599999999999997E-2</v>
      </c>
      <c r="M649" s="11">
        <v>0.1072</v>
      </c>
      <c r="N649" s="11">
        <v>0</v>
      </c>
      <c r="O649" s="11">
        <v>0</v>
      </c>
      <c r="P649" s="11">
        <v>0.86309999999999998</v>
      </c>
      <c r="Q649" s="11">
        <v>0</v>
      </c>
      <c r="R649" s="11">
        <v>0</v>
      </c>
      <c r="S649" s="11">
        <v>2.4700000000000003E-2</v>
      </c>
      <c r="T649" s="11">
        <v>5.0000000000000001E-3</v>
      </c>
      <c r="U649" s="11">
        <v>0.8669</v>
      </c>
      <c r="V649" s="11">
        <v>0</v>
      </c>
      <c r="W649" s="11">
        <v>0</v>
      </c>
      <c r="X649" s="11">
        <v>4.5599999999999995E-2</v>
      </c>
      <c r="Y649" s="11">
        <v>0</v>
      </c>
      <c r="Z649" s="11">
        <v>0</v>
      </c>
      <c r="AA649" s="11">
        <v>2.3900000000000001E-2</v>
      </c>
      <c r="AB649" s="11">
        <v>6.3600000000000004E-2</v>
      </c>
    </row>
    <row r="650" spans="1:28" x14ac:dyDescent="0.25">
      <c r="A650" s="11">
        <v>32</v>
      </c>
      <c r="B650" s="11" t="s">
        <v>27</v>
      </c>
      <c r="C650" s="11">
        <v>308.14999999999998</v>
      </c>
      <c r="D650" s="11">
        <v>2</v>
      </c>
      <c r="E650" s="11">
        <v>0.62390000000000001</v>
      </c>
      <c r="F650" s="11">
        <v>0</v>
      </c>
      <c r="G650" s="11">
        <v>0</v>
      </c>
      <c r="H650" s="11">
        <v>0.31679999999999997</v>
      </c>
      <c r="I650" s="11">
        <v>0</v>
      </c>
      <c r="J650" s="11">
        <v>0</v>
      </c>
      <c r="K650" s="11">
        <v>1.6299999999999999E-2</v>
      </c>
      <c r="L650" s="11">
        <v>4.2999999999999997E-2</v>
      </c>
      <c r="M650" s="11">
        <v>0.10279999999999999</v>
      </c>
      <c r="N650" s="11">
        <v>0</v>
      </c>
      <c r="O650" s="11">
        <v>0</v>
      </c>
      <c r="P650" s="11">
        <v>0.87639999999999996</v>
      </c>
      <c r="Q650" s="11">
        <v>0</v>
      </c>
      <c r="R650" s="11">
        <v>0</v>
      </c>
      <c r="S650" s="11">
        <v>1.5900000000000001E-2</v>
      </c>
      <c r="T650" s="11">
        <v>4.8999999999999998E-3</v>
      </c>
      <c r="U650" s="11">
        <v>0.88319999999999999</v>
      </c>
      <c r="V650" s="11">
        <v>0</v>
      </c>
      <c r="W650" s="11">
        <v>0</v>
      </c>
      <c r="X650" s="11">
        <v>3.7000000000000005E-2</v>
      </c>
      <c r="Y650" s="11">
        <v>0</v>
      </c>
      <c r="Z650" s="11">
        <v>0</v>
      </c>
      <c r="AA650" s="11">
        <v>1.66E-2</v>
      </c>
      <c r="AB650" s="11">
        <v>6.3200000000000006E-2</v>
      </c>
    </row>
    <row r="651" spans="1:28" x14ac:dyDescent="0.25">
      <c r="A651" s="11">
        <v>32</v>
      </c>
      <c r="B651" s="11" t="s">
        <v>27</v>
      </c>
      <c r="C651" s="11">
        <v>308.14999999999998</v>
      </c>
      <c r="D651" s="11">
        <v>2</v>
      </c>
      <c r="E651" s="11">
        <v>0.31209999999999999</v>
      </c>
      <c r="F651" s="11">
        <v>0</v>
      </c>
      <c r="G651" s="11">
        <v>0</v>
      </c>
      <c r="H651" s="11">
        <v>0.63290000000000002</v>
      </c>
      <c r="I651" s="11">
        <v>0</v>
      </c>
      <c r="J651" s="11">
        <v>0</v>
      </c>
      <c r="K651" s="11">
        <v>3.2599999999999997E-2</v>
      </c>
      <c r="L651" s="11">
        <v>2.2400000000000003E-2</v>
      </c>
      <c r="M651" s="11">
        <v>0.1139</v>
      </c>
      <c r="N651" s="11">
        <v>0</v>
      </c>
      <c r="O651" s="11">
        <v>0</v>
      </c>
      <c r="P651" s="11">
        <v>0.84680000000000011</v>
      </c>
      <c r="Q651" s="11">
        <v>0</v>
      </c>
      <c r="R651" s="11">
        <v>0</v>
      </c>
      <c r="S651" s="11">
        <v>3.2599999999999997E-2</v>
      </c>
      <c r="T651" s="11">
        <v>6.7000000000000002E-3</v>
      </c>
      <c r="U651" s="11">
        <v>0.85439999999999994</v>
      </c>
      <c r="V651" s="11">
        <v>0</v>
      </c>
      <c r="W651" s="11">
        <v>0</v>
      </c>
      <c r="X651" s="11">
        <v>4.4900000000000002E-2</v>
      </c>
      <c r="Y651" s="11">
        <v>0</v>
      </c>
      <c r="Z651" s="11">
        <v>0</v>
      </c>
      <c r="AA651" s="11">
        <v>3.1099999999999999E-2</v>
      </c>
      <c r="AB651" s="11">
        <v>6.9599999999999995E-2</v>
      </c>
    </row>
    <row r="652" spans="1:28" x14ac:dyDescent="0.25">
      <c r="A652" s="11">
        <v>32</v>
      </c>
      <c r="B652" s="11" t="s">
        <v>27</v>
      </c>
      <c r="C652" s="11">
        <v>333.15</v>
      </c>
      <c r="D652" s="11">
        <v>2</v>
      </c>
      <c r="E652" s="11">
        <v>0.46759999999999996</v>
      </c>
      <c r="F652" s="11">
        <v>0</v>
      </c>
      <c r="G652" s="11">
        <v>0</v>
      </c>
      <c r="H652" s="11">
        <v>0.47509999999999997</v>
      </c>
      <c r="I652" s="11">
        <v>0</v>
      </c>
      <c r="J652" s="11">
        <v>0</v>
      </c>
      <c r="K652" s="11">
        <v>2.5099999999999997E-2</v>
      </c>
      <c r="L652" s="11">
        <v>3.2199999999999999E-2</v>
      </c>
      <c r="M652" s="11">
        <v>0.10920000000000001</v>
      </c>
      <c r="N652" s="11">
        <v>0</v>
      </c>
      <c r="O652" s="11">
        <v>0</v>
      </c>
      <c r="P652" s="11">
        <v>0.86060000000000003</v>
      </c>
      <c r="Q652" s="11">
        <v>0</v>
      </c>
      <c r="R652" s="11">
        <v>0</v>
      </c>
      <c r="S652" s="11">
        <v>2.5399999999999999E-2</v>
      </c>
      <c r="T652" s="11">
        <v>4.7999999999999996E-3</v>
      </c>
      <c r="U652" s="11">
        <v>0.86709999999999998</v>
      </c>
      <c r="V652" s="11">
        <v>0</v>
      </c>
      <c r="W652" s="11">
        <v>0</v>
      </c>
      <c r="X652" s="11">
        <v>4.4900000000000002E-2</v>
      </c>
      <c r="Y652" s="11">
        <v>0</v>
      </c>
      <c r="Z652" s="11">
        <v>0</v>
      </c>
      <c r="AA652" s="11">
        <v>2.4700000000000003E-2</v>
      </c>
      <c r="AB652" s="11">
        <v>6.3299999999999995E-2</v>
      </c>
    </row>
    <row r="653" spans="1:28" x14ac:dyDescent="0.25">
      <c r="A653" s="11">
        <v>32</v>
      </c>
      <c r="B653" s="11" t="s">
        <v>27</v>
      </c>
      <c r="C653" s="11">
        <v>333.15</v>
      </c>
      <c r="D653" s="11">
        <v>2</v>
      </c>
      <c r="E653" s="11">
        <v>0.624</v>
      </c>
      <c r="F653" s="11">
        <v>0</v>
      </c>
      <c r="G653" s="11">
        <v>0</v>
      </c>
      <c r="H653" s="11">
        <v>0.31690000000000002</v>
      </c>
      <c r="I653" s="11">
        <v>0</v>
      </c>
      <c r="J653" s="11">
        <v>0</v>
      </c>
      <c r="K653" s="11">
        <v>1.6799999999999999E-2</v>
      </c>
      <c r="L653" s="11">
        <v>4.2300000000000004E-2</v>
      </c>
      <c r="M653" s="11">
        <v>0.10619999999999999</v>
      </c>
      <c r="N653" s="11">
        <v>0</v>
      </c>
      <c r="O653" s="11">
        <v>0</v>
      </c>
      <c r="P653" s="11">
        <v>0.87180000000000002</v>
      </c>
      <c r="Q653" s="11">
        <v>0</v>
      </c>
      <c r="R653" s="11">
        <v>0</v>
      </c>
      <c r="S653" s="11">
        <v>1.7399999999999999E-2</v>
      </c>
      <c r="T653" s="11">
        <v>4.5999999999999999E-3</v>
      </c>
      <c r="U653" s="11">
        <v>0.8851</v>
      </c>
      <c r="V653" s="11">
        <v>0</v>
      </c>
      <c r="W653" s="11">
        <v>0</v>
      </c>
      <c r="X653" s="11">
        <v>3.5699999999999996E-2</v>
      </c>
      <c r="Y653" s="11">
        <v>0</v>
      </c>
      <c r="Z653" s="11">
        <v>0</v>
      </c>
      <c r="AA653" s="11">
        <v>1.6500000000000001E-2</v>
      </c>
      <c r="AB653" s="11">
        <v>6.2699999999999992E-2</v>
      </c>
    </row>
    <row r="654" spans="1:28" x14ac:dyDescent="0.25">
      <c r="A654" s="11">
        <v>32</v>
      </c>
      <c r="B654" s="11" t="s">
        <v>27</v>
      </c>
      <c r="C654" s="11">
        <v>333.15</v>
      </c>
      <c r="D654" s="11">
        <v>2</v>
      </c>
      <c r="E654" s="11">
        <v>0.31219999999999998</v>
      </c>
      <c r="F654" s="11">
        <v>0</v>
      </c>
      <c r="G654" s="11">
        <v>0</v>
      </c>
      <c r="H654" s="11">
        <v>0.63229999999999997</v>
      </c>
      <c r="I654" s="11">
        <v>0</v>
      </c>
      <c r="J654" s="11">
        <v>0</v>
      </c>
      <c r="K654" s="11">
        <v>3.3399999999999999E-2</v>
      </c>
      <c r="L654" s="11">
        <v>2.2099999999999998E-2</v>
      </c>
      <c r="M654" s="11">
        <v>0.11269999999999999</v>
      </c>
      <c r="N654" s="11">
        <v>0</v>
      </c>
      <c r="O654" s="11">
        <v>0</v>
      </c>
      <c r="P654" s="11">
        <v>0.84730000000000005</v>
      </c>
      <c r="Q654" s="11">
        <v>0</v>
      </c>
      <c r="R654" s="11">
        <v>0</v>
      </c>
      <c r="S654" s="11">
        <v>3.4099999999999998E-2</v>
      </c>
      <c r="T654" s="11">
        <v>5.8999999999999999E-3</v>
      </c>
      <c r="U654" s="11">
        <v>0.8448</v>
      </c>
      <c r="V654" s="11">
        <v>0</v>
      </c>
      <c r="W654" s="11">
        <v>0</v>
      </c>
      <c r="X654" s="11">
        <v>5.2900000000000003E-2</v>
      </c>
      <c r="Y654" s="11">
        <v>0</v>
      </c>
      <c r="Z654" s="11">
        <v>0</v>
      </c>
      <c r="AA654" s="11">
        <v>3.3300000000000003E-2</v>
      </c>
      <c r="AB654" s="11">
        <v>6.9000000000000006E-2</v>
      </c>
    </row>
    <row r="655" spans="1:28" x14ac:dyDescent="0.25">
      <c r="A655" s="11">
        <v>32</v>
      </c>
      <c r="B655" s="11" t="s">
        <v>27</v>
      </c>
      <c r="C655" s="11">
        <v>283.14999999999998</v>
      </c>
      <c r="D655" s="11">
        <v>2</v>
      </c>
      <c r="E655" s="11">
        <v>0.40500000000000003</v>
      </c>
      <c r="F655" s="11">
        <v>0</v>
      </c>
      <c r="G655" s="11">
        <v>0</v>
      </c>
      <c r="H655" s="11">
        <v>0.47549999999999998</v>
      </c>
      <c r="I655" s="11">
        <v>0</v>
      </c>
      <c r="J655" s="11">
        <v>0</v>
      </c>
      <c r="K655" s="11">
        <v>2.4300000000000002E-2</v>
      </c>
      <c r="L655" s="11">
        <v>9.5199999999999993E-2</v>
      </c>
      <c r="M655" s="11">
        <v>6.1900000000000004E-2</v>
      </c>
      <c r="N655" s="11">
        <v>0</v>
      </c>
      <c r="O655" s="11">
        <v>0</v>
      </c>
      <c r="P655" s="11">
        <v>0.89910000000000001</v>
      </c>
      <c r="Q655" s="11">
        <v>0</v>
      </c>
      <c r="R655" s="11">
        <v>0</v>
      </c>
      <c r="S655" s="11">
        <v>3.2400000000000005E-2</v>
      </c>
      <c r="T655" s="11">
        <v>6.6E-3</v>
      </c>
      <c r="U655" s="11">
        <v>0.7762</v>
      </c>
      <c r="V655" s="11">
        <v>0</v>
      </c>
      <c r="W655" s="11">
        <v>0</v>
      </c>
      <c r="X655" s="11">
        <v>1.09E-2</v>
      </c>
      <c r="Y655" s="11">
        <v>0</v>
      </c>
      <c r="Z655" s="11">
        <v>0</v>
      </c>
      <c r="AA655" s="11">
        <v>1.5100000000000001E-2</v>
      </c>
      <c r="AB655" s="11">
        <v>0.1978</v>
      </c>
    </row>
    <row r="656" spans="1:28" x14ac:dyDescent="0.25">
      <c r="A656" s="11">
        <v>32</v>
      </c>
      <c r="B656" s="11" t="s">
        <v>27</v>
      </c>
      <c r="C656" s="11">
        <v>283.14999999999998</v>
      </c>
      <c r="D656" s="11">
        <v>2</v>
      </c>
      <c r="E656" s="11">
        <v>0.53189999999999993</v>
      </c>
      <c r="F656" s="11">
        <v>0</v>
      </c>
      <c r="G656" s="11">
        <v>0</v>
      </c>
      <c r="H656" s="11">
        <v>0.32700000000000001</v>
      </c>
      <c r="I656" s="11">
        <v>0</v>
      </c>
      <c r="J656" s="11">
        <v>0</v>
      </c>
      <c r="K656" s="11">
        <v>1.67E-2</v>
      </c>
      <c r="L656" s="11">
        <v>0.1244</v>
      </c>
      <c r="M656" s="11">
        <v>5.4199999999999998E-2</v>
      </c>
      <c r="N656" s="11">
        <v>0</v>
      </c>
      <c r="O656" s="11">
        <v>0</v>
      </c>
      <c r="P656" s="11">
        <v>0.91449999999999998</v>
      </c>
      <c r="Q656" s="11">
        <v>0</v>
      </c>
      <c r="R656" s="11">
        <v>0</v>
      </c>
      <c r="S656" s="11">
        <v>2.53E-2</v>
      </c>
      <c r="T656" s="11">
        <v>6.0000000000000001E-3</v>
      </c>
      <c r="U656" s="11">
        <v>0.7863</v>
      </c>
      <c r="V656" s="11">
        <v>0</v>
      </c>
      <c r="W656" s="11">
        <v>0</v>
      </c>
      <c r="X656" s="11">
        <v>9.4999999999999998E-3</v>
      </c>
      <c r="Y656" s="11">
        <v>0</v>
      </c>
      <c r="Z656" s="11">
        <v>0</v>
      </c>
      <c r="AA656" s="11">
        <v>1.18E-2</v>
      </c>
      <c r="AB656" s="11">
        <v>0.19239999999999999</v>
      </c>
    </row>
    <row r="657" spans="1:28" x14ac:dyDescent="0.25">
      <c r="A657" s="11">
        <v>32</v>
      </c>
      <c r="B657" s="11" t="s">
        <v>27</v>
      </c>
      <c r="C657" s="11">
        <v>283.14999999999998</v>
      </c>
      <c r="D657" s="11">
        <v>2</v>
      </c>
      <c r="E657" s="11">
        <v>0.27679999999999999</v>
      </c>
      <c r="F657" s="11">
        <v>0</v>
      </c>
      <c r="G657" s="11">
        <v>0</v>
      </c>
      <c r="H657" s="11">
        <v>0.62560000000000004</v>
      </c>
      <c r="I657" s="11">
        <v>0</v>
      </c>
      <c r="J657" s="11">
        <v>0</v>
      </c>
      <c r="K657" s="11">
        <v>3.2000000000000001E-2</v>
      </c>
      <c r="L657" s="11">
        <v>6.5599999999999992E-2</v>
      </c>
      <c r="M657" s="11">
        <v>6.1600000000000002E-2</v>
      </c>
      <c r="N657" s="11">
        <v>0</v>
      </c>
      <c r="O657" s="11">
        <v>0</v>
      </c>
      <c r="P657" s="11">
        <v>0.89569999999999994</v>
      </c>
      <c r="Q657" s="11">
        <v>0</v>
      </c>
      <c r="R657" s="11">
        <v>0</v>
      </c>
      <c r="S657" s="11">
        <v>3.5799999999999998E-2</v>
      </c>
      <c r="T657" s="11">
        <v>6.8999999999999999E-3</v>
      </c>
      <c r="U657" s="11">
        <v>0.7591</v>
      </c>
      <c r="V657" s="11">
        <v>0</v>
      </c>
      <c r="W657" s="11">
        <v>0</v>
      </c>
      <c r="X657" s="11">
        <v>1.2800000000000001E-2</v>
      </c>
      <c r="Y657" s="11">
        <v>0</v>
      </c>
      <c r="Z657" s="11">
        <v>0</v>
      </c>
      <c r="AA657" s="11">
        <v>1.7500000000000002E-2</v>
      </c>
      <c r="AB657" s="11">
        <v>0.21059999999999998</v>
      </c>
    </row>
    <row r="658" spans="1:28" x14ac:dyDescent="0.25">
      <c r="A658" s="11">
        <v>32</v>
      </c>
      <c r="B658" s="11" t="s">
        <v>27</v>
      </c>
      <c r="C658" s="11">
        <v>308.14999999999998</v>
      </c>
      <c r="D658" s="11">
        <v>2</v>
      </c>
      <c r="E658" s="11">
        <v>0.40630000000000005</v>
      </c>
      <c r="F658" s="11">
        <v>0</v>
      </c>
      <c r="G658" s="11">
        <v>0</v>
      </c>
      <c r="H658" s="11">
        <v>0.47520000000000001</v>
      </c>
      <c r="I658" s="11">
        <v>0</v>
      </c>
      <c r="J658" s="11">
        <v>0</v>
      </c>
      <c r="K658" s="11">
        <v>2.3E-2</v>
      </c>
      <c r="L658" s="11">
        <v>9.5500000000000002E-2</v>
      </c>
      <c r="M658" s="11">
        <v>6.6299999999999998E-2</v>
      </c>
      <c r="N658" s="11">
        <v>0</v>
      </c>
      <c r="O658" s="11">
        <v>0</v>
      </c>
      <c r="P658" s="11">
        <v>0.89629999999999999</v>
      </c>
      <c r="Q658" s="11">
        <v>0</v>
      </c>
      <c r="R658" s="11">
        <v>0</v>
      </c>
      <c r="S658" s="11">
        <v>3.0800000000000001E-2</v>
      </c>
      <c r="T658" s="11">
        <v>6.6E-3</v>
      </c>
      <c r="U658" s="11">
        <v>0.7802</v>
      </c>
      <c r="V658" s="11">
        <v>0</v>
      </c>
      <c r="W658" s="11">
        <v>0</v>
      </c>
      <c r="X658" s="11">
        <v>1.3000000000000001E-2</v>
      </c>
      <c r="Y658" s="11">
        <v>0</v>
      </c>
      <c r="Z658" s="11">
        <v>0</v>
      </c>
      <c r="AA658" s="11">
        <v>1.3300000000000001E-2</v>
      </c>
      <c r="AB658" s="11">
        <v>0.19350000000000001</v>
      </c>
    </row>
    <row r="659" spans="1:28" x14ac:dyDescent="0.25">
      <c r="A659" s="11">
        <v>32</v>
      </c>
      <c r="B659" s="11" t="s">
        <v>27</v>
      </c>
      <c r="C659" s="11">
        <v>308.14999999999998</v>
      </c>
      <c r="D659" s="11">
        <v>2</v>
      </c>
      <c r="E659" s="11">
        <v>0.54349999999999998</v>
      </c>
      <c r="F659" s="11">
        <v>0</v>
      </c>
      <c r="G659" s="11">
        <v>0</v>
      </c>
      <c r="H659" s="11">
        <v>0.31430000000000002</v>
      </c>
      <c r="I659" s="11">
        <v>0</v>
      </c>
      <c r="J659" s="11">
        <v>0</v>
      </c>
      <c r="K659" s="11">
        <v>1.52E-2</v>
      </c>
      <c r="L659" s="11">
        <v>0.127</v>
      </c>
      <c r="M659" s="11">
        <v>6.3600000000000004E-2</v>
      </c>
      <c r="N659" s="11">
        <v>0</v>
      </c>
      <c r="O659" s="11">
        <v>0</v>
      </c>
      <c r="P659" s="11">
        <v>0.90680000000000005</v>
      </c>
      <c r="Q659" s="11">
        <v>0</v>
      </c>
      <c r="R659" s="11">
        <v>0</v>
      </c>
      <c r="S659" s="11">
        <v>2.3399999999999997E-2</v>
      </c>
      <c r="T659" s="11">
        <v>6.1999999999999998E-3</v>
      </c>
      <c r="U659" s="11">
        <v>0.79359999999999997</v>
      </c>
      <c r="V659" s="11">
        <v>0</v>
      </c>
      <c r="W659" s="11">
        <v>0</v>
      </c>
      <c r="X659" s="11">
        <v>0.01</v>
      </c>
      <c r="Y659" s="11">
        <v>0</v>
      </c>
      <c r="Z659" s="11">
        <v>0</v>
      </c>
      <c r="AA659" s="11">
        <v>1.0800000000000001E-2</v>
      </c>
      <c r="AB659" s="11">
        <v>0.18559999999999999</v>
      </c>
    </row>
    <row r="660" spans="1:28" x14ac:dyDescent="0.25">
      <c r="A660" s="11">
        <v>32</v>
      </c>
      <c r="B660" s="11" t="s">
        <v>27</v>
      </c>
      <c r="C660" s="11">
        <v>308.14999999999998</v>
      </c>
      <c r="D660" s="11">
        <v>2</v>
      </c>
      <c r="E660" s="11">
        <v>0.26979999999999998</v>
      </c>
      <c r="F660" s="11">
        <v>0</v>
      </c>
      <c r="G660" s="11">
        <v>0</v>
      </c>
      <c r="H660" s="11">
        <v>0.63549999999999995</v>
      </c>
      <c r="I660" s="11">
        <v>0</v>
      </c>
      <c r="J660" s="11">
        <v>0</v>
      </c>
      <c r="K660" s="11">
        <v>3.0699999999999998E-2</v>
      </c>
      <c r="L660" s="11">
        <v>6.4000000000000001E-2</v>
      </c>
      <c r="M660" s="11">
        <v>6.6100000000000006E-2</v>
      </c>
      <c r="N660" s="11">
        <v>0</v>
      </c>
      <c r="O660" s="11">
        <v>0</v>
      </c>
      <c r="P660" s="11">
        <v>0.89049999999999996</v>
      </c>
      <c r="Q660" s="11">
        <v>0</v>
      </c>
      <c r="R660" s="11">
        <v>0</v>
      </c>
      <c r="S660" s="11">
        <v>3.6299999999999999E-2</v>
      </c>
      <c r="T660" s="11">
        <v>7.0999999999999995E-3</v>
      </c>
      <c r="U660" s="11">
        <v>0.76489999999999991</v>
      </c>
      <c r="V660" s="11">
        <v>0</v>
      </c>
      <c r="W660" s="11">
        <v>0</v>
      </c>
      <c r="X660" s="11">
        <v>1.4499999999999999E-2</v>
      </c>
      <c r="Y660" s="11">
        <v>0</v>
      </c>
      <c r="Z660" s="11">
        <v>0</v>
      </c>
      <c r="AA660" s="11">
        <v>1.6500000000000001E-2</v>
      </c>
      <c r="AB660" s="11">
        <v>0.2041</v>
      </c>
    </row>
    <row r="661" spans="1:28" x14ac:dyDescent="0.25">
      <c r="A661" s="11">
        <v>32</v>
      </c>
      <c r="B661" s="11" t="s">
        <v>27</v>
      </c>
      <c r="C661" s="11">
        <v>333.15</v>
      </c>
      <c r="D661" s="11">
        <v>2</v>
      </c>
      <c r="E661" s="11">
        <v>0.40509999999999996</v>
      </c>
      <c r="F661" s="11">
        <v>0</v>
      </c>
      <c r="G661" s="11">
        <v>0</v>
      </c>
      <c r="H661" s="11">
        <v>0.47670000000000001</v>
      </c>
      <c r="I661" s="11">
        <v>0</v>
      </c>
      <c r="J661" s="11">
        <v>0</v>
      </c>
      <c r="K661" s="11">
        <v>2.3E-2</v>
      </c>
      <c r="L661" s="11">
        <v>9.5199999999999993E-2</v>
      </c>
      <c r="M661" s="11">
        <v>6.3299999999999995E-2</v>
      </c>
      <c r="N661" s="11">
        <v>0</v>
      </c>
      <c r="O661" s="11">
        <v>0</v>
      </c>
      <c r="P661" s="11">
        <v>0.89590000000000003</v>
      </c>
      <c r="Q661" s="11">
        <v>0</v>
      </c>
      <c r="R661" s="11">
        <v>0</v>
      </c>
      <c r="S661" s="11">
        <v>3.15E-2</v>
      </c>
      <c r="T661" s="11">
        <v>9.300000000000001E-3</v>
      </c>
      <c r="U661" s="11">
        <v>0.78599999999999992</v>
      </c>
      <c r="V661" s="11">
        <v>0</v>
      </c>
      <c r="W661" s="11">
        <v>0</v>
      </c>
      <c r="X661" s="11">
        <v>1.41E-2</v>
      </c>
      <c r="Y661" s="11">
        <v>0</v>
      </c>
      <c r="Z661" s="11">
        <v>0</v>
      </c>
      <c r="AA661" s="11">
        <v>1.3500000000000002E-2</v>
      </c>
      <c r="AB661" s="11">
        <v>0.18640000000000001</v>
      </c>
    </row>
    <row r="662" spans="1:28" x14ac:dyDescent="0.25">
      <c r="A662" s="11">
        <v>32</v>
      </c>
      <c r="B662" s="11" t="s">
        <v>27</v>
      </c>
      <c r="C662" s="11">
        <v>333.15</v>
      </c>
      <c r="D662" s="11">
        <v>2</v>
      </c>
      <c r="E662" s="11">
        <v>0.54020000000000001</v>
      </c>
      <c r="F662" s="11">
        <v>0</v>
      </c>
      <c r="G662" s="11">
        <v>0</v>
      </c>
      <c r="H662" s="11">
        <v>0.31809999999999999</v>
      </c>
      <c r="I662" s="11">
        <v>0</v>
      </c>
      <c r="J662" s="11">
        <v>0</v>
      </c>
      <c r="K662" s="11">
        <v>1.54E-2</v>
      </c>
      <c r="L662" s="11">
        <v>0.1263</v>
      </c>
      <c r="M662" s="11">
        <v>5.5899999999999998E-2</v>
      </c>
      <c r="N662" s="11">
        <v>0</v>
      </c>
      <c r="O662" s="11">
        <v>0</v>
      </c>
      <c r="P662" s="11">
        <v>0.90200000000000002</v>
      </c>
      <c r="Q662" s="11">
        <v>0</v>
      </c>
      <c r="R662" s="11">
        <v>0</v>
      </c>
      <c r="S662" s="11">
        <v>2.29E-2</v>
      </c>
      <c r="T662" s="11">
        <v>1.9199999999999998E-2</v>
      </c>
      <c r="U662" s="11">
        <v>0.79269999999999996</v>
      </c>
      <c r="V662" s="11">
        <v>0</v>
      </c>
      <c r="W662" s="11">
        <v>0</v>
      </c>
      <c r="X662" s="11">
        <v>1.1299999999999999E-2</v>
      </c>
      <c r="Y662" s="11">
        <v>0</v>
      </c>
      <c r="Z662" s="11">
        <v>0</v>
      </c>
      <c r="AA662" s="11">
        <v>1.1699999999999999E-2</v>
      </c>
      <c r="AB662" s="11">
        <v>0.18429999999999999</v>
      </c>
    </row>
    <row r="663" spans="1:28" x14ac:dyDescent="0.25">
      <c r="A663" s="11">
        <v>32</v>
      </c>
      <c r="B663" s="11" t="s">
        <v>27</v>
      </c>
      <c r="C663" s="11">
        <v>333.15</v>
      </c>
      <c r="D663" s="11">
        <v>2</v>
      </c>
      <c r="E663" s="11">
        <v>0.2702</v>
      </c>
      <c r="F663" s="11">
        <v>0</v>
      </c>
      <c r="G663" s="11">
        <v>0</v>
      </c>
      <c r="H663" s="11">
        <v>0.63490000000000002</v>
      </c>
      <c r="I663" s="11">
        <v>0</v>
      </c>
      <c r="J663" s="11">
        <v>0</v>
      </c>
      <c r="K663" s="11">
        <v>3.0699999999999998E-2</v>
      </c>
      <c r="L663" s="11">
        <v>6.4199999999999993E-2</v>
      </c>
      <c r="M663" s="11">
        <v>6.4899999999999999E-2</v>
      </c>
      <c r="N663" s="11">
        <v>0</v>
      </c>
      <c r="O663" s="11">
        <v>0</v>
      </c>
      <c r="P663" s="11">
        <v>0.88989999999999991</v>
      </c>
      <c r="Q663" s="11">
        <v>0</v>
      </c>
      <c r="R663" s="11">
        <v>0</v>
      </c>
      <c r="S663" s="11">
        <v>3.6600000000000001E-2</v>
      </c>
      <c r="T663" s="11">
        <v>8.6E-3</v>
      </c>
      <c r="U663" s="11">
        <v>0.76910000000000001</v>
      </c>
      <c r="V663" s="11">
        <v>0</v>
      </c>
      <c r="W663" s="11">
        <v>0</v>
      </c>
      <c r="X663" s="11">
        <v>1.7100000000000001E-2</v>
      </c>
      <c r="Y663" s="11">
        <v>0</v>
      </c>
      <c r="Z663" s="11">
        <v>0</v>
      </c>
      <c r="AA663" s="11">
        <v>1.7100000000000001E-2</v>
      </c>
      <c r="AB663" s="11">
        <v>0.19670000000000001</v>
      </c>
    </row>
    <row r="664" spans="1:28" x14ac:dyDescent="0.25">
      <c r="A664" s="11">
        <v>32</v>
      </c>
      <c r="B664" s="11" t="s">
        <v>27</v>
      </c>
      <c r="C664" s="11">
        <v>308.14999999999998</v>
      </c>
      <c r="D664" s="11">
        <v>2</v>
      </c>
      <c r="E664" s="11">
        <v>0.36320000000000002</v>
      </c>
      <c r="F664" s="11">
        <v>0</v>
      </c>
      <c r="G664" s="11">
        <v>0</v>
      </c>
      <c r="H664" s="11">
        <v>0.47570000000000001</v>
      </c>
      <c r="I664" s="11">
        <v>0</v>
      </c>
      <c r="J664" s="11">
        <v>0</v>
      </c>
      <c r="K664" s="11">
        <v>2.3E-2</v>
      </c>
      <c r="L664" s="11">
        <v>0.1381</v>
      </c>
      <c r="M664" s="11">
        <v>5.2499999999999998E-2</v>
      </c>
      <c r="N664" s="11">
        <v>0</v>
      </c>
      <c r="O664" s="11">
        <v>0</v>
      </c>
      <c r="P664" s="11">
        <v>0.90540000000000009</v>
      </c>
      <c r="Q664" s="11">
        <v>0</v>
      </c>
      <c r="R664" s="11">
        <v>0</v>
      </c>
      <c r="S664" s="11">
        <v>3.5699999999999996E-2</v>
      </c>
      <c r="T664" s="11">
        <v>6.4000000000000003E-3</v>
      </c>
      <c r="U664" s="11">
        <v>0.68989999999999996</v>
      </c>
      <c r="V664" s="11">
        <v>0</v>
      </c>
      <c r="W664" s="11">
        <v>0</v>
      </c>
      <c r="X664" s="11">
        <v>5.1000000000000004E-3</v>
      </c>
      <c r="Y664" s="11">
        <v>0</v>
      </c>
      <c r="Z664" s="11">
        <v>0</v>
      </c>
      <c r="AA664" s="11">
        <v>7.7000000000000002E-3</v>
      </c>
      <c r="AB664" s="11">
        <v>0.29730000000000001</v>
      </c>
    </row>
    <row r="665" spans="1:28" x14ac:dyDescent="0.25">
      <c r="A665" s="11">
        <v>32</v>
      </c>
      <c r="B665" s="11" t="s">
        <v>27</v>
      </c>
      <c r="C665" s="11">
        <v>308.14999999999998</v>
      </c>
      <c r="D665" s="11">
        <v>2</v>
      </c>
      <c r="E665" s="11">
        <v>0.47259999999999996</v>
      </c>
      <c r="F665" s="11">
        <v>0</v>
      </c>
      <c r="G665" s="11">
        <v>0</v>
      </c>
      <c r="H665" s="11">
        <v>0.31420000000000003</v>
      </c>
      <c r="I665" s="11">
        <v>0</v>
      </c>
      <c r="J665" s="11">
        <v>0</v>
      </c>
      <c r="K665" s="11">
        <v>1.9599999999999999E-2</v>
      </c>
      <c r="L665" s="11">
        <v>0.19359999999999999</v>
      </c>
      <c r="M665" s="11">
        <v>5.1299999999999998E-2</v>
      </c>
      <c r="N665" s="11">
        <v>0</v>
      </c>
      <c r="O665" s="11">
        <v>0</v>
      </c>
      <c r="P665" s="11">
        <v>0.90229999999999999</v>
      </c>
      <c r="Q665" s="11">
        <v>0</v>
      </c>
      <c r="R665" s="11">
        <v>0</v>
      </c>
      <c r="S665" s="11">
        <v>4.0899999999999999E-2</v>
      </c>
      <c r="T665" s="11">
        <v>5.5000000000000005E-3</v>
      </c>
      <c r="U665" s="11">
        <v>0.70950000000000002</v>
      </c>
      <c r="V665" s="11">
        <v>0</v>
      </c>
      <c r="W665" s="11">
        <v>0</v>
      </c>
      <c r="X665" s="11">
        <v>8.0000000000000004E-4</v>
      </c>
      <c r="Y665" s="11">
        <v>0</v>
      </c>
      <c r="Z665" s="11">
        <v>0</v>
      </c>
      <c r="AA665" s="11">
        <v>7.7000000000000002E-3</v>
      </c>
      <c r="AB665" s="11">
        <v>0.28199999999999997</v>
      </c>
    </row>
    <row r="666" spans="1:28" x14ac:dyDescent="0.25">
      <c r="A666" s="11">
        <v>32</v>
      </c>
      <c r="B666" s="11" t="s">
        <v>27</v>
      </c>
      <c r="C666" s="11">
        <v>308.14999999999998</v>
      </c>
      <c r="D666" s="11">
        <v>2</v>
      </c>
      <c r="E666" s="11">
        <v>0.23739999999999997</v>
      </c>
      <c r="F666" s="11">
        <v>0</v>
      </c>
      <c r="G666" s="11">
        <v>0</v>
      </c>
      <c r="H666" s="11">
        <v>0.63460000000000005</v>
      </c>
      <c r="I666" s="11">
        <v>0</v>
      </c>
      <c r="J666" s="11">
        <v>0</v>
      </c>
      <c r="K666" s="11">
        <v>3.2000000000000001E-2</v>
      </c>
      <c r="L666" s="11">
        <v>9.6000000000000002E-2</v>
      </c>
      <c r="M666" s="11">
        <v>4.5700000000000005E-2</v>
      </c>
      <c r="N666" s="11">
        <v>0</v>
      </c>
      <c r="O666" s="11">
        <v>0</v>
      </c>
      <c r="P666" s="11">
        <v>0.90400000000000003</v>
      </c>
      <c r="Q666" s="11">
        <v>0</v>
      </c>
      <c r="R666" s="11">
        <v>0</v>
      </c>
      <c r="S666" s="11">
        <v>4.3499999999999997E-2</v>
      </c>
      <c r="T666" s="11">
        <v>6.8000000000000005E-3</v>
      </c>
      <c r="U666" s="11">
        <v>0.67230000000000001</v>
      </c>
      <c r="V666" s="11">
        <v>0</v>
      </c>
      <c r="W666" s="11">
        <v>0</v>
      </c>
      <c r="X666" s="11">
        <v>5.1000000000000004E-3</v>
      </c>
      <c r="Y666" s="11">
        <v>0</v>
      </c>
      <c r="Z666" s="11">
        <v>0</v>
      </c>
      <c r="AA666" s="11">
        <v>8.3999999999999995E-3</v>
      </c>
      <c r="AB666" s="11">
        <v>0.31420000000000003</v>
      </c>
    </row>
    <row r="667" spans="1:28" x14ac:dyDescent="0.25">
      <c r="A667" s="11">
        <v>32</v>
      </c>
      <c r="B667" s="11" t="s">
        <v>27</v>
      </c>
      <c r="C667" s="11">
        <v>333.15</v>
      </c>
      <c r="D667" s="11">
        <v>2</v>
      </c>
      <c r="E667" s="11">
        <v>0.36299999999999999</v>
      </c>
      <c r="F667" s="11">
        <v>0</v>
      </c>
      <c r="G667" s="11">
        <v>0</v>
      </c>
      <c r="H667" s="11">
        <v>0.47600000000000003</v>
      </c>
      <c r="I667" s="11">
        <v>0</v>
      </c>
      <c r="J667" s="11">
        <v>0</v>
      </c>
      <c r="K667" s="11">
        <v>2.3E-2</v>
      </c>
      <c r="L667" s="11">
        <v>0.13800000000000001</v>
      </c>
      <c r="M667" s="11">
        <v>5.0900000000000001E-2</v>
      </c>
      <c r="N667" s="11">
        <v>0</v>
      </c>
      <c r="O667" s="11">
        <v>0</v>
      </c>
      <c r="P667" s="11">
        <v>0.90269999999999995</v>
      </c>
      <c r="Q667" s="11">
        <v>0</v>
      </c>
      <c r="R667" s="11">
        <v>0</v>
      </c>
      <c r="S667" s="11">
        <v>3.9599999999999996E-2</v>
      </c>
      <c r="T667" s="11">
        <v>6.8000000000000005E-3</v>
      </c>
      <c r="U667" s="11">
        <v>0.7387999999999999</v>
      </c>
      <c r="V667" s="11">
        <v>0</v>
      </c>
      <c r="W667" s="11">
        <v>0</v>
      </c>
      <c r="X667" s="11">
        <v>7.1999999999999998E-3</v>
      </c>
      <c r="Y667" s="11">
        <v>0</v>
      </c>
      <c r="Z667" s="11">
        <v>0</v>
      </c>
      <c r="AA667" s="11">
        <v>5.8999999999999999E-3</v>
      </c>
      <c r="AB667" s="11">
        <v>0.24809999999999999</v>
      </c>
    </row>
    <row r="668" spans="1:28" x14ac:dyDescent="0.25">
      <c r="A668" s="11">
        <v>32</v>
      </c>
      <c r="B668" s="11" t="s">
        <v>27</v>
      </c>
      <c r="C668" s="11">
        <v>333.15</v>
      </c>
      <c r="D668" s="11">
        <v>2</v>
      </c>
      <c r="E668" s="11">
        <v>0.47249999999999998</v>
      </c>
      <c r="F668" s="11">
        <v>0</v>
      </c>
      <c r="G668" s="11">
        <v>0</v>
      </c>
      <c r="H668" s="11">
        <v>0.31489999999999996</v>
      </c>
      <c r="I668" s="11">
        <v>0</v>
      </c>
      <c r="J668" s="11">
        <v>0</v>
      </c>
      <c r="K668" s="11">
        <v>1.9699999999999999E-2</v>
      </c>
      <c r="L668" s="11">
        <v>0.19289999999999999</v>
      </c>
      <c r="M668" s="11">
        <v>5.3200000000000004E-2</v>
      </c>
      <c r="N668" s="11">
        <v>0</v>
      </c>
      <c r="O668" s="11">
        <v>0</v>
      </c>
      <c r="P668" s="11">
        <v>0.90139999999999998</v>
      </c>
      <c r="Q668" s="11">
        <v>0</v>
      </c>
      <c r="R668" s="11">
        <v>0</v>
      </c>
      <c r="S668" s="11">
        <v>3.85E-2</v>
      </c>
      <c r="T668" s="11">
        <v>6.8999999999999999E-3</v>
      </c>
      <c r="U668" s="11">
        <v>0.72629999999999995</v>
      </c>
      <c r="V668" s="11">
        <v>0</v>
      </c>
      <c r="W668" s="11">
        <v>0</v>
      </c>
      <c r="X668" s="11">
        <v>4.8999999999999998E-3</v>
      </c>
      <c r="Y668" s="11">
        <v>0</v>
      </c>
      <c r="Z668" s="11">
        <v>0</v>
      </c>
      <c r="AA668" s="11">
        <v>7.0999999999999995E-3</v>
      </c>
      <c r="AB668" s="11">
        <v>0.26170000000000004</v>
      </c>
    </row>
    <row r="669" spans="1:28" x14ac:dyDescent="0.25">
      <c r="A669" s="11">
        <v>32</v>
      </c>
      <c r="B669" s="11" t="s">
        <v>27</v>
      </c>
      <c r="C669" s="11">
        <v>333.15</v>
      </c>
      <c r="D669" s="11">
        <v>2</v>
      </c>
      <c r="E669" s="11">
        <v>0.23850000000000002</v>
      </c>
      <c r="F669" s="11">
        <v>0</v>
      </c>
      <c r="G669" s="11">
        <v>0</v>
      </c>
      <c r="H669" s="11">
        <v>0.63470000000000004</v>
      </c>
      <c r="I669" s="11">
        <v>0</v>
      </c>
      <c r="J669" s="11">
        <v>0</v>
      </c>
      <c r="K669" s="11">
        <v>3.1899999999999998E-2</v>
      </c>
      <c r="L669" s="11">
        <v>9.4899999999999998E-2</v>
      </c>
      <c r="M669" s="11">
        <v>4.7E-2</v>
      </c>
      <c r="N669" s="11">
        <v>0</v>
      </c>
      <c r="O669" s="11">
        <v>0</v>
      </c>
      <c r="P669" s="11">
        <v>0.90480000000000005</v>
      </c>
      <c r="Q669" s="11">
        <v>0</v>
      </c>
      <c r="R669" s="11">
        <v>0</v>
      </c>
      <c r="S669" s="11">
        <v>4.2199999999999994E-2</v>
      </c>
      <c r="T669" s="11">
        <v>6.0000000000000001E-3</v>
      </c>
      <c r="U669" s="11">
        <v>0.6714</v>
      </c>
      <c r="V669" s="11">
        <v>0</v>
      </c>
      <c r="W669" s="11">
        <v>0</v>
      </c>
      <c r="X669" s="11">
        <v>4.0999999999999995E-3</v>
      </c>
      <c r="Y669" s="11">
        <v>0</v>
      </c>
      <c r="Z669" s="11">
        <v>0</v>
      </c>
      <c r="AA669" s="11">
        <v>8.8000000000000005E-3</v>
      </c>
      <c r="AB669" s="11">
        <v>0.31569999999999998</v>
      </c>
    </row>
    <row r="670" spans="1:28" x14ac:dyDescent="0.25">
      <c r="A670" s="11">
        <v>33</v>
      </c>
      <c r="B670" s="11" t="s">
        <v>27</v>
      </c>
      <c r="C670" s="11">
        <v>298.14999999999998</v>
      </c>
      <c r="D670" s="11">
        <v>2</v>
      </c>
      <c r="E670" s="11">
        <v>0.49399999999999999</v>
      </c>
      <c r="F670" s="11">
        <v>0</v>
      </c>
      <c r="G670" s="11">
        <v>0</v>
      </c>
      <c r="H670" s="11">
        <v>0.47979999999999995</v>
      </c>
      <c r="I670" s="11">
        <v>0</v>
      </c>
      <c r="J670" s="11">
        <v>0</v>
      </c>
      <c r="K670" s="11">
        <v>0</v>
      </c>
      <c r="L670" s="11">
        <v>2.6200000000000001E-2</v>
      </c>
      <c r="M670" s="11">
        <v>8.0700000000000008E-2</v>
      </c>
      <c r="N670" s="11">
        <v>0</v>
      </c>
      <c r="O670" s="11">
        <v>0</v>
      </c>
      <c r="P670" s="11">
        <v>0.9163</v>
      </c>
      <c r="Q670" s="11">
        <v>0</v>
      </c>
      <c r="R670" s="11">
        <v>0</v>
      </c>
      <c r="S670" s="11">
        <v>0</v>
      </c>
      <c r="T670" s="11">
        <v>3.0000000000000001E-3</v>
      </c>
      <c r="U670" s="11">
        <v>0.92390000000000005</v>
      </c>
      <c r="V670" s="11">
        <v>0</v>
      </c>
      <c r="W670" s="11">
        <v>0</v>
      </c>
      <c r="X670" s="11">
        <v>1.61E-2</v>
      </c>
      <c r="Y670" s="11">
        <v>0</v>
      </c>
      <c r="Z670" s="11">
        <v>0</v>
      </c>
      <c r="AA670" s="11">
        <v>0</v>
      </c>
      <c r="AB670" s="11">
        <v>0.06</v>
      </c>
    </row>
    <row r="671" spans="1:28" x14ac:dyDescent="0.25">
      <c r="A671" s="11">
        <v>33</v>
      </c>
      <c r="B671" s="11" t="s">
        <v>27</v>
      </c>
      <c r="C671" s="11">
        <v>298.14999999999998</v>
      </c>
      <c r="D671" s="11">
        <v>2</v>
      </c>
      <c r="E671" s="11">
        <v>0.47720000000000001</v>
      </c>
      <c r="F671" s="11">
        <v>0</v>
      </c>
      <c r="G671" s="11">
        <v>0</v>
      </c>
      <c r="H671" s="11">
        <v>0.47210000000000002</v>
      </c>
      <c r="I671" s="11">
        <v>0</v>
      </c>
      <c r="J671" s="11">
        <v>0</v>
      </c>
      <c r="K671" s="11">
        <v>2.53E-2</v>
      </c>
      <c r="L671" s="11">
        <v>2.5399999999999999E-2</v>
      </c>
      <c r="M671" s="11">
        <v>9.6500000000000002E-2</v>
      </c>
      <c r="N671" s="11">
        <v>0</v>
      </c>
      <c r="O671" s="11">
        <v>0</v>
      </c>
      <c r="P671" s="11">
        <v>0.87790000000000001</v>
      </c>
      <c r="Q671" s="11">
        <v>0</v>
      </c>
      <c r="R671" s="11">
        <v>0</v>
      </c>
      <c r="S671" s="11">
        <v>2.2400000000000003E-2</v>
      </c>
      <c r="T671" s="11">
        <v>3.2000000000000002E-3</v>
      </c>
      <c r="U671" s="11">
        <v>0.8993000000000001</v>
      </c>
      <c r="V671" s="11">
        <v>0</v>
      </c>
      <c r="W671" s="11">
        <v>0</v>
      </c>
      <c r="X671" s="11">
        <v>2.3300000000000001E-2</v>
      </c>
      <c r="Y671" s="11">
        <v>0</v>
      </c>
      <c r="Z671" s="11">
        <v>0</v>
      </c>
      <c r="AA671" s="11">
        <v>2.4E-2</v>
      </c>
      <c r="AB671" s="11">
        <v>5.3399999999999996E-2</v>
      </c>
    </row>
    <row r="672" spans="1:28" x14ac:dyDescent="0.25">
      <c r="A672" s="11">
        <v>33</v>
      </c>
      <c r="B672" s="11" t="s">
        <v>27</v>
      </c>
      <c r="C672" s="11">
        <v>298.14999999999998</v>
      </c>
      <c r="D672" s="11">
        <v>2</v>
      </c>
      <c r="E672" s="11">
        <v>0.49020000000000002</v>
      </c>
      <c r="F672" s="11">
        <v>0</v>
      </c>
      <c r="G672" s="11">
        <v>0</v>
      </c>
      <c r="H672" s="11">
        <v>0.43459999999999999</v>
      </c>
      <c r="I672" s="11">
        <v>0</v>
      </c>
      <c r="J672" s="11">
        <v>0</v>
      </c>
      <c r="K672" s="11">
        <v>4.9100000000000005E-2</v>
      </c>
      <c r="L672" s="11">
        <v>2.6099999999999998E-2</v>
      </c>
      <c r="M672" s="11">
        <v>0.1074</v>
      </c>
      <c r="N672" s="11">
        <v>0</v>
      </c>
      <c r="O672" s="11">
        <v>0</v>
      </c>
      <c r="P672" s="11">
        <v>0.84230000000000005</v>
      </c>
      <c r="Q672" s="11">
        <v>0</v>
      </c>
      <c r="R672" s="11">
        <v>0</v>
      </c>
      <c r="S672" s="11">
        <v>4.6399999999999997E-2</v>
      </c>
      <c r="T672" s="11">
        <v>3.9000000000000003E-3</v>
      </c>
      <c r="U672" s="11">
        <v>0.87909999999999999</v>
      </c>
      <c r="V672" s="11">
        <v>0</v>
      </c>
      <c r="W672" s="11">
        <v>0</v>
      </c>
      <c r="X672" s="11">
        <v>1.61E-2</v>
      </c>
      <c r="Y672" s="11">
        <v>0</v>
      </c>
      <c r="Z672" s="11">
        <v>0</v>
      </c>
      <c r="AA672" s="11">
        <v>5.1100000000000007E-2</v>
      </c>
      <c r="AB672" s="11">
        <v>5.3699999999999998E-2</v>
      </c>
    </row>
    <row r="673" spans="1:28" x14ac:dyDescent="0.25">
      <c r="A673" s="11">
        <v>33</v>
      </c>
      <c r="B673" s="11" t="s">
        <v>27</v>
      </c>
      <c r="C673" s="11">
        <v>298.14999999999998</v>
      </c>
      <c r="D673" s="11">
        <v>2</v>
      </c>
      <c r="E673" s="11">
        <v>0.48320000000000002</v>
      </c>
      <c r="F673" s="11">
        <v>0</v>
      </c>
      <c r="G673" s="11">
        <v>0</v>
      </c>
      <c r="H673" s="11">
        <v>0.39250000000000002</v>
      </c>
      <c r="I673" s="11">
        <v>0</v>
      </c>
      <c r="J673" s="11">
        <v>0</v>
      </c>
      <c r="K673" s="11">
        <v>9.8699999999999996E-2</v>
      </c>
      <c r="L673" s="11">
        <v>2.5600000000000001E-2</v>
      </c>
      <c r="M673" s="11">
        <v>0.1489</v>
      </c>
      <c r="N673" s="11">
        <v>0</v>
      </c>
      <c r="O673" s="11">
        <v>0</v>
      </c>
      <c r="P673" s="11">
        <v>0.752</v>
      </c>
      <c r="Q673" s="11">
        <v>0</v>
      </c>
      <c r="R673" s="11">
        <v>0</v>
      </c>
      <c r="S673" s="11">
        <v>9.35E-2</v>
      </c>
      <c r="T673" s="11">
        <v>5.6000000000000008E-3</v>
      </c>
      <c r="U673" s="11">
        <v>0.80390000000000006</v>
      </c>
      <c r="V673" s="11">
        <v>0</v>
      </c>
      <c r="W673" s="11">
        <v>0</v>
      </c>
      <c r="X673" s="11">
        <v>4.3299999999999998E-2</v>
      </c>
      <c r="Y673" s="11">
        <v>0</v>
      </c>
      <c r="Z673" s="11">
        <v>0</v>
      </c>
      <c r="AA673" s="11">
        <v>0.1026</v>
      </c>
      <c r="AB673" s="11">
        <v>5.0199999999999995E-2</v>
      </c>
    </row>
    <row r="674" spans="1:28" x14ac:dyDescent="0.25">
      <c r="A674" s="11">
        <v>33</v>
      </c>
      <c r="B674" s="11" t="s">
        <v>27</v>
      </c>
      <c r="C674" s="11">
        <v>298.14999999999998</v>
      </c>
      <c r="D674" s="11">
        <v>2</v>
      </c>
      <c r="E674" s="11">
        <v>0.47320000000000001</v>
      </c>
      <c r="F674" s="11">
        <v>0</v>
      </c>
      <c r="G674" s="11">
        <v>0</v>
      </c>
      <c r="H674" s="11">
        <v>0.35649999999999998</v>
      </c>
      <c r="I674" s="11">
        <v>0</v>
      </c>
      <c r="J674" s="11">
        <v>0</v>
      </c>
      <c r="K674" s="11">
        <v>0.1452</v>
      </c>
      <c r="L674" s="11">
        <v>2.5099999999999997E-2</v>
      </c>
      <c r="M674" s="11">
        <v>0.19699999999999998</v>
      </c>
      <c r="N674" s="11">
        <v>0</v>
      </c>
      <c r="O674" s="11">
        <v>0</v>
      </c>
      <c r="P674" s="11">
        <v>0.65769999999999995</v>
      </c>
      <c r="Q674" s="11">
        <v>0</v>
      </c>
      <c r="R674" s="11">
        <v>0</v>
      </c>
      <c r="S674" s="11">
        <v>0.13869999999999999</v>
      </c>
      <c r="T674" s="11">
        <v>6.6E-3</v>
      </c>
      <c r="U674" s="11">
        <v>0.73060000000000003</v>
      </c>
      <c r="V674" s="11">
        <v>0</v>
      </c>
      <c r="W674" s="11">
        <v>0</v>
      </c>
      <c r="X674" s="11">
        <v>7.3499999999999996E-2</v>
      </c>
      <c r="Y674" s="11">
        <v>0</v>
      </c>
      <c r="Z674" s="11">
        <v>0</v>
      </c>
      <c r="AA674" s="11">
        <v>0.15109999999999998</v>
      </c>
      <c r="AB674" s="11">
        <v>4.4800000000000006E-2</v>
      </c>
    </row>
    <row r="675" spans="1:28" x14ac:dyDescent="0.25">
      <c r="A675" s="11">
        <v>33</v>
      </c>
      <c r="B675" s="11" t="s">
        <v>27</v>
      </c>
      <c r="C675" s="11">
        <v>298.14999999999998</v>
      </c>
      <c r="D675" s="11">
        <v>2</v>
      </c>
      <c r="E675" s="11">
        <v>0.47619999999999996</v>
      </c>
      <c r="F675" s="11">
        <v>0</v>
      </c>
      <c r="G675" s="11">
        <v>0</v>
      </c>
      <c r="H675" s="11">
        <v>0.29849999999999999</v>
      </c>
      <c r="I675" s="11">
        <v>0</v>
      </c>
      <c r="J675" s="11">
        <v>0</v>
      </c>
      <c r="K675" s="11">
        <v>0.19989999999999999</v>
      </c>
      <c r="L675" s="11">
        <v>2.5399999999999999E-2</v>
      </c>
      <c r="M675" s="11">
        <v>0.28510000000000002</v>
      </c>
      <c r="N675" s="11">
        <v>0</v>
      </c>
      <c r="O675" s="11">
        <v>0</v>
      </c>
      <c r="P675" s="11">
        <v>0.50109999999999999</v>
      </c>
      <c r="Q675" s="11">
        <v>0</v>
      </c>
      <c r="R675" s="11">
        <v>0</v>
      </c>
      <c r="S675" s="11">
        <v>0.19289999999999999</v>
      </c>
      <c r="T675" s="11">
        <v>2.0899999999999998E-2</v>
      </c>
      <c r="U675" s="11">
        <v>0.5917</v>
      </c>
      <c r="V675" s="11">
        <v>0</v>
      </c>
      <c r="W675" s="11">
        <v>0</v>
      </c>
      <c r="X675" s="11">
        <v>0.16719999999999999</v>
      </c>
      <c r="Y675" s="11">
        <v>0</v>
      </c>
      <c r="Z675" s="11">
        <v>0</v>
      </c>
      <c r="AA675" s="11">
        <v>0.20250000000000001</v>
      </c>
      <c r="AB675" s="11">
        <v>3.8599999999999995E-2</v>
      </c>
    </row>
    <row r="676" spans="1:28" x14ac:dyDescent="0.25">
      <c r="A676" s="11">
        <v>33</v>
      </c>
      <c r="B676" s="11" t="s">
        <v>27</v>
      </c>
      <c r="C676" s="11">
        <v>298.14999999999998</v>
      </c>
      <c r="D676" s="11">
        <v>2</v>
      </c>
      <c r="E676" s="11">
        <v>0.46029999999999999</v>
      </c>
      <c r="F676" s="11">
        <v>0</v>
      </c>
      <c r="G676" s="11">
        <v>0</v>
      </c>
      <c r="H676" s="11">
        <v>0.49969999999999998</v>
      </c>
      <c r="I676" s="11">
        <v>0</v>
      </c>
      <c r="J676" s="11">
        <v>0</v>
      </c>
      <c r="K676" s="11">
        <v>0</v>
      </c>
      <c r="L676" s="11">
        <v>0.04</v>
      </c>
      <c r="M676" s="11">
        <v>5.6399999999999999E-2</v>
      </c>
      <c r="N676" s="11">
        <v>0</v>
      </c>
      <c r="O676" s="11">
        <v>0</v>
      </c>
      <c r="P676" s="11">
        <v>0.9376000000000001</v>
      </c>
      <c r="Q676" s="11">
        <v>0</v>
      </c>
      <c r="R676" s="11">
        <v>0</v>
      </c>
      <c r="S676" s="11">
        <v>0</v>
      </c>
      <c r="T676" s="11">
        <v>6.0000000000000001E-3</v>
      </c>
      <c r="U676" s="11">
        <v>0.88379999999999992</v>
      </c>
      <c r="V676" s="11">
        <v>0</v>
      </c>
      <c r="W676" s="11">
        <v>0</v>
      </c>
      <c r="X676" s="11">
        <v>6.6E-3</v>
      </c>
      <c r="Y676" s="11">
        <v>0</v>
      </c>
      <c r="Z676" s="11">
        <v>0</v>
      </c>
      <c r="AA676" s="11">
        <v>0</v>
      </c>
      <c r="AB676" s="11">
        <v>0.1096</v>
      </c>
    </row>
    <row r="677" spans="1:28" x14ac:dyDescent="0.25">
      <c r="A677" s="11">
        <v>33</v>
      </c>
      <c r="B677" s="11" t="s">
        <v>27</v>
      </c>
      <c r="C677" s="11">
        <v>298.14999999999998</v>
      </c>
      <c r="D677" s="11">
        <v>2</v>
      </c>
      <c r="E677" s="11">
        <v>0.45669999999999999</v>
      </c>
      <c r="F677" s="11">
        <v>0</v>
      </c>
      <c r="G677" s="11">
        <v>0</v>
      </c>
      <c r="H677" s="11">
        <v>0.44969999999999999</v>
      </c>
      <c r="I677" s="11">
        <v>0</v>
      </c>
      <c r="J677" s="11">
        <v>0</v>
      </c>
      <c r="K677" s="11">
        <v>5.3899999999999997E-2</v>
      </c>
      <c r="L677" s="11">
        <v>3.9699999999999999E-2</v>
      </c>
      <c r="M677" s="11">
        <v>8.3599999999999994E-2</v>
      </c>
      <c r="N677" s="11">
        <v>0</v>
      </c>
      <c r="O677" s="11">
        <v>0</v>
      </c>
      <c r="P677" s="11">
        <v>0.85340000000000005</v>
      </c>
      <c r="Q677" s="11">
        <v>0</v>
      </c>
      <c r="R677" s="11">
        <v>0</v>
      </c>
      <c r="S677" s="11">
        <v>5.6399999999999999E-2</v>
      </c>
      <c r="T677" s="11">
        <v>6.6E-3</v>
      </c>
      <c r="U677" s="11">
        <v>0.83360000000000001</v>
      </c>
      <c r="V677" s="11">
        <v>0</v>
      </c>
      <c r="W677" s="11">
        <v>0</v>
      </c>
      <c r="X677" s="11">
        <v>1.34E-2</v>
      </c>
      <c r="Y677" s="11">
        <v>0</v>
      </c>
      <c r="Z677" s="11">
        <v>0</v>
      </c>
      <c r="AA677" s="11">
        <v>4.5400000000000003E-2</v>
      </c>
      <c r="AB677" s="11">
        <v>0.1076</v>
      </c>
    </row>
    <row r="678" spans="1:28" x14ac:dyDescent="0.25">
      <c r="A678" s="11">
        <v>33</v>
      </c>
      <c r="B678" s="11" t="s">
        <v>27</v>
      </c>
      <c r="C678" s="11">
        <v>298.14999999999998</v>
      </c>
      <c r="D678" s="11">
        <v>2</v>
      </c>
      <c r="E678" s="11">
        <v>0.46380000000000005</v>
      </c>
      <c r="F678" s="11">
        <v>0</v>
      </c>
      <c r="G678" s="11">
        <v>0</v>
      </c>
      <c r="H678" s="11">
        <v>0.39779999999999999</v>
      </c>
      <c r="I678" s="11">
        <v>0</v>
      </c>
      <c r="J678" s="11">
        <v>0</v>
      </c>
      <c r="K678" s="11">
        <v>9.8100000000000007E-2</v>
      </c>
      <c r="L678" s="11">
        <v>4.0300000000000002E-2</v>
      </c>
      <c r="M678" s="11">
        <v>0.10880000000000001</v>
      </c>
      <c r="N678" s="11">
        <v>0</v>
      </c>
      <c r="O678" s="11">
        <v>0</v>
      </c>
      <c r="P678" s="11">
        <v>0.77959999999999996</v>
      </c>
      <c r="Q678" s="11">
        <v>0</v>
      </c>
      <c r="R678" s="11">
        <v>0</v>
      </c>
      <c r="S678" s="11">
        <v>0.10390000000000001</v>
      </c>
      <c r="T678" s="11">
        <v>7.7000000000000002E-3</v>
      </c>
      <c r="U678" s="11">
        <v>0.79449999999999998</v>
      </c>
      <c r="V678" s="11">
        <v>0</v>
      </c>
      <c r="W678" s="11">
        <v>0</v>
      </c>
      <c r="X678" s="11">
        <v>1.7100000000000001E-2</v>
      </c>
      <c r="Y678" s="11">
        <v>0</v>
      </c>
      <c r="Z678" s="11">
        <v>0</v>
      </c>
      <c r="AA678" s="11">
        <v>8.7300000000000003E-2</v>
      </c>
      <c r="AB678" s="11">
        <v>0.1011</v>
      </c>
    </row>
    <row r="679" spans="1:28" x14ac:dyDescent="0.25">
      <c r="A679" s="11">
        <v>33</v>
      </c>
      <c r="B679" s="11" t="s">
        <v>27</v>
      </c>
      <c r="C679" s="11">
        <v>298.14999999999998</v>
      </c>
      <c r="D679" s="11">
        <v>2</v>
      </c>
      <c r="E679" s="11">
        <v>0.45929999999999999</v>
      </c>
      <c r="F679" s="11">
        <v>0</v>
      </c>
      <c r="G679" s="11">
        <v>0</v>
      </c>
      <c r="H679" s="11">
        <v>0.35489999999999999</v>
      </c>
      <c r="I679" s="11">
        <v>0</v>
      </c>
      <c r="J679" s="11">
        <v>0</v>
      </c>
      <c r="K679" s="11">
        <v>0.1459</v>
      </c>
      <c r="L679" s="11">
        <v>3.9900000000000005E-2</v>
      </c>
      <c r="M679" s="11">
        <v>0.1391</v>
      </c>
      <c r="N679" s="11">
        <v>0</v>
      </c>
      <c r="O679" s="11">
        <v>0</v>
      </c>
      <c r="P679" s="11">
        <v>0.69629999999999992</v>
      </c>
      <c r="Q679" s="11">
        <v>0</v>
      </c>
      <c r="R679" s="11">
        <v>0</v>
      </c>
      <c r="S679" s="11">
        <v>0.15340000000000001</v>
      </c>
      <c r="T679" s="11">
        <v>1.1200000000000002E-2</v>
      </c>
      <c r="U679" s="11">
        <v>0.73760000000000003</v>
      </c>
      <c r="V679" s="11">
        <v>0</v>
      </c>
      <c r="W679" s="11">
        <v>0</v>
      </c>
      <c r="X679" s="11">
        <v>2.5699999999999997E-2</v>
      </c>
      <c r="Y679" s="11">
        <v>0</v>
      </c>
      <c r="Z679" s="11">
        <v>0</v>
      </c>
      <c r="AA679" s="11">
        <v>0.13819999999999999</v>
      </c>
      <c r="AB679" s="11">
        <v>9.849999999999999E-2</v>
      </c>
    </row>
    <row r="680" spans="1:28" x14ac:dyDescent="0.25">
      <c r="A680" s="11">
        <v>33</v>
      </c>
      <c r="B680" s="11" t="s">
        <v>27</v>
      </c>
      <c r="C680" s="11">
        <v>298.14999999999998</v>
      </c>
      <c r="D680" s="11">
        <v>2</v>
      </c>
      <c r="E680" s="11">
        <v>0.45299999999999996</v>
      </c>
      <c r="F680" s="11">
        <v>0</v>
      </c>
      <c r="G680" s="11">
        <v>0</v>
      </c>
      <c r="H680" s="11">
        <v>0.30990000000000001</v>
      </c>
      <c r="I680" s="11">
        <v>0</v>
      </c>
      <c r="J680" s="11">
        <v>0</v>
      </c>
      <c r="K680" s="11">
        <v>0.19769999999999999</v>
      </c>
      <c r="L680" s="11">
        <v>3.9399999999999998E-2</v>
      </c>
      <c r="M680" s="11">
        <v>0.184</v>
      </c>
      <c r="N680" s="11">
        <v>0</v>
      </c>
      <c r="O680" s="11">
        <v>0</v>
      </c>
      <c r="P680" s="11">
        <v>0.5897</v>
      </c>
      <c r="Q680" s="11">
        <v>0</v>
      </c>
      <c r="R680" s="11">
        <v>0</v>
      </c>
      <c r="S680" s="11">
        <v>0.2097</v>
      </c>
      <c r="T680" s="11">
        <v>1.66E-2</v>
      </c>
      <c r="U680" s="11">
        <v>0.66489999999999994</v>
      </c>
      <c r="V680" s="11">
        <v>0</v>
      </c>
      <c r="W680" s="11">
        <v>0</v>
      </c>
      <c r="X680" s="11">
        <v>5.1399999999999994E-2</v>
      </c>
      <c r="Y680" s="11">
        <v>0</v>
      </c>
      <c r="Z680" s="11">
        <v>0</v>
      </c>
      <c r="AA680" s="11">
        <v>0.19329999999999997</v>
      </c>
      <c r="AB680" s="11">
        <v>9.0399999999999994E-2</v>
      </c>
    </row>
    <row r="681" spans="1:28" x14ac:dyDescent="0.25">
      <c r="A681" s="11">
        <v>33</v>
      </c>
      <c r="B681" s="11" t="s">
        <v>27</v>
      </c>
      <c r="C681" s="11">
        <v>298.14999999999998</v>
      </c>
      <c r="D681" s="11">
        <v>2</v>
      </c>
      <c r="E681" s="11">
        <v>0.43939999999999996</v>
      </c>
      <c r="F681" s="11">
        <v>0</v>
      </c>
      <c r="G681" s="11">
        <v>0</v>
      </c>
      <c r="H681" s="11">
        <v>0.50070000000000003</v>
      </c>
      <c r="I681" s="11">
        <v>0</v>
      </c>
      <c r="J681" s="11">
        <v>0</v>
      </c>
      <c r="K681" s="11">
        <v>0</v>
      </c>
      <c r="L681" s="11">
        <v>5.9900000000000002E-2</v>
      </c>
      <c r="M681" s="11">
        <v>5.0999999999999997E-2</v>
      </c>
      <c r="N681" s="11">
        <v>0</v>
      </c>
      <c r="O681" s="11">
        <v>0</v>
      </c>
      <c r="P681" s="11">
        <v>0.94569999999999999</v>
      </c>
      <c r="Q681" s="11">
        <v>0</v>
      </c>
      <c r="R681" s="11">
        <v>0</v>
      </c>
      <c r="S681" s="11">
        <v>0</v>
      </c>
      <c r="T681" s="11">
        <v>3.3E-3</v>
      </c>
      <c r="U681" s="11">
        <v>0.85589999999999999</v>
      </c>
      <c r="V681" s="11">
        <v>0</v>
      </c>
      <c r="W681" s="11">
        <v>0</v>
      </c>
      <c r="X681" s="11">
        <v>4.4000000000000003E-3</v>
      </c>
      <c r="Y681" s="11">
        <v>0</v>
      </c>
      <c r="Z681" s="11">
        <v>0</v>
      </c>
      <c r="AA681" s="11">
        <v>0</v>
      </c>
      <c r="AB681" s="11">
        <v>0.13970000000000002</v>
      </c>
    </row>
    <row r="682" spans="1:28" x14ac:dyDescent="0.25">
      <c r="A682" s="11">
        <v>33</v>
      </c>
      <c r="B682" s="11" t="s">
        <v>27</v>
      </c>
      <c r="C682" s="11">
        <v>298.14999999999998</v>
      </c>
      <c r="D682" s="11">
        <v>2</v>
      </c>
      <c r="E682" s="11">
        <v>0.43700000000000006</v>
      </c>
      <c r="F682" s="11">
        <v>0</v>
      </c>
      <c r="G682" s="11">
        <v>0</v>
      </c>
      <c r="H682" s="11">
        <v>0.47939999999999999</v>
      </c>
      <c r="I682" s="11">
        <v>0</v>
      </c>
      <c r="J682" s="11">
        <v>0</v>
      </c>
      <c r="K682" s="11">
        <v>2.4E-2</v>
      </c>
      <c r="L682" s="11">
        <v>5.96E-2</v>
      </c>
      <c r="M682" s="11">
        <v>6.08E-2</v>
      </c>
      <c r="N682" s="11">
        <v>0</v>
      </c>
      <c r="O682" s="11">
        <v>0</v>
      </c>
      <c r="P682" s="11">
        <v>0.90560000000000007</v>
      </c>
      <c r="Q682" s="11">
        <v>0</v>
      </c>
      <c r="R682" s="11">
        <v>0</v>
      </c>
      <c r="S682" s="11">
        <v>2.7099999999999999E-2</v>
      </c>
      <c r="T682" s="11">
        <v>6.5000000000000006E-3</v>
      </c>
      <c r="U682" s="11">
        <v>0.83730000000000004</v>
      </c>
      <c r="V682" s="11">
        <v>0</v>
      </c>
      <c r="W682" s="11">
        <v>0</v>
      </c>
      <c r="X682" s="11">
        <v>6.7000000000000002E-3</v>
      </c>
      <c r="Y682" s="11">
        <v>0</v>
      </c>
      <c r="Z682" s="11">
        <v>0</v>
      </c>
      <c r="AA682" s="11">
        <v>1.8100000000000002E-2</v>
      </c>
      <c r="AB682" s="11">
        <v>0.13789999999999999</v>
      </c>
    </row>
    <row r="683" spans="1:28" x14ac:dyDescent="0.25">
      <c r="A683" s="11">
        <v>33</v>
      </c>
      <c r="B683" s="11" t="s">
        <v>27</v>
      </c>
      <c r="C683" s="11">
        <v>298.14999999999998</v>
      </c>
      <c r="D683" s="11">
        <v>2</v>
      </c>
      <c r="E683" s="11">
        <v>0.43320000000000003</v>
      </c>
      <c r="F683" s="11">
        <v>0</v>
      </c>
      <c r="G683" s="11">
        <v>0</v>
      </c>
      <c r="H683" s="11">
        <v>0.45850000000000002</v>
      </c>
      <c r="I683" s="11">
        <v>0</v>
      </c>
      <c r="J683" s="11">
        <v>0</v>
      </c>
      <c r="K683" s="11">
        <v>4.9200000000000001E-2</v>
      </c>
      <c r="L683" s="11">
        <v>5.91E-2</v>
      </c>
      <c r="M683" s="11">
        <v>7.5899999999999995E-2</v>
      </c>
      <c r="N683" s="11">
        <v>0</v>
      </c>
      <c r="O683" s="11">
        <v>0</v>
      </c>
      <c r="P683" s="11">
        <v>0.8609</v>
      </c>
      <c r="Q683" s="11">
        <v>0</v>
      </c>
      <c r="R683" s="11">
        <v>0</v>
      </c>
      <c r="S683" s="11">
        <v>5.6500000000000002E-2</v>
      </c>
      <c r="T683" s="11">
        <v>6.7000000000000002E-3</v>
      </c>
      <c r="U683" s="11">
        <v>0.81620000000000004</v>
      </c>
      <c r="V683" s="11">
        <v>0</v>
      </c>
      <c r="W683" s="11">
        <v>0</v>
      </c>
      <c r="X683" s="11">
        <v>8.199999999999999E-3</v>
      </c>
      <c r="Y683" s="11">
        <v>0</v>
      </c>
      <c r="Z683" s="11">
        <v>0</v>
      </c>
      <c r="AA683" s="11">
        <v>3.7999999999999999E-2</v>
      </c>
      <c r="AB683" s="11">
        <v>0.1376</v>
      </c>
    </row>
    <row r="684" spans="1:28" x14ac:dyDescent="0.25">
      <c r="A684" s="11">
        <v>33</v>
      </c>
      <c r="B684" s="11" t="s">
        <v>27</v>
      </c>
      <c r="C684" s="11">
        <v>298.14999999999998</v>
      </c>
      <c r="D684" s="11">
        <v>2</v>
      </c>
      <c r="E684" s="11">
        <v>0.43259999999999998</v>
      </c>
      <c r="F684" s="11">
        <v>0</v>
      </c>
      <c r="G684" s="11">
        <v>0</v>
      </c>
      <c r="H684" s="11">
        <v>0.41490000000000005</v>
      </c>
      <c r="I684" s="11">
        <v>0</v>
      </c>
      <c r="J684" s="11">
        <v>0</v>
      </c>
      <c r="K684" s="11">
        <v>9.6500000000000002E-2</v>
      </c>
      <c r="L684" s="11">
        <v>5.5999999999999994E-2</v>
      </c>
      <c r="M684" s="11">
        <v>0.1013</v>
      </c>
      <c r="N684" s="11">
        <v>0</v>
      </c>
      <c r="O684" s="11">
        <v>0</v>
      </c>
      <c r="P684" s="11">
        <v>0.78139999999999998</v>
      </c>
      <c r="Q684" s="11">
        <v>0</v>
      </c>
      <c r="R684" s="11">
        <v>0</v>
      </c>
      <c r="S684" s="11">
        <v>0.10970000000000001</v>
      </c>
      <c r="T684" s="11">
        <v>7.6E-3</v>
      </c>
      <c r="U684" s="11">
        <v>0.77729999999999999</v>
      </c>
      <c r="V684" s="11">
        <v>0</v>
      </c>
      <c r="W684" s="11">
        <v>0</v>
      </c>
      <c r="X684" s="11">
        <v>1.21E-2</v>
      </c>
      <c r="Y684" s="11">
        <v>0</v>
      </c>
      <c r="Z684" s="11">
        <v>0</v>
      </c>
      <c r="AA684" s="11">
        <v>7.8600000000000003E-2</v>
      </c>
      <c r="AB684" s="11">
        <v>0.13200000000000001</v>
      </c>
    </row>
    <row r="685" spans="1:28" x14ac:dyDescent="0.25">
      <c r="A685" s="11">
        <v>33</v>
      </c>
      <c r="B685" s="11" t="s">
        <v>27</v>
      </c>
      <c r="C685" s="11">
        <v>298.14999999999998</v>
      </c>
      <c r="D685" s="11">
        <v>2</v>
      </c>
      <c r="E685" s="11">
        <v>0.44929999999999998</v>
      </c>
      <c r="F685" s="11">
        <v>0</v>
      </c>
      <c r="G685" s="11">
        <v>0</v>
      </c>
      <c r="H685" s="11">
        <v>0.34149999999999997</v>
      </c>
      <c r="I685" s="11">
        <v>0</v>
      </c>
      <c r="J685" s="11">
        <v>0</v>
      </c>
      <c r="K685" s="11">
        <v>0.1479</v>
      </c>
      <c r="L685" s="11">
        <v>6.13E-2</v>
      </c>
      <c r="M685" s="11">
        <v>0.13369999999999999</v>
      </c>
      <c r="N685" s="11">
        <v>0</v>
      </c>
      <c r="O685" s="11">
        <v>0</v>
      </c>
      <c r="P685" s="11">
        <v>0.69079999999999997</v>
      </c>
      <c r="Q685" s="11">
        <v>0</v>
      </c>
      <c r="R685" s="11">
        <v>0</v>
      </c>
      <c r="S685" s="11">
        <v>0.16539999999999999</v>
      </c>
      <c r="T685" s="11">
        <v>1.01E-2</v>
      </c>
      <c r="U685" s="11">
        <v>0.72489999999999999</v>
      </c>
      <c r="V685" s="11">
        <v>0</v>
      </c>
      <c r="W685" s="11">
        <v>0</v>
      </c>
      <c r="X685" s="11">
        <v>2.0299999999999999E-2</v>
      </c>
      <c r="Y685" s="11">
        <v>0</v>
      </c>
      <c r="Z685" s="11">
        <v>0</v>
      </c>
      <c r="AA685" s="11">
        <v>0.12990000000000002</v>
      </c>
      <c r="AB685" s="11">
        <v>0.1249</v>
      </c>
    </row>
    <row r="686" spans="1:28" x14ac:dyDescent="0.25">
      <c r="A686" s="11">
        <v>33</v>
      </c>
      <c r="B686" s="11" t="s">
        <v>27</v>
      </c>
      <c r="C686" s="11">
        <v>298.14999999999998</v>
      </c>
      <c r="D686" s="11">
        <v>2</v>
      </c>
      <c r="E686" s="11">
        <v>0.43969999999999998</v>
      </c>
      <c r="F686" s="11">
        <v>0</v>
      </c>
      <c r="G686" s="11">
        <v>0</v>
      </c>
      <c r="H686" s="11">
        <v>0.3004</v>
      </c>
      <c r="I686" s="11">
        <v>0</v>
      </c>
      <c r="J686" s="11">
        <v>0</v>
      </c>
      <c r="K686" s="11">
        <v>0.19989999999999999</v>
      </c>
      <c r="L686" s="11">
        <v>0.06</v>
      </c>
      <c r="M686" s="11">
        <v>0.17079999999999998</v>
      </c>
      <c r="N686" s="11">
        <v>0</v>
      </c>
      <c r="O686" s="11">
        <v>0</v>
      </c>
      <c r="P686" s="11">
        <v>0.59719999999999995</v>
      </c>
      <c r="Q686" s="11">
        <v>0</v>
      </c>
      <c r="R686" s="11">
        <v>0</v>
      </c>
      <c r="S686" s="11">
        <v>0.2167</v>
      </c>
      <c r="T686" s="11">
        <v>1.5300000000000001E-2</v>
      </c>
      <c r="U686" s="11">
        <v>0.66189999999999993</v>
      </c>
      <c r="V686" s="11">
        <v>0</v>
      </c>
      <c r="W686" s="11">
        <v>0</v>
      </c>
      <c r="X686" s="11">
        <v>3.9800000000000002E-2</v>
      </c>
      <c r="Y686" s="11">
        <v>0</v>
      </c>
      <c r="Z686" s="11">
        <v>0</v>
      </c>
      <c r="AA686" s="11">
        <v>0.18340000000000001</v>
      </c>
      <c r="AB686" s="11">
        <v>0.1149</v>
      </c>
    </row>
    <row r="687" spans="1:28" x14ac:dyDescent="0.25">
      <c r="A687" s="11">
        <v>33</v>
      </c>
      <c r="B687" s="11" t="s">
        <v>27</v>
      </c>
      <c r="C687" s="11">
        <v>298.14999999999998</v>
      </c>
      <c r="D687" s="11">
        <v>2</v>
      </c>
      <c r="E687" s="11">
        <v>0.44299999999999995</v>
      </c>
      <c r="F687" s="11">
        <v>0</v>
      </c>
      <c r="G687" s="11">
        <v>0</v>
      </c>
      <c r="H687" s="11">
        <v>0.24590000000000001</v>
      </c>
      <c r="I687" s="11">
        <v>0</v>
      </c>
      <c r="J687" s="11">
        <v>0</v>
      </c>
      <c r="K687" s="11">
        <v>0.25059999999999999</v>
      </c>
      <c r="L687" s="11">
        <v>6.0499999999999998E-2</v>
      </c>
      <c r="M687" s="11">
        <v>0.22829999999999998</v>
      </c>
      <c r="N687" s="11">
        <v>0</v>
      </c>
      <c r="O687" s="11">
        <v>0</v>
      </c>
      <c r="P687" s="11">
        <v>0.48270000000000002</v>
      </c>
      <c r="Q687" s="11">
        <v>0</v>
      </c>
      <c r="R687" s="11">
        <v>0</v>
      </c>
      <c r="S687" s="11">
        <v>0.26350000000000001</v>
      </c>
      <c r="T687" s="11">
        <v>2.5499999999999998E-2</v>
      </c>
      <c r="U687" s="11">
        <v>0.57409999999999994</v>
      </c>
      <c r="V687" s="11">
        <v>0</v>
      </c>
      <c r="W687" s="11">
        <v>0</v>
      </c>
      <c r="X687" s="11">
        <v>8.3100000000000007E-2</v>
      </c>
      <c r="Y687" s="11">
        <v>0</v>
      </c>
      <c r="Z687" s="11">
        <v>0</v>
      </c>
      <c r="AA687" s="11">
        <v>0.2404</v>
      </c>
      <c r="AB687" s="11">
        <v>0.1024</v>
      </c>
    </row>
    <row r="688" spans="1:28" x14ac:dyDescent="0.25">
      <c r="A688" s="11">
        <v>33</v>
      </c>
      <c r="B688" s="11" t="s">
        <v>27</v>
      </c>
      <c r="C688" s="11">
        <v>298.14999999999998</v>
      </c>
      <c r="D688" s="11">
        <v>2</v>
      </c>
      <c r="E688" s="11">
        <v>0.40720000000000001</v>
      </c>
      <c r="F688" s="11">
        <v>0</v>
      </c>
      <c r="G688" s="11">
        <v>0</v>
      </c>
      <c r="H688" s="11">
        <v>0.50350000000000006</v>
      </c>
      <c r="I688" s="11">
        <v>0</v>
      </c>
      <c r="J688" s="11">
        <v>0</v>
      </c>
      <c r="K688" s="11">
        <v>0</v>
      </c>
      <c r="L688" s="11">
        <v>8.929999999999999E-2</v>
      </c>
      <c r="M688" s="11">
        <v>3.6799999999999999E-2</v>
      </c>
      <c r="N688" s="11">
        <v>0</v>
      </c>
      <c r="O688" s="11">
        <v>0</v>
      </c>
      <c r="P688" s="11">
        <v>0.95709999999999995</v>
      </c>
      <c r="Q688" s="11">
        <v>0</v>
      </c>
      <c r="R688" s="11">
        <v>0</v>
      </c>
      <c r="S688" s="11">
        <v>0</v>
      </c>
      <c r="T688" s="11">
        <v>6.0999999999999995E-3</v>
      </c>
      <c r="U688" s="11">
        <v>0.79519999999999991</v>
      </c>
      <c r="V688" s="11">
        <v>0</v>
      </c>
      <c r="W688" s="11">
        <v>0</v>
      </c>
      <c r="X688" s="11">
        <v>2E-3</v>
      </c>
      <c r="Y688" s="11">
        <v>0</v>
      </c>
      <c r="Z688" s="11">
        <v>0</v>
      </c>
      <c r="AA688" s="11">
        <v>0</v>
      </c>
      <c r="AB688" s="11">
        <v>0.20280000000000001</v>
      </c>
    </row>
    <row r="689" spans="1:28" x14ac:dyDescent="0.25">
      <c r="A689" s="11">
        <v>33</v>
      </c>
      <c r="B689" s="11" t="s">
        <v>27</v>
      </c>
      <c r="C689" s="11">
        <v>298.14999999999998</v>
      </c>
      <c r="D689" s="11">
        <v>2</v>
      </c>
      <c r="E689" s="11">
        <v>0.40439999999999998</v>
      </c>
      <c r="F689" s="11">
        <v>0</v>
      </c>
      <c r="G689" s="11">
        <v>0</v>
      </c>
      <c r="H689" s="11">
        <v>0.48270000000000002</v>
      </c>
      <c r="I689" s="11">
        <v>0</v>
      </c>
      <c r="J689" s="11">
        <v>0</v>
      </c>
      <c r="K689" s="11">
        <v>2.4199999999999999E-2</v>
      </c>
      <c r="L689" s="11">
        <v>8.8699999999999987E-2</v>
      </c>
      <c r="M689" s="11">
        <v>5.0499999999999996E-2</v>
      </c>
      <c r="N689" s="11">
        <v>0</v>
      </c>
      <c r="O689" s="11">
        <v>0</v>
      </c>
      <c r="P689" s="11">
        <v>0.91120000000000001</v>
      </c>
      <c r="Q689" s="11">
        <v>0</v>
      </c>
      <c r="R689" s="11">
        <v>0</v>
      </c>
      <c r="S689" s="11">
        <v>3.2000000000000001E-2</v>
      </c>
      <c r="T689" s="11">
        <v>6.3E-3</v>
      </c>
      <c r="U689" s="11">
        <v>0.77879999999999994</v>
      </c>
      <c r="V689" s="11">
        <v>0</v>
      </c>
      <c r="W689" s="11">
        <v>0</v>
      </c>
      <c r="X689" s="11">
        <v>1.9E-3</v>
      </c>
      <c r="Y689" s="11">
        <v>0</v>
      </c>
      <c r="Z689" s="11">
        <v>0</v>
      </c>
      <c r="AA689" s="11">
        <v>1.43E-2</v>
      </c>
      <c r="AB689" s="11">
        <v>0.20499999999999999</v>
      </c>
    </row>
    <row r="690" spans="1:28" x14ac:dyDescent="0.25">
      <c r="A690" s="11">
        <v>33</v>
      </c>
      <c r="B690" s="11" t="s">
        <v>27</v>
      </c>
      <c r="C690" s="11">
        <v>298.14999999999998</v>
      </c>
      <c r="D690" s="11">
        <v>2</v>
      </c>
      <c r="E690" s="11">
        <v>0.41810000000000003</v>
      </c>
      <c r="F690" s="11">
        <v>0</v>
      </c>
      <c r="G690" s="11">
        <v>0</v>
      </c>
      <c r="H690" s="11">
        <v>0.441</v>
      </c>
      <c r="I690" s="11">
        <v>0</v>
      </c>
      <c r="J690" s="11">
        <v>0</v>
      </c>
      <c r="K690" s="11">
        <v>4.9100000000000005E-2</v>
      </c>
      <c r="L690" s="11">
        <v>9.1799999999999993E-2</v>
      </c>
      <c r="M690" s="11">
        <v>6.2400000000000004E-2</v>
      </c>
      <c r="N690" s="11">
        <v>0</v>
      </c>
      <c r="O690" s="11">
        <v>0</v>
      </c>
      <c r="P690" s="11">
        <v>0.86360000000000003</v>
      </c>
      <c r="Q690" s="11">
        <v>0</v>
      </c>
      <c r="R690" s="11">
        <v>0</v>
      </c>
      <c r="S690" s="11">
        <v>6.6299999999999998E-2</v>
      </c>
      <c r="T690" s="11">
        <v>7.7000000000000002E-3</v>
      </c>
      <c r="U690" s="11">
        <v>0.76690000000000003</v>
      </c>
      <c r="V690" s="11">
        <v>0</v>
      </c>
      <c r="W690" s="11">
        <v>0</v>
      </c>
      <c r="X690" s="11">
        <v>2.0999999999999999E-3</v>
      </c>
      <c r="Y690" s="11">
        <v>0</v>
      </c>
      <c r="Z690" s="11">
        <v>0</v>
      </c>
      <c r="AA690" s="11">
        <v>2.8399999999999998E-2</v>
      </c>
      <c r="AB690" s="11">
        <v>0.2026</v>
      </c>
    </row>
    <row r="691" spans="1:28" x14ac:dyDescent="0.25">
      <c r="A691" s="11">
        <v>33</v>
      </c>
      <c r="B691" s="11" t="s">
        <v>27</v>
      </c>
      <c r="C691" s="11">
        <v>298.14999999999998</v>
      </c>
      <c r="D691" s="11">
        <v>2</v>
      </c>
      <c r="E691" s="11">
        <v>0.41220000000000001</v>
      </c>
      <c r="F691" s="11">
        <v>0</v>
      </c>
      <c r="G691" s="11">
        <v>0</v>
      </c>
      <c r="H691" s="11">
        <v>0.39939999999999998</v>
      </c>
      <c r="I691" s="11">
        <v>0</v>
      </c>
      <c r="J691" s="11">
        <v>0</v>
      </c>
      <c r="K691" s="11">
        <v>9.8000000000000004E-2</v>
      </c>
      <c r="L691" s="11">
        <v>9.0399999999999994E-2</v>
      </c>
      <c r="M691" s="11">
        <v>8.72E-2</v>
      </c>
      <c r="N691" s="11">
        <v>0</v>
      </c>
      <c r="O691" s="11">
        <v>0</v>
      </c>
      <c r="P691" s="11">
        <v>0.77069999999999994</v>
      </c>
      <c r="Q691" s="11">
        <v>0</v>
      </c>
      <c r="R691" s="11">
        <v>0</v>
      </c>
      <c r="S691" s="11">
        <v>0.13269999999999998</v>
      </c>
      <c r="T691" s="11">
        <v>9.3999999999999986E-3</v>
      </c>
      <c r="U691" s="11">
        <v>0.73560000000000003</v>
      </c>
      <c r="V691" s="11">
        <v>0</v>
      </c>
      <c r="W691" s="11">
        <v>0</v>
      </c>
      <c r="X691" s="11">
        <v>1.1999999999999999E-3</v>
      </c>
      <c r="Y691" s="11">
        <v>0</v>
      </c>
      <c r="Z691" s="11">
        <v>0</v>
      </c>
      <c r="AA691" s="11">
        <v>6.08E-2</v>
      </c>
      <c r="AB691" s="11">
        <v>0.2024</v>
      </c>
    </row>
    <row r="692" spans="1:28" x14ac:dyDescent="0.25">
      <c r="A692" s="11">
        <v>33</v>
      </c>
      <c r="B692" s="11" t="s">
        <v>27</v>
      </c>
      <c r="C692" s="11">
        <v>298.14999999999998</v>
      </c>
      <c r="D692" s="11">
        <v>2</v>
      </c>
      <c r="E692" s="11">
        <v>0.4118</v>
      </c>
      <c r="F692" s="11">
        <v>0</v>
      </c>
      <c r="G692" s="11">
        <v>0</v>
      </c>
      <c r="H692" s="11">
        <v>0.34700000000000003</v>
      </c>
      <c r="I692" s="11">
        <v>0</v>
      </c>
      <c r="J692" s="11">
        <v>0</v>
      </c>
      <c r="K692" s="11">
        <v>0.15079999999999999</v>
      </c>
      <c r="L692" s="11">
        <v>9.0399999999999994E-2</v>
      </c>
      <c r="M692" s="11">
        <v>0.11599999999999999</v>
      </c>
      <c r="N692" s="11">
        <v>0</v>
      </c>
      <c r="O692" s="11">
        <v>0</v>
      </c>
      <c r="P692" s="11">
        <v>0.66879999999999995</v>
      </c>
      <c r="Q692" s="11">
        <v>0</v>
      </c>
      <c r="R692" s="11">
        <v>0</v>
      </c>
      <c r="S692" s="11">
        <v>0.20100000000000001</v>
      </c>
      <c r="T692" s="11">
        <v>1.4199999999999999E-2</v>
      </c>
      <c r="U692" s="11">
        <v>0.69599999999999995</v>
      </c>
      <c r="V692" s="11">
        <v>0</v>
      </c>
      <c r="W692" s="11">
        <v>0</v>
      </c>
      <c r="X692" s="11">
        <v>7.000000000000001E-4</v>
      </c>
      <c r="Y692" s="11">
        <v>0</v>
      </c>
      <c r="Z692" s="11">
        <v>0</v>
      </c>
      <c r="AA692" s="11">
        <v>0.10300000000000001</v>
      </c>
      <c r="AB692" s="11">
        <v>0.20030000000000001</v>
      </c>
    </row>
    <row r="693" spans="1:28" x14ac:dyDescent="0.25">
      <c r="A693" s="11">
        <v>33</v>
      </c>
      <c r="B693" s="11" t="s">
        <v>27</v>
      </c>
      <c r="C693" s="11">
        <v>298.14999999999998</v>
      </c>
      <c r="D693" s="11">
        <v>2</v>
      </c>
      <c r="E693" s="11">
        <v>0.41159999999999997</v>
      </c>
      <c r="F693" s="11">
        <v>0</v>
      </c>
      <c r="G693" s="11">
        <v>0</v>
      </c>
      <c r="H693" s="11">
        <v>0.29659999999999997</v>
      </c>
      <c r="I693" s="11">
        <v>0</v>
      </c>
      <c r="J693" s="11">
        <v>0</v>
      </c>
      <c r="K693" s="11">
        <v>0.20149999999999998</v>
      </c>
      <c r="L693" s="11">
        <v>9.0299999999999991E-2</v>
      </c>
      <c r="M693" s="11">
        <v>0.1489</v>
      </c>
      <c r="N693" s="11">
        <v>0</v>
      </c>
      <c r="O693" s="11">
        <v>0</v>
      </c>
      <c r="P693" s="11">
        <v>0.57369999999999999</v>
      </c>
      <c r="Q693" s="11">
        <v>0</v>
      </c>
      <c r="R693" s="11">
        <v>0</v>
      </c>
      <c r="S693" s="11">
        <v>0.25800000000000001</v>
      </c>
      <c r="T693" s="11">
        <v>1.9400000000000001E-2</v>
      </c>
      <c r="U693" s="11">
        <v>0.65560000000000007</v>
      </c>
      <c r="V693" s="11">
        <v>0</v>
      </c>
      <c r="W693" s="11">
        <v>0</v>
      </c>
      <c r="X693" s="11">
        <v>6.4000000000000003E-3</v>
      </c>
      <c r="Y693" s="11">
        <v>0</v>
      </c>
      <c r="Z693" s="11">
        <v>0</v>
      </c>
      <c r="AA693" s="11">
        <v>0.14940000000000001</v>
      </c>
      <c r="AB693" s="11">
        <v>0.18859999999999999</v>
      </c>
    </row>
    <row r="694" spans="1:28" x14ac:dyDescent="0.25">
      <c r="A694" s="11">
        <v>33</v>
      </c>
      <c r="B694" s="11" t="s">
        <v>27</v>
      </c>
      <c r="C694" s="11">
        <v>298.14999999999998</v>
      </c>
      <c r="D694" s="11">
        <v>2</v>
      </c>
      <c r="E694" s="11">
        <v>0.40909999999999996</v>
      </c>
      <c r="F694" s="11">
        <v>0</v>
      </c>
      <c r="G694" s="11">
        <v>0</v>
      </c>
      <c r="H694" s="11">
        <v>0.25219999999999998</v>
      </c>
      <c r="I694" s="11">
        <v>0</v>
      </c>
      <c r="J694" s="11">
        <v>0</v>
      </c>
      <c r="K694" s="11">
        <v>0.24890000000000001</v>
      </c>
      <c r="L694" s="11">
        <v>8.9800000000000005E-2</v>
      </c>
      <c r="M694" s="11">
        <v>0.18559999999999999</v>
      </c>
      <c r="N694" s="11">
        <v>0</v>
      </c>
      <c r="O694" s="11">
        <v>0</v>
      </c>
      <c r="P694" s="11">
        <v>0.45579999999999998</v>
      </c>
      <c r="Q694" s="11">
        <v>0</v>
      </c>
      <c r="R694" s="11">
        <v>0</v>
      </c>
      <c r="S694" s="11">
        <v>0.29920000000000002</v>
      </c>
      <c r="T694" s="11">
        <v>5.9400000000000001E-2</v>
      </c>
      <c r="U694" s="11">
        <v>0.59939999999999993</v>
      </c>
      <c r="V694" s="11">
        <v>0</v>
      </c>
      <c r="W694" s="11">
        <v>0</v>
      </c>
      <c r="X694" s="11">
        <v>3.2300000000000002E-2</v>
      </c>
      <c r="Y694" s="11">
        <v>0</v>
      </c>
      <c r="Z694" s="11">
        <v>0</v>
      </c>
      <c r="AA694" s="11">
        <v>0.19769999999999999</v>
      </c>
      <c r="AB694" s="11">
        <v>0.17059999999999997</v>
      </c>
    </row>
    <row r="695" spans="1:28" x14ac:dyDescent="0.25">
      <c r="A695" s="11">
        <v>34</v>
      </c>
      <c r="B695" s="11" t="s">
        <v>27</v>
      </c>
      <c r="C695" s="11">
        <v>318.14999999999998</v>
      </c>
      <c r="D695" s="11">
        <v>2</v>
      </c>
      <c r="E695" s="11">
        <v>0.51600000000000001</v>
      </c>
      <c r="F695" s="11">
        <v>0</v>
      </c>
      <c r="G695" s="11">
        <v>0</v>
      </c>
      <c r="H695" s="11">
        <v>0.48399999999999999</v>
      </c>
      <c r="I695" s="11">
        <v>0</v>
      </c>
      <c r="J695" s="11">
        <v>0</v>
      </c>
      <c r="K695" s="11">
        <v>0</v>
      </c>
      <c r="L695" s="11">
        <v>0</v>
      </c>
      <c r="M695" s="11">
        <v>0.25</v>
      </c>
      <c r="N695" s="11">
        <v>0</v>
      </c>
      <c r="O695" s="11">
        <v>0</v>
      </c>
      <c r="P695" s="11">
        <v>0.75</v>
      </c>
      <c r="Q695" s="11">
        <v>0</v>
      </c>
      <c r="R695" s="11">
        <v>0</v>
      </c>
      <c r="S695" s="11">
        <v>0</v>
      </c>
      <c r="T695" s="11">
        <v>0</v>
      </c>
      <c r="U695" s="11">
        <v>0.88359999999999994</v>
      </c>
      <c r="V695" s="11">
        <v>0</v>
      </c>
      <c r="W695" s="11">
        <v>0</v>
      </c>
      <c r="X695" s="11">
        <v>0.1164</v>
      </c>
      <c r="Y695" s="11">
        <v>0</v>
      </c>
      <c r="Z695" s="11">
        <v>0</v>
      </c>
      <c r="AA695" s="11">
        <v>0</v>
      </c>
      <c r="AB695" s="11">
        <v>0</v>
      </c>
    </row>
    <row r="696" spans="1:28" x14ac:dyDescent="0.25">
      <c r="A696" s="11">
        <v>34</v>
      </c>
      <c r="B696" s="11" t="s">
        <v>27</v>
      </c>
      <c r="C696" s="11">
        <v>318.14999999999998</v>
      </c>
      <c r="D696" s="11">
        <v>2</v>
      </c>
      <c r="E696" s="11">
        <v>0.501</v>
      </c>
      <c r="F696" s="11">
        <v>0</v>
      </c>
      <c r="G696" s="11">
        <v>0</v>
      </c>
      <c r="H696" s="11">
        <v>0.48399999999999999</v>
      </c>
      <c r="I696" s="11">
        <v>0</v>
      </c>
      <c r="J696" s="11">
        <v>0</v>
      </c>
      <c r="K696" s="11">
        <v>1.4999999999999999E-2</v>
      </c>
      <c r="L696" s="11">
        <v>0</v>
      </c>
      <c r="M696" s="11">
        <v>0.27050000000000002</v>
      </c>
      <c r="N696" s="11">
        <v>0</v>
      </c>
      <c r="O696" s="11">
        <v>0</v>
      </c>
      <c r="P696" s="11">
        <v>0.71530000000000005</v>
      </c>
      <c r="Q696" s="11">
        <v>0</v>
      </c>
      <c r="R696" s="11">
        <v>0</v>
      </c>
      <c r="S696" s="11">
        <v>1.4199999999999999E-2</v>
      </c>
      <c r="T696" s="11">
        <v>0</v>
      </c>
      <c r="U696" s="11">
        <v>0.83569999999999989</v>
      </c>
      <c r="V696" s="11">
        <v>0</v>
      </c>
      <c r="W696" s="11">
        <v>0</v>
      </c>
      <c r="X696" s="11">
        <v>0.14810000000000001</v>
      </c>
      <c r="Y696" s="11">
        <v>0</v>
      </c>
      <c r="Z696" s="11">
        <v>0</v>
      </c>
      <c r="AA696" s="11">
        <v>1.6200000000000003E-2</v>
      </c>
      <c r="AB696" s="11">
        <v>0</v>
      </c>
    </row>
    <row r="697" spans="1:28" x14ac:dyDescent="0.25">
      <c r="A697" s="11">
        <v>34</v>
      </c>
      <c r="B697" s="11" t="s">
        <v>27</v>
      </c>
      <c r="C697" s="11">
        <v>318.14999999999998</v>
      </c>
      <c r="D697" s="11">
        <v>2</v>
      </c>
      <c r="E697" s="11">
        <v>0.50060000000000004</v>
      </c>
      <c r="F697" s="11">
        <v>0</v>
      </c>
      <c r="G697" s="11">
        <v>0</v>
      </c>
      <c r="H697" s="11">
        <v>0.46939999999999998</v>
      </c>
      <c r="I697" s="11">
        <v>0</v>
      </c>
      <c r="J697" s="11">
        <v>0</v>
      </c>
      <c r="K697" s="11">
        <v>0.03</v>
      </c>
      <c r="L697" s="11">
        <v>0</v>
      </c>
      <c r="M697" s="11">
        <v>0.31559999999999999</v>
      </c>
      <c r="N697" s="11">
        <v>0</v>
      </c>
      <c r="O697" s="11">
        <v>0</v>
      </c>
      <c r="P697" s="11">
        <v>0.65720000000000001</v>
      </c>
      <c r="Q697" s="11">
        <v>0</v>
      </c>
      <c r="R697" s="11">
        <v>0</v>
      </c>
      <c r="S697" s="11">
        <v>2.7200000000000002E-2</v>
      </c>
      <c r="T697" s="11">
        <v>0</v>
      </c>
      <c r="U697" s="11">
        <v>0.78189999999999993</v>
      </c>
      <c r="V697" s="11">
        <v>0</v>
      </c>
      <c r="W697" s="11">
        <v>0</v>
      </c>
      <c r="X697" s="11">
        <v>0.18420000000000003</v>
      </c>
      <c r="Y697" s="11">
        <v>0</v>
      </c>
      <c r="Z697" s="11">
        <v>0</v>
      </c>
      <c r="AA697" s="11">
        <v>3.39E-2</v>
      </c>
      <c r="AB697" s="11">
        <v>0</v>
      </c>
    </row>
    <row r="698" spans="1:28" x14ac:dyDescent="0.25">
      <c r="A698" s="11">
        <v>34</v>
      </c>
      <c r="B698" s="11" t="s">
        <v>27</v>
      </c>
      <c r="C698" s="11">
        <v>318.14999999999998</v>
      </c>
      <c r="D698" s="11">
        <v>2</v>
      </c>
      <c r="E698" s="11">
        <v>0.501</v>
      </c>
      <c r="F698" s="11">
        <v>0</v>
      </c>
      <c r="G698" s="11">
        <v>0</v>
      </c>
      <c r="H698" s="11">
        <v>0.45409999999999995</v>
      </c>
      <c r="I698" s="11">
        <v>0</v>
      </c>
      <c r="J698" s="11">
        <v>0</v>
      </c>
      <c r="K698" s="11">
        <v>4.4900000000000002E-2</v>
      </c>
      <c r="L698" s="11">
        <v>0</v>
      </c>
      <c r="M698" s="11">
        <v>0.37569999999999998</v>
      </c>
      <c r="N698" s="11">
        <v>0</v>
      </c>
      <c r="O698" s="11">
        <v>0</v>
      </c>
      <c r="P698" s="11">
        <v>0.58200000000000007</v>
      </c>
      <c r="Q698" s="11">
        <v>0</v>
      </c>
      <c r="R698" s="11">
        <v>0</v>
      </c>
      <c r="S698" s="11">
        <v>4.2300000000000004E-2</v>
      </c>
      <c r="T698" s="11">
        <v>0</v>
      </c>
      <c r="U698" s="11">
        <v>0.70609999999999995</v>
      </c>
      <c r="V698" s="11">
        <v>0</v>
      </c>
      <c r="W698" s="11">
        <v>0</v>
      </c>
      <c r="X698" s="11">
        <v>0.2437</v>
      </c>
      <c r="Y698" s="11">
        <v>0</v>
      </c>
      <c r="Z698" s="11">
        <v>0</v>
      </c>
      <c r="AA698" s="11">
        <v>5.0199999999999995E-2</v>
      </c>
      <c r="AB698" s="11">
        <v>0</v>
      </c>
    </row>
    <row r="699" spans="1:28" x14ac:dyDescent="0.25">
      <c r="A699" s="11">
        <v>34</v>
      </c>
      <c r="B699" s="11" t="s">
        <v>27</v>
      </c>
      <c r="C699" s="11">
        <v>318.14999999999998</v>
      </c>
      <c r="D699" s="11">
        <v>2</v>
      </c>
      <c r="E699" s="11">
        <v>0.47039999999999998</v>
      </c>
      <c r="F699" s="11">
        <v>0</v>
      </c>
      <c r="G699" s="11">
        <v>0</v>
      </c>
      <c r="H699" s="11">
        <v>0.499</v>
      </c>
      <c r="I699" s="11">
        <v>0</v>
      </c>
      <c r="J699" s="11">
        <v>0</v>
      </c>
      <c r="K699" s="11">
        <v>0</v>
      </c>
      <c r="L699" s="11">
        <v>3.0600000000000002E-2</v>
      </c>
      <c r="M699" s="11">
        <v>0.113</v>
      </c>
      <c r="N699" s="11">
        <v>0</v>
      </c>
      <c r="O699" s="11">
        <v>0</v>
      </c>
      <c r="P699" s="11">
        <v>0.88120000000000009</v>
      </c>
      <c r="Q699" s="11">
        <v>0</v>
      </c>
      <c r="R699" s="11">
        <v>0</v>
      </c>
      <c r="S699" s="11">
        <v>0</v>
      </c>
      <c r="T699" s="11">
        <v>5.7999999999999996E-3</v>
      </c>
      <c r="U699" s="11">
        <v>0.90790000000000004</v>
      </c>
      <c r="V699" s="11">
        <v>0</v>
      </c>
      <c r="W699" s="11">
        <v>0</v>
      </c>
      <c r="X699" s="11">
        <v>2.8500000000000001E-2</v>
      </c>
      <c r="Y699" s="11">
        <v>0</v>
      </c>
      <c r="Z699" s="11">
        <v>0</v>
      </c>
      <c r="AA699" s="11">
        <v>0</v>
      </c>
      <c r="AB699" s="11">
        <v>6.3600000000000004E-2</v>
      </c>
    </row>
    <row r="700" spans="1:28" x14ac:dyDescent="0.25">
      <c r="A700" s="11">
        <v>34</v>
      </c>
      <c r="B700" s="11" t="s">
        <v>27</v>
      </c>
      <c r="C700" s="11">
        <v>318.14999999999998</v>
      </c>
      <c r="D700" s="11">
        <v>2</v>
      </c>
      <c r="E700" s="11">
        <v>0.47009999999999996</v>
      </c>
      <c r="F700" s="11">
        <v>0</v>
      </c>
      <c r="G700" s="11">
        <v>0</v>
      </c>
      <c r="H700" s="11">
        <v>0.47939999999999999</v>
      </c>
      <c r="I700" s="11">
        <v>0</v>
      </c>
      <c r="J700" s="11">
        <v>0</v>
      </c>
      <c r="K700" s="11">
        <v>0.02</v>
      </c>
      <c r="L700" s="11">
        <v>3.0499999999999999E-2</v>
      </c>
      <c r="M700" s="11">
        <v>0.1268</v>
      </c>
      <c r="N700" s="11">
        <v>0</v>
      </c>
      <c r="O700" s="11">
        <v>0</v>
      </c>
      <c r="P700" s="11">
        <v>0.84930000000000005</v>
      </c>
      <c r="Q700" s="11">
        <v>0</v>
      </c>
      <c r="R700" s="11">
        <v>0</v>
      </c>
      <c r="S700" s="11">
        <v>1.7500000000000002E-2</v>
      </c>
      <c r="T700" s="11">
        <v>6.4000000000000003E-3</v>
      </c>
      <c r="U700" s="11">
        <v>0.88319999999999999</v>
      </c>
      <c r="V700" s="11">
        <v>0</v>
      </c>
      <c r="W700" s="11">
        <v>0</v>
      </c>
      <c r="X700" s="11">
        <v>3.1899999999999998E-2</v>
      </c>
      <c r="Y700" s="11">
        <v>0</v>
      </c>
      <c r="Z700" s="11">
        <v>0</v>
      </c>
      <c r="AA700" s="11">
        <v>2.23E-2</v>
      </c>
      <c r="AB700" s="11">
        <v>6.2600000000000003E-2</v>
      </c>
    </row>
    <row r="701" spans="1:28" x14ac:dyDescent="0.25">
      <c r="A701" s="11">
        <v>34</v>
      </c>
      <c r="B701" s="11" t="s">
        <v>27</v>
      </c>
      <c r="C701" s="11">
        <v>318.14999999999998</v>
      </c>
      <c r="D701" s="11">
        <v>2</v>
      </c>
      <c r="E701" s="11">
        <v>0.4703</v>
      </c>
      <c r="F701" s="11">
        <v>0</v>
      </c>
      <c r="G701" s="11">
        <v>0</v>
      </c>
      <c r="H701" s="11">
        <v>0.45909999999999995</v>
      </c>
      <c r="I701" s="11">
        <v>0</v>
      </c>
      <c r="J701" s="11">
        <v>0</v>
      </c>
      <c r="K701" s="11">
        <v>3.9900000000000005E-2</v>
      </c>
      <c r="L701" s="11">
        <v>3.0699999999999998E-2</v>
      </c>
      <c r="M701" s="11">
        <v>0.1487</v>
      </c>
      <c r="N701" s="11">
        <v>0</v>
      </c>
      <c r="O701" s="11">
        <v>0</v>
      </c>
      <c r="P701" s="11">
        <v>0.80709999999999993</v>
      </c>
      <c r="Q701" s="11">
        <v>0</v>
      </c>
      <c r="R701" s="11">
        <v>0</v>
      </c>
      <c r="S701" s="11">
        <v>3.6400000000000002E-2</v>
      </c>
      <c r="T701" s="11">
        <v>7.8000000000000005E-3</v>
      </c>
      <c r="U701" s="11">
        <v>0.85730000000000006</v>
      </c>
      <c r="V701" s="11">
        <v>0</v>
      </c>
      <c r="W701" s="11">
        <v>0</v>
      </c>
      <c r="X701" s="11">
        <v>3.9699999999999999E-2</v>
      </c>
      <c r="Y701" s="11">
        <v>0</v>
      </c>
      <c r="Z701" s="11">
        <v>0</v>
      </c>
      <c r="AA701" s="11">
        <v>4.24E-2</v>
      </c>
      <c r="AB701" s="11">
        <v>6.0599999999999994E-2</v>
      </c>
    </row>
    <row r="702" spans="1:28" x14ac:dyDescent="0.25">
      <c r="A702" s="11">
        <v>34</v>
      </c>
      <c r="B702" s="11" t="s">
        <v>27</v>
      </c>
      <c r="C702" s="11">
        <v>318.14999999999998</v>
      </c>
      <c r="D702" s="11">
        <v>2</v>
      </c>
      <c r="E702" s="11">
        <v>0.47049999999999997</v>
      </c>
      <c r="F702" s="11">
        <v>0</v>
      </c>
      <c r="G702" s="11">
        <v>0</v>
      </c>
      <c r="H702" s="11">
        <v>0.439</v>
      </c>
      <c r="I702" s="11">
        <v>0</v>
      </c>
      <c r="J702" s="11">
        <v>0</v>
      </c>
      <c r="K702" s="11">
        <v>0.06</v>
      </c>
      <c r="L702" s="11">
        <v>3.0499999999999999E-2</v>
      </c>
      <c r="M702" s="11">
        <v>0.1628</v>
      </c>
      <c r="N702" s="11">
        <v>0</v>
      </c>
      <c r="O702" s="11">
        <v>0</v>
      </c>
      <c r="P702" s="11">
        <v>0.7712</v>
      </c>
      <c r="Q702" s="11">
        <v>0</v>
      </c>
      <c r="R702" s="11">
        <v>0</v>
      </c>
      <c r="S702" s="11">
        <v>5.7800000000000004E-2</v>
      </c>
      <c r="T702" s="11">
        <v>8.199999999999999E-3</v>
      </c>
      <c r="U702" s="11">
        <v>0.83099999999999996</v>
      </c>
      <c r="V702" s="11">
        <v>0</v>
      </c>
      <c r="W702" s="11">
        <v>0</v>
      </c>
      <c r="X702" s="11">
        <v>5.0799999999999998E-2</v>
      </c>
      <c r="Y702" s="11">
        <v>0</v>
      </c>
      <c r="Z702" s="11">
        <v>0</v>
      </c>
      <c r="AA702" s="11">
        <v>6.1799999999999994E-2</v>
      </c>
      <c r="AB702" s="11">
        <v>5.6399999999999999E-2</v>
      </c>
    </row>
    <row r="703" spans="1:28" x14ac:dyDescent="0.25">
      <c r="A703" s="11">
        <v>34</v>
      </c>
      <c r="B703" s="11" t="s">
        <v>27</v>
      </c>
      <c r="C703" s="11">
        <v>318.14999999999998</v>
      </c>
      <c r="D703" s="11">
        <v>2</v>
      </c>
      <c r="E703" s="11">
        <v>0.47049999999999997</v>
      </c>
      <c r="F703" s="11">
        <v>0</v>
      </c>
      <c r="G703" s="11">
        <v>0</v>
      </c>
      <c r="H703" s="11">
        <v>0.41880000000000001</v>
      </c>
      <c r="I703" s="11">
        <v>0</v>
      </c>
      <c r="J703" s="11">
        <v>0</v>
      </c>
      <c r="K703" s="11">
        <v>8.0199999999999994E-2</v>
      </c>
      <c r="L703" s="11">
        <v>3.0499999999999999E-2</v>
      </c>
      <c r="M703" s="11">
        <v>0.18</v>
      </c>
      <c r="N703" s="11">
        <v>0</v>
      </c>
      <c r="O703" s="11">
        <v>0</v>
      </c>
      <c r="P703" s="11">
        <v>0.73219999999999996</v>
      </c>
      <c r="Q703" s="11">
        <v>0</v>
      </c>
      <c r="R703" s="11">
        <v>0</v>
      </c>
      <c r="S703" s="11">
        <v>7.7100000000000002E-2</v>
      </c>
      <c r="T703" s="11">
        <v>1.0700000000000001E-2</v>
      </c>
      <c r="U703" s="11">
        <v>0.80019999999999991</v>
      </c>
      <c r="V703" s="11">
        <v>0</v>
      </c>
      <c r="W703" s="11">
        <v>0</v>
      </c>
      <c r="X703" s="11">
        <v>6.3299999999999995E-2</v>
      </c>
      <c r="Y703" s="11">
        <v>0</v>
      </c>
      <c r="Z703" s="11">
        <v>0</v>
      </c>
      <c r="AA703" s="11">
        <v>8.2100000000000006E-2</v>
      </c>
      <c r="AB703" s="11">
        <v>5.4400000000000004E-2</v>
      </c>
    </row>
    <row r="704" spans="1:28" x14ac:dyDescent="0.25">
      <c r="A704" s="11">
        <v>34</v>
      </c>
      <c r="B704" s="11" t="s">
        <v>27</v>
      </c>
      <c r="C704" s="11">
        <v>318.14999999999998</v>
      </c>
      <c r="D704" s="11">
        <v>2</v>
      </c>
      <c r="E704" s="11">
        <v>0.4703</v>
      </c>
      <c r="F704" s="11">
        <v>0</v>
      </c>
      <c r="G704" s="11">
        <v>0</v>
      </c>
      <c r="H704" s="11">
        <v>0.3997</v>
      </c>
      <c r="I704" s="11">
        <v>0</v>
      </c>
      <c r="J704" s="11">
        <v>0</v>
      </c>
      <c r="K704" s="11">
        <v>9.9299999999999999E-2</v>
      </c>
      <c r="L704" s="11">
        <v>3.0699999999999998E-2</v>
      </c>
      <c r="M704" s="11">
        <v>0.21340000000000001</v>
      </c>
      <c r="N704" s="11">
        <v>0</v>
      </c>
      <c r="O704" s="11">
        <v>0</v>
      </c>
      <c r="P704" s="11">
        <v>0.67799999999999994</v>
      </c>
      <c r="Q704" s="11">
        <v>0</v>
      </c>
      <c r="R704" s="11">
        <v>0</v>
      </c>
      <c r="S704" s="11">
        <v>9.5799999999999996E-2</v>
      </c>
      <c r="T704" s="11">
        <v>1.2800000000000001E-2</v>
      </c>
      <c r="U704" s="11">
        <v>0.7659999999999999</v>
      </c>
      <c r="V704" s="11">
        <v>0</v>
      </c>
      <c r="W704" s="11">
        <v>0</v>
      </c>
      <c r="X704" s="11">
        <v>8.0299999999999996E-2</v>
      </c>
      <c r="Y704" s="11">
        <v>0</v>
      </c>
      <c r="Z704" s="11">
        <v>0</v>
      </c>
      <c r="AA704" s="11">
        <v>0.10039999999999999</v>
      </c>
      <c r="AB704" s="11">
        <v>5.33E-2</v>
      </c>
    </row>
    <row r="705" spans="1:28" x14ac:dyDescent="0.25">
      <c r="A705" s="11">
        <v>34</v>
      </c>
      <c r="B705" s="11" t="s">
        <v>27</v>
      </c>
      <c r="C705" s="11">
        <v>318.14999999999998</v>
      </c>
      <c r="D705" s="11">
        <v>2</v>
      </c>
      <c r="E705" s="11">
        <v>0.43670000000000003</v>
      </c>
      <c r="F705" s="11">
        <v>0</v>
      </c>
      <c r="G705" s="11">
        <v>0</v>
      </c>
      <c r="H705" s="11">
        <v>0.50149999999999995</v>
      </c>
      <c r="I705" s="11">
        <v>0</v>
      </c>
      <c r="J705" s="11">
        <v>0</v>
      </c>
      <c r="K705" s="11">
        <v>0</v>
      </c>
      <c r="L705" s="11">
        <v>6.1799999999999994E-2</v>
      </c>
      <c r="M705" s="11">
        <v>7.7100000000000002E-2</v>
      </c>
      <c r="N705" s="11">
        <v>0</v>
      </c>
      <c r="O705" s="11">
        <v>0</v>
      </c>
      <c r="P705" s="11">
        <v>0.91659999999999997</v>
      </c>
      <c r="Q705" s="11">
        <v>0</v>
      </c>
      <c r="R705" s="11">
        <v>0</v>
      </c>
      <c r="S705" s="11">
        <v>0</v>
      </c>
      <c r="T705" s="11">
        <v>6.3E-3</v>
      </c>
      <c r="U705" s="11">
        <v>0.86499999999999999</v>
      </c>
      <c r="V705" s="11">
        <v>0</v>
      </c>
      <c r="W705" s="11">
        <v>0</v>
      </c>
      <c r="X705" s="11">
        <v>7.1999999999999998E-3</v>
      </c>
      <c r="Y705" s="11">
        <v>0</v>
      </c>
      <c r="Z705" s="11">
        <v>0</v>
      </c>
      <c r="AA705" s="11">
        <v>0</v>
      </c>
      <c r="AB705" s="11">
        <v>0.1278</v>
      </c>
    </row>
    <row r="706" spans="1:28" x14ac:dyDescent="0.25">
      <c r="A706" s="11">
        <v>34</v>
      </c>
      <c r="B706" s="11" t="s">
        <v>27</v>
      </c>
      <c r="C706" s="11">
        <v>318.14999999999998</v>
      </c>
      <c r="D706" s="11">
        <v>2</v>
      </c>
      <c r="E706" s="11">
        <v>0.43790000000000001</v>
      </c>
      <c r="F706" s="11">
        <v>0</v>
      </c>
      <c r="G706" s="11">
        <v>0</v>
      </c>
      <c r="H706" s="11">
        <v>0.48009999999999997</v>
      </c>
      <c r="I706" s="11">
        <v>0</v>
      </c>
      <c r="J706" s="11">
        <v>0</v>
      </c>
      <c r="K706" s="11">
        <v>0.02</v>
      </c>
      <c r="L706" s="11">
        <v>6.2E-2</v>
      </c>
      <c r="M706" s="11">
        <v>8.9099999999999999E-2</v>
      </c>
      <c r="N706" s="11">
        <v>0</v>
      </c>
      <c r="O706" s="11">
        <v>0</v>
      </c>
      <c r="P706" s="11">
        <v>0.877</v>
      </c>
      <c r="Q706" s="11">
        <v>0</v>
      </c>
      <c r="R706" s="11">
        <v>0</v>
      </c>
      <c r="S706" s="11">
        <v>2.5499999999999998E-2</v>
      </c>
      <c r="T706" s="11">
        <v>8.3999999999999995E-3</v>
      </c>
      <c r="U706" s="11">
        <v>0.85309999999999997</v>
      </c>
      <c r="V706" s="11">
        <v>0</v>
      </c>
      <c r="W706" s="11">
        <v>0</v>
      </c>
      <c r="X706" s="11">
        <v>9.0000000000000011E-3</v>
      </c>
      <c r="Y706" s="11">
        <v>0</v>
      </c>
      <c r="Z706" s="11">
        <v>0</v>
      </c>
      <c r="AA706" s="11">
        <v>1.7600000000000001E-2</v>
      </c>
      <c r="AB706" s="11">
        <v>0.12029999999999999</v>
      </c>
    </row>
    <row r="707" spans="1:28" x14ac:dyDescent="0.25">
      <c r="A707" s="11">
        <v>34</v>
      </c>
      <c r="B707" s="11" t="s">
        <v>27</v>
      </c>
      <c r="C707" s="11">
        <v>318.14999999999998</v>
      </c>
      <c r="D707" s="11">
        <v>2</v>
      </c>
      <c r="E707" s="11">
        <v>0.4365</v>
      </c>
      <c r="F707" s="11">
        <v>0</v>
      </c>
      <c r="G707" s="11">
        <v>0</v>
      </c>
      <c r="H707" s="11">
        <v>0.46149999999999997</v>
      </c>
      <c r="I707" s="11">
        <v>0</v>
      </c>
      <c r="J707" s="11">
        <v>0</v>
      </c>
      <c r="K707" s="11">
        <v>4.0199999999999993E-2</v>
      </c>
      <c r="L707" s="11">
        <v>6.1799999999999994E-2</v>
      </c>
      <c r="M707" s="11">
        <v>0.1011</v>
      </c>
      <c r="N707" s="11">
        <v>0</v>
      </c>
      <c r="O707" s="11">
        <v>0</v>
      </c>
      <c r="P707" s="11">
        <v>0.84299999999999997</v>
      </c>
      <c r="Q707" s="11">
        <v>0</v>
      </c>
      <c r="R707" s="11">
        <v>0</v>
      </c>
      <c r="S707" s="11">
        <v>4.6300000000000001E-2</v>
      </c>
      <c r="T707" s="11">
        <v>9.5999999999999992E-3</v>
      </c>
      <c r="U707" s="11">
        <v>0.83550000000000002</v>
      </c>
      <c r="V707" s="11">
        <v>0</v>
      </c>
      <c r="W707" s="11">
        <v>0</v>
      </c>
      <c r="X707" s="11">
        <v>1.4199999999999999E-2</v>
      </c>
      <c r="Y707" s="11">
        <v>0</v>
      </c>
      <c r="Z707" s="11">
        <v>0</v>
      </c>
      <c r="AA707" s="11">
        <v>3.27E-2</v>
      </c>
      <c r="AB707" s="11">
        <v>0.11749999999999999</v>
      </c>
    </row>
    <row r="708" spans="1:28" x14ac:dyDescent="0.25">
      <c r="A708" s="11">
        <v>34</v>
      </c>
      <c r="B708" s="11" t="s">
        <v>27</v>
      </c>
      <c r="C708" s="11">
        <v>318.14999999999998</v>
      </c>
      <c r="D708" s="11">
        <v>2</v>
      </c>
      <c r="E708" s="11">
        <v>0.44229999999999997</v>
      </c>
      <c r="F708" s="11">
        <v>0</v>
      </c>
      <c r="G708" s="11">
        <v>0</v>
      </c>
      <c r="H708" s="11">
        <v>0.43560000000000004</v>
      </c>
      <c r="I708" s="11">
        <v>0</v>
      </c>
      <c r="J708" s="11">
        <v>0</v>
      </c>
      <c r="K708" s="11">
        <v>5.9400000000000001E-2</v>
      </c>
      <c r="L708" s="11">
        <v>6.2699999999999992E-2</v>
      </c>
      <c r="M708" s="11">
        <v>0.1125</v>
      </c>
      <c r="N708" s="11">
        <v>0</v>
      </c>
      <c r="O708" s="11">
        <v>0</v>
      </c>
      <c r="P708" s="11">
        <v>0.80859999999999999</v>
      </c>
      <c r="Q708" s="11">
        <v>0</v>
      </c>
      <c r="R708" s="11">
        <v>0</v>
      </c>
      <c r="S708" s="11">
        <v>6.7799999999999999E-2</v>
      </c>
      <c r="T708" s="11">
        <v>1.11E-2</v>
      </c>
      <c r="U708" s="11">
        <v>0.81799999999999995</v>
      </c>
      <c r="V708" s="11">
        <v>0</v>
      </c>
      <c r="W708" s="11">
        <v>0</v>
      </c>
      <c r="X708" s="11">
        <v>1.3999999999999999E-2</v>
      </c>
      <c r="Y708" s="11">
        <v>0</v>
      </c>
      <c r="Z708" s="11">
        <v>0</v>
      </c>
      <c r="AA708" s="11">
        <v>5.4000000000000006E-2</v>
      </c>
      <c r="AB708" s="11">
        <v>0.114</v>
      </c>
    </row>
    <row r="709" spans="1:28" x14ac:dyDescent="0.25">
      <c r="A709" s="11">
        <v>34</v>
      </c>
      <c r="B709" s="11" t="s">
        <v>27</v>
      </c>
      <c r="C709" s="11">
        <v>318.14999999999998</v>
      </c>
      <c r="D709" s="11">
        <v>2</v>
      </c>
      <c r="E709" s="11">
        <v>0.44159999999999999</v>
      </c>
      <c r="F709" s="11">
        <v>0</v>
      </c>
      <c r="G709" s="11">
        <v>0</v>
      </c>
      <c r="H709" s="11">
        <v>0.3967</v>
      </c>
      <c r="I709" s="11">
        <v>0</v>
      </c>
      <c r="J709" s="11">
        <v>0</v>
      </c>
      <c r="K709" s="11">
        <v>9.9199999999999997E-2</v>
      </c>
      <c r="L709" s="11">
        <v>6.25E-2</v>
      </c>
      <c r="M709" s="11">
        <v>0.14199999999999999</v>
      </c>
      <c r="N709" s="11">
        <v>0</v>
      </c>
      <c r="O709" s="11">
        <v>0</v>
      </c>
      <c r="P709" s="11">
        <v>0.7319</v>
      </c>
      <c r="Q709" s="11">
        <v>0</v>
      </c>
      <c r="R709" s="11">
        <v>0</v>
      </c>
      <c r="S709" s="11">
        <v>0.1103</v>
      </c>
      <c r="T709" s="11">
        <v>1.5800000000000002E-2</v>
      </c>
      <c r="U709" s="11">
        <v>0.77500000000000002</v>
      </c>
      <c r="V709" s="11">
        <v>0</v>
      </c>
      <c r="W709" s="11">
        <v>0</v>
      </c>
      <c r="X709" s="11">
        <v>2.1899999999999999E-2</v>
      </c>
      <c r="Y709" s="11">
        <v>0</v>
      </c>
      <c r="Z709" s="11">
        <v>0</v>
      </c>
      <c r="AA709" s="11">
        <v>9.3100000000000002E-2</v>
      </c>
      <c r="AB709" s="11">
        <v>0.11</v>
      </c>
    </row>
    <row r="710" spans="1:28" x14ac:dyDescent="0.25">
      <c r="A710" s="11">
        <v>34</v>
      </c>
      <c r="B710" s="11" t="s">
        <v>27</v>
      </c>
      <c r="C710" s="11">
        <v>318.14999999999998</v>
      </c>
      <c r="D710" s="11">
        <v>2</v>
      </c>
      <c r="E710" s="11">
        <v>0.43979999999999997</v>
      </c>
      <c r="F710" s="11">
        <v>0</v>
      </c>
      <c r="G710" s="11">
        <v>0</v>
      </c>
      <c r="H710" s="11">
        <v>0.35850000000000004</v>
      </c>
      <c r="I710" s="11">
        <v>0</v>
      </c>
      <c r="J710" s="11">
        <v>0</v>
      </c>
      <c r="K710" s="11">
        <v>0.1394</v>
      </c>
      <c r="L710" s="11">
        <v>6.2300000000000001E-2</v>
      </c>
      <c r="M710" s="11">
        <v>0.17319999999999999</v>
      </c>
      <c r="N710" s="11">
        <v>0</v>
      </c>
      <c r="O710" s="11">
        <v>0</v>
      </c>
      <c r="P710" s="11">
        <v>0.65549999999999997</v>
      </c>
      <c r="Q710" s="11">
        <v>0</v>
      </c>
      <c r="R710" s="11">
        <v>0</v>
      </c>
      <c r="S710" s="11">
        <v>0.15029999999999999</v>
      </c>
      <c r="T710" s="11">
        <v>2.1000000000000001E-2</v>
      </c>
      <c r="U710" s="11">
        <v>0.72170000000000001</v>
      </c>
      <c r="V710" s="11">
        <v>0</v>
      </c>
      <c r="W710" s="11">
        <v>0</v>
      </c>
      <c r="X710" s="11">
        <v>4.1399999999999999E-2</v>
      </c>
      <c r="Y710" s="11">
        <v>0</v>
      </c>
      <c r="Z710" s="11">
        <v>0</v>
      </c>
      <c r="AA710" s="11">
        <v>0.13</v>
      </c>
      <c r="AB710" s="11">
        <v>0.1069</v>
      </c>
    </row>
    <row r="711" spans="1:28" x14ac:dyDescent="0.25">
      <c r="A711" s="11">
        <v>34</v>
      </c>
      <c r="B711" s="11" t="s">
        <v>27</v>
      </c>
      <c r="C711" s="11">
        <v>318.14999999999998</v>
      </c>
      <c r="D711" s="11">
        <v>2</v>
      </c>
      <c r="E711" s="11">
        <v>0.4385</v>
      </c>
      <c r="F711" s="11">
        <v>0</v>
      </c>
      <c r="G711" s="11">
        <v>0</v>
      </c>
      <c r="H711" s="11">
        <v>0.3196</v>
      </c>
      <c r="I711" s="11">
        <v>0</v>
      </c>
      <c r="J711" s="11">
        <v>0</v>
      </c>
      <c r="K711" s="11">
        <v>0.1797</v>
      </c>
      <c r="L711" s="11">
        <v>6.2199999999999998E-2</v>
      </c>
      <c r="M711" s="11">
        <v>0.22289999999999999</v>
      </c>
      <c r="N711" s="11">
        <v>0</v>
      </c>
      <c r="O711" s="11">
        <v>0</v>
      </c>
      <c r="P711" s="11">
        <v>0.5585</v>
      </c>
      <c r="Q711" s="11">
        <v>0</v>
      </c>
      <c r="R711" s="11">
        <v>0</v>
      </c>
      <c r="S711" s="11">
        <v>0.1913</v>
      </c>
      <c r="T711" s="11">
        <v>2.7300000000000001E-2</v>
      </c>
      <c r="U711" s="11">
        <v>0.65069999999999995</v>
      </c>
      <c r="V711" s="11">
        <v>0</v>
      </c>
      <c r="W711" s="11">
        <v>0</v>
      </c>
      <c r="X711" s="11">
        <v>7.7499999999999999E-2</v>
      </c>
      <c r="Y711" s="11">
        <v>0</v>
      </c>
      <c r="Z711" s="11">
        <v>0</v>
      </c>
      <c r="AA711" s="11">
        <v>0.16920000000000002</v>
      </c>
      <c r="AB711" s="11">
        <v>0.1026</v>
      </c>
    </row>
    <row r="712" spans="1:28" x14ac:dyDescent="0.25">
      <c r="A712" s="11">
        <v>34</v>
      </c>
      <c r="B712" s="11" t="s">
        <v>47</v>
      </c>
      <c r="C712" s="11">
        <v>318.14999999999998</v>
      </c>
      <c r="D712" s="11">
        <v>2</v>
      </c>
      <c r="E712" s="11">
        <v>0.49869999999999998</v>
      </c>
      <c r="F712" s="11">
        <v>0</v>
      </c>
      <c r="G712" s="11">
        <v>0</v>
      </c>
      <c r="H712" s="11">
        <v>0.48630000000000001</v>
      </c>
      <c r="I712" s="11">
        <v>0</v>
      </c>
      <c r="J712" s="11">
        <v>0</v>
      </c>
      <c r="K712" s="11">
        <v>1.4999999999999999E-2</v>
      </c>
      <c r="L712" s="11">
        <v>0</v>
      </c>
      <c r="M712" s="11">
        <v>0.26819999999999999</v>
      </c>
      <c r="N712" s="11">
        <v>0</v>
      </c>
      <c r="O712" s="11">
        <v>0</v>
      </c>
      <c r="P712" s="11">
        <v>0.71700000000000008</v>
      </c>
      <c r="Q712" s="11">
        <v>0</v>
      </c>
      <c r="R712" s="11">
        <v>0</v>
      </c>
      <c r="S712" s="11">
        <v>1.4800000000000001E-2</v>
      </c>
      <c r="T712" s="11">
        <v>0</v>
      </c>
      <c r="U712" s="11">
        <v>0.84379999999999999</v>
      </c>
      <c r="V712" s="11">
        <v>0</v>
      </c>
      <c r="W712" s="11">
        <v>0</v>
      </c>
      <c r="X712" s="11">
        <v>0.1404</v>
      </c>
      <c r="Y712" s="11">
        <v>0</v>
      </c>
      <c r="Z712" s="11">
        <v>0</v>
      </c>
      <c r="AA712" s="11">
        <v>1.5800000000000002E-2</v>
      </c>
      <c r="AB712" s="11">
        <v>0</v>
      </c>
    </row>
    <row r="713" spans="1:28" x14ac:dyDescent="0.25">
      <c r="A713" s="11">
        <v>34</v>
      </c>
      <c r="B713" s="11" t="s">
        <v>47</v>
      </c>
      <c r="C713" s="11">
        <v>318.14999999999998</v>
      </c>
      <c r="D713" s="11">
        <v>2</v>
      </c>
      <c r="E713" s="11">
        <v>0.50070000000000003</v>
      </c>
      <c r="F713" s="11">
        <v>0</v>
      </c>
      <c r="G713" s="11">
        <v>0</v>
      </c>
      <c r="H713" s="11">
        <v>0.46920000000000001</v>
      </c>
      <c r="I713" s="11">
        <v>0</v>
      </c>
      <c r="J713" s="11">
        <v>0</v>
      </c>
      <c r="K713" s="11">
        <v>3.0099999999999998E-2</v>
      </c>
      <c r="L713" s="11">
        <v>0</v>
      </c>
      <c r="M713" s="11">
        <v>0.30780000000000002</v>
      </c>
      <c r="N713" s="11">
        <v>0</v>
      </c>
      <c r="O713" s="11">
        <v>0</v>
      </c>
      <c r="P713" s="11">
        <v>0.66280000000000006</v>
      </c>
      <c r="Q713" s="11">
        <v>0</v>
      </c>
      <c r="R713" s="11">
        <v>0</v>
      </c>
      <c r="S713" s="11">
        <v>2.9399999999999999E-2</v>
      </c>
      <c r="T713" s="11">
        <v>0</v>
      </c>
      <c r="U713" s="11">
        <v>0.78939999999999999</v>
      </c>
      <c r="V713" s="11">
        <v>0</v>
      </c>
      <c r="W713" s="11">
        <v>0</v>
      </c>
      <c r="X713" s="11">
        <v>0.17859999999999998</v>
      </c>
      <c r="Y713" s="11">
        <v>0</v>
      </c>
      <c r="Z713" s="11">
        <v>0</v>
      </c>
      <c r="AA713" s="11">
        <v>3.2000000000000001E-2</v>
      </c>
      <c r="AB713" s="11">
        <v>0</v>
      </c>
    </row>
    <row r="714" spans="1:28" x14ac:dyDescent="0.25">
      <c r="A714" s="11">
        <v>34</v>
      </c>
      <c r="B714" s="11" t="s">
        <v>47</v>
      </c>
      <c r="C714" s="11">
        <v>318.14999999999998</v>
      </c>
      <c r="D714" s="11">
        <v>2</v>
      </c>
      <c r="E714" s="11">
        <v>0.49950000000000006</v>
      </c>
      <c r="F714" s="11">
        <v>0</v>
      </c>
      <c r="G714" s="11">
        <v>0</v>
      </c>
      <c r="H714" s="11">
        <v>0.4551</v>
      </c>
      <c r="I714" s="11">
        <v>0</v>
      </c>
      <c r="J714" s="11">
        <v>0</v>
      </c>
      <c r="K714" s="11">
        <v>4.5400000000000003E-2</v>
      </c>
      <c r="L714" s="11">
        <v>0</v>
      </c>
      <c r="M714" s="11">
        <v>0.36709999999999998</v>
      </c>
      <c r="N714" s="11">
        <v>0</v>
      </c>
      <c r="O714" s="11">
        <v>0</v>
      </c>
      <c r="P714" s="11">
        <v>0.58889999999999998</v>
      </c>
      <c r="Q714" s="11">
        <v>0</v>
      </c>
      <c r="R714" s="11">
        <v>0</v>
      </c>
      <c r="S714" s="11">
        <v>4.4000000000000004E-2</v>
      </c>
      <c r="T714" s="11">
        <v>0</v>
      </c>
      <c r="U714" s="11">
        <v>0.70979999999999999</v>
      </c>
      <c r="V714" s="11">
        <v>0</v>
      </c>
      <c r="W714" s="11">
        <v>0</v>
      </c>
      <c r="X714" s="11">
        <v>0.24170000000000003</v>
      </c>
      <c r="Y714" s="11">
        <v>0</v>
      </c>
      <c r="Z714" s="11">
        <v>0</v>
      </c>
      <c r="AA714" s="11">
        <v>4.8499999999999995E-2</v>
      </c>
      <c r="AB714" s="11">
        <v>0</v>
      </c>
    </row>
    <row r="715" spans="1:28" x14ac:dyDescent="0.25">
      <c r="A715" s="11">
        <v>34</v>
      </c>
      <c r="B715" s="11" t="s">
        <v>47</v>
      </c>
      <c r="C715" s="11">
        <v>318.14999999999998</v>
      </c>
      <c r="D715" s="11">
        <v>2</v>
      </c>
      <c r="E715" s="11">
        <v>0.46909999999999996</v>
      </c>
      <c r="F715" s="11">
        <v>0</v>
      </c>
      <c r="G715" s="11">
        <v>0</v>
      </c>
      <c r="H715" s="11">
        <v>0.48969999999999997</v>
      </c>
      <c r="I715" s="11">
        <v>0</v>
      </c>
      <c r="J715" s="11">
        <v>0</v>
      </c>
      <c r="K715" s="11">
        <v>1.0700000000000001E-2</v>
      </c>
      <c r="L715" s="11">
        <v>3.0499999999999999E-2</v>
      </c>
      <c r="M715" s="11">
        <v>0.1166</v>
      </c>
      <c r="N715" s="11">
        <v>0</v>
      </c>
      <c r="O715" s="11">
        <v>0</v>
      </c>
      <c r="P715" s="11">
        <v>0.86840000000000006</v>
      </c>
      <c r="Q715" s="11">
        <v>0</v>
      </c>
      <c r="R715" s="11">
        <v>0</v>
      </c>
      <c r="S715" s="11">
        <v>1.11E-2</v>
      </c>
      <c r="T715" s="11">
        <v>3.9000000000000003E-3</v>
      </c>
      <c r="U715" s="11">
        <v>0.90280000000000005</v>
      </c>
      <c r="V715" s="11">
        <v>0</v>
      </c>
      <c r="W715" s="11">
        <v>0</v>
      </c>
      <c r="X715" s="11">
        <v>2.6699999999999998E-2</v>
      </c>
      <c r="Y715" s="11">
        <v>0</v>
      </c>
      <c r="Z715" s="11">
        <v>0</v>
      </c>
      <c r="AA715" s="11">
        <v>1.06E-2</v>
      </c>
      <c r="AB715" s="11">
        <v>5.45E-2</v>
      </c>
    </row>
    <row r="716" spans="1:28" x14ac:dyDescent="0.25">
      <c r="A716" s="11">
        <v>34</v>
      </c>
      <c r="B716" s="11" t="s">
        <v>47</v>
      </c>
      <c r="C716" s="11">
        <v>318.14999999999998</v>
      </c>
      <c r="D716" s="11">
        <v>2</v>
      </c>
      <c r="E716" s="11">
        <v>0.47</v>
      </c>
      <c r="F716" s="11">
        <v>0</v>
      </c>
      <c r="G716" s="11">
        <v>0</v>
      </c>
      <c r="H716" s="11">
        <v>0.45960000000000001</v>
      </c>
      <c r="I716" s="11">
        <v>0</v>
      </c>
      <c r="J716" s="11">
        <v>0</v>
      </c>
      <c r="K716" s="11">
        <v>3.9900000000000005E-2</v>
      </c>
      <c r="L716" s="11">
        <v>3.0499999999999999E-2</v>
      </c>
      <c r="M716" s="11">
        <v>0.15010000000000001</v>
      </c>
      <c r="N716" s="11">
        <v>0</v>
      </c>
      <c r="O716" s="11">
        <v>0</v>
      </c>
      <c r="P716" s="11">
        <v>0.80709999999999993</v>
      </c>
      <c r="Q716" s="11">
        <v>0</v>
      </c>
      <c r="R716" s="11">
        <v>0</v>
      </c>
      <c r="S716" s="11">
        <v>3.6400000000000002E-2</v>
      </c>
      <c r="T716" s="11">
        <v>6.4000000000000003E-3</v>
      </c>
      <c r="U716" s="11">
        <v>0.86159999999999992</v>
      </c>
      <c r="V716" s="11">
        <v>0</v>
      </c>
      <c r="W716" s="11">
        <v>0</v>
      </c>
      <c r="X716" s="11">
        <v>3.9699999999999999E-2</v>
      </c>
      <c r="Y716" s="11">
        <v>0</v>
      </c>
      <c r="Z716" s="11">
        <v>0</v>
      </c>
      <c r="AA716" s="11">
        <v>4.24E-2</v>
      </c>
      <c r="AB716" s="11">
        <v>5.6299999999999996E-2</v>
      </c>
    </row>
    <row r="717" spans="1:28" x14ac:dyDescent="0.25">
      <c r="A717" s="11">
        <v>34</v>
      </c>
      <c r="B717" s="11" t="s">
        <v>47</v>
      </c>
      <c r="C717" s="11">
        <v>318.14999999999998</v>
      </c>
      <c r="D717" s="11">
        <v>2</v>
      </c>
      <c r="E717" s="11">
        <v>0.47720000000000001</v>
      </c>
      <c r="F717" s="11">
        <v>0</v>
      </c>
      <c r="G717" s="11">
        <v>0</v>
      </c>
      <c r="H717" s="11">
        <v>0.44259999999999999</v>
      </c>
      <c r="I717" s="11">
        <v>0</v>
      </c>
      <c r="J717" s="11">
        <v>0</v>
      </c>
      <c r="K717" s="11">
        <v>4.9299999999999997E-2</v>
      </c>
      <c r="L717" s="11">
        <v>3.0899999999999997E-2</v>
      </c>
      <c r="M717" s="11">
        <v>0.14630000000000001</v>
      </c>
      <c r="N717" s="11">
        <v>0</v>
      </c>
      <c r="O717" s="11">
        <v>0</v>
      </c>
      <c r="P717" s="11">
        <v>0.79830000000000001</v>
      </c>
      <c r="Q717" s="11">
        <v>0</v>
      </c>
      <c r="R717" s="11">
        <v>0</v>
      </c>
      <c r="S717" s="11">
        <v>4.8499999999999995E-2</v>
      </c>
      <c r="T717" s="11">
        <v>6.8999999999999999E-3</v>
      </c>
      <c r="U717" s="11">
        <v>0.85049999999999992</v>
      </c>
      <c r="V717" s="11">
        <v>0</v>
      </c>
      <c r="W717" s="11">
        <v>0</v>
      </c>
      <c r="X717" s="11">
        <v>4.3400000000000001E-2</v>
      </c>
      <c r="Y717" s="11">
        <v>0</v>
      </c>
      <c r="Z717" s="11">
        <v>0</v>
      </c>
      <c r="AA717" s="11">
        <v>5.0700000000000002E-2</v>
      </c>
      <c r="AB717" s="11">
        <v>5.5399999999999998E-2</v>
      </c>
    </row>
    <row r="718" spans="1:28" x14ac:dyDescent="0.25">
      <c r="A718" s="11">
        <v>34</v>
      </c>
      <c r="B718" s="11" t="s">
        <v>47</v>
      </c>
      <c r="C718" s="11">
        <v>318.14999999999998</v>
      </c>
      <c r="D718" s="11">
        <v>2</v>
      </c>
      <c r="E718" s="11">
        <v>0.46460000000000001</v>
      </c>
      <c r="F718" s="11">
        <v>0</v>
      </c>
      <c r="G718" s="11">
        <v>0</v>
      </c>
      <c r="H718" s="11">
        <v>0.42210000000000003</v>
      </c>
      <c r="I718" s="11">
        <v>0</v>
      </c>
      <c r="J718" s="11">
        <v>0</v>
      </c>
      <c r="K718" s="11">
        <v>8.0199999999999994E-2</v>
      </c>
      <c r="L718" s="11">
        <v>3.3099999999999997E-2</v>
      </c>
      <c r="M718" s="11">
        <v>0.18260000000000001</v>
      </c>
      <c r="N718" s="11">
        <v>0</v>
      </c>
      <c r="O718" s="11">
        <v>0</v>
      </c>
      <c r="P718" s="11">
        <v>0.73219999999999996</v>
      </c>
      <c r="Q718" s="11">
        <v>0</v>
      </c>
      <c r="R718" s="11">
        <v>0</v>
      </c>
      <c r="S718" s="11">
        <v>7.7100000000000002E-2</v>
      </c>
      <c r="T718" s="11">
        <v>8.1000000000000013E-3</v>
      </c>
      <c r="U718" s="11">
        <v>0.80189999999999995</v>
      </c>
      <c r="V718" s="11">
        <v>0</v>
      </c>
      <c r="W718" s="11">
        <v>0</v>
      </c>
      <c r="X718" s="11">
        <v>6.3299999999999995E-2</v>
      </c>
      <c r="Y718" s="11">
        <v>0</v>
      </c>
      <c r="Z718" s="11">
        <v>0</v>
      </c>
      <c r="AA718" s="11">
        <v>8.2100000000000006E-2</v>
      </c>
      <c r="AB718" s="11">
        <v>5.2699999999999997E-2</v>
      </c>
    </row>
    <row r="719" spans="1:28" x14ac:dyDescent="0.25">
      <c r="A719" s="11">
        <v>34</v>
      </c>
      <c r="B719" s="11" t="s">
        <v>47</v>
      </c>
      <c r="C719" s="11">
        <v>318.14999999999998</v>
      </c>
      <c r="D719" s="11">
        <v>2</v>
      </c>
      <c r="E719" s="11">
        <v>0.43880000000000002</v>
      </c>
      <c r="F719" s="11">
        <v>0</v>
      </c>
      <c r="G719" s="11">
        <v>0</v>
      </c>
      <c r="H719" s="11">
        <v>0.47899999999999998</v>
      </c>
      <c r="I719" s="11">
        <v>0</v>
      </c>
      <c r="J719" s="11">
        <v>0</v>
      </c>
      <c r="K719" s="11">
        <v>0.02</v>
      </c>
      <c r="L719" s="11">
        <v>6.2199999999999998E-2</v>
      </c>
      <c r="M719" s="11">
        <v>8.5000000000000006E-2</v>
      </c>
      <c r="N719" s="11">
        <v>0</v>
      </c>
      <c r="O719" s="11">
        <v>0</v>
      </c>
      <c r="P719" s="11">
        <v>0.88150000000000006</v>
      </c>
      <c r="Q719" s="11">
        <v>0</v>
      </c>
      <c r="R719" s="11">
        <v>0</v>
      </c>
      <c r="S719" s="11">
        <v>2.3599999999999999E-2</v>
      </c>
      <c r="T719" s="11">
        <v>9.8999999999999991E-3</v>
      </c>
      <c r="U719" s="11">
        <v>0.86510000000000009</v>
      </c>
      <c r="V719" s="11">
        <v>0</v>
      </c>
      <c r="W719" s="11">
        <v>0</v>
      </c>
      <c r="X719" s="11">
        <v>6.8999999999999999E-3</v>
      </c>
      <c r="Y719" s="11">
        <v>0</v>
      </c>
      <c r="Z719" s="11">
        <v>0</v>
      </c>
      <c r="AA719" s="11">
        <v>1.7600000000000001E-2</v>
      </c>
      <c r="AB719" s="11">
        <v>0.1104</v>
      </c>
    </row>
    <row r="720" spans="1:28" x14ac:dyDescent="0.25">
      <c r="A720" s="11">
        <v>34</v>
      </c>
      <c r="B720" s="11" t="s">
        <v>47</v>
      </c>
      <c r="C720" s="11">
        <v>318.14999999999998</v>
      </c>
      <c r="D720" s="11">
        <v>2</v>
      </c>
      <c r="E720" s="11">
        <v>0.43840000000000001</v>
      </c>
      <c r="F720" s="11">
        <v>0</v>
      </c>
      <c r="G720" s="11">
        <v>0</v>
      </c>
      <c r="H720" s="11">
        <v>0.45950000000000002</v>
      </c>
      <c r="I720" s="11">
        <v>0</v>
      </c>
      <c r="J720" s="11">
        <v>0</v>
      </c>
      <c r="K720" s="11">
        <v>0.04</v>
      </c>
      <c r="L720" s="11">
        <v>6.2100000000000002E-2</v>
      </c>
      <c r="M720" s="11">
        <v>9.2799999999999994E-2</v>
      </c>
      <c r="N720" s="11">
        <v>0</v>
      </c>
      <c r="O720" s="11">
        <v>0</v>
      </c>
      <c r="P720" s="11">
        <v>0.8478</v>
      </c>
      <c r="Q720" s="11">
        <v>0</v>
      </c>
      <c r="R720" s="11">
        <v>0</v>
      </c>
      <c r="S720" s="11">
        <v>4.7199999999999999E-2</v>
      </c>
      <c r="T720" s="11">
        <v>1.2199999999999999E-2</v>
      </c>
      <c r="U720" s="11">
        <v>0.84739999999999993</v>
      </c>
      <c r="V720" s="11">
        <v>0</v>
      </c>
      <c r="W720" s="11">
        <v>0</v>
      </c>
      <c r="X720" s="11">
        <v>8.6E-3</v>
      </c>
      <c r="Y720" s="11">
        <v>0</v>
      </c>
      <c r="Z720" s="11">
        <v>0</v>
      </c>
      <c r="AA720" s="11">
        <v>3.49E-2</v>
      </c>
      <c r="AB720" s="11">
        <v>0.1091</v>
      </c>
    </row>
    <row r="721" spans="1:28" x14ac:dyDescent="0.25">
      <c r="A721" s="11">
        <v>34</v>
      </c>
      <c r="B721" s="11" t="s">
        <v>47</v>
      </c>
      <c r="C721" s="11">
        <v>318.14999999999998</v>
      </c>
      <c r="D721" s="11">
        <v>2</v>
      </c>
      <c r="E721" s="11">
        <v>0.43799999999999994</v>
      </c>
      <c r="F721" s="11">
        <v>0</v>
      </c>
      <c r="G721" s="11">
        <v>0</v>
      </c>
      <c r="H721" s="11">
        <v>0.43979999999999997</v>
      </c>
      <c r="I721" s="11">
        <v>0</v>
      </c>
      <c r="J721" s="11">
        <v>0</v>
      </c>
      <c r="K721" s="11">
        <v>6.0100000000000001E-2</v>
      </c>
      <c r="L721" s="11">
        <v>6.2100000000000002E-2</v>
      </c>
      <c r="M721" s="11">
        <v>0.1099</v>
      </c>
      <c r="N721" s="11">
        <v>0</v>
      </c>
      <c r="O721" s="11">
        <v>0</v>
      </c>
      <c r="P721" s="11">
        <v>0.80680000000000007</v>
      </c>
      <c r="Q721" s="11">
        <v>0</v>
      </c>
      <c r="R721" s="11">
        <v>0</v>
      </c>
      <c r="S721" s="11">
        <v>6.9500000000000006E-2</v>
      </c>
      <c r="T721" s="11">
        <v>1.38E-2</v>
      </c>
      <c r="U721" s="11">
        <v>0.8306</v>
      </c>
      <c r="V721" s="11">
        <v>0</v>
      </c>
      <c r="W721" s="11">
        <v>0</v>
      </c>
      <c r="X721" s="11">
        <v>7.6E-3</v>
      </c>
      <c r="Y721" s="11">
        <v>0</v>
      </c>
      <c r="Z721" s="11">
        <v>0</v>
      </c>
      <c r="AA721" s="11">
        <v>5.33E-2</v>
      </c>
      <c r="AB721" s="11">
        <v>0.1085</v>
      </c>
    </row>
    <row r="722" spans="1:28" x14ac:dyDescent="0.25">
      <c r="A722" s="11">
        <v>34</v>
      </c>
      <c r="B722" s="11" t="s">
        <v>47</v>
      </c>
      <c r="C722" s="11">
        <v>318.14999999999998</v>
      </c>
      <c r="D722" s="11">
        <v>2</v>
      </c>
      <c r="E722" s="11">
        <v>0.43759999999999999</v>
      </c>
      <c r="F722" s="11">
        <v>0</v>
      </c>
      <c r="G722" s="11">
        <v>0</v>
      </c>
      <c r="H722" s="11">
        <v>0.40029999999999999</v>
      </c>
      <c r="I722" s="11">
        <v>0</v>
      </c>
      <c r="J722" s="11">
        <v>0</v>
      </c>
      <c r="K722" s="11">
        <v>0.10009999999999999</v>
      </c>
      <c r="L722" s="11">
        <v>6.2E-2</v>
      </c>
      <c r="M722" s="11">
        <v>0.13220000000000001</v>
      </c>
      <c r="N722" s="11">
        <v>0</v>
      </c>
      <c r="O722" s="11">
        <v>0</v>
      </c>
      <c r="P722" s="11">
        <v>0.73909999999999998</v>
      </c>
      <c r="Q722" s="11">
        <v>0</v>
      </c>
      <c r="R722" s="11">
        <v>0</v>
      </c>
      <c r="S722" s="11">
        <v>0.1133</v>
      </c>
      <c r="T722" s="11">
        <v>1.54E-2</v>
      </c>
      <c r="U722" s="11">
        <v>0.80559999999999998</v>
      </c>
      <c r="V722" s="11">
        <v>0</v>
      </c>
      <c r="W722" s="11">
        <v>0</v>
      </c>
      <c r="X722" s="11">
        <v>5.7999999999999996E-3</v>
      </c>
      <c r="Y722" s="11">
        <v>0</v>
      </c>
      <c r="Z722" s="11">
        <v>0</v>
      </c>
      <c r="AA722" s="11">
        <v>9.0299999999999991E-2</v>
      </c>
      <c r="AB722" s="11">
        <v>9.8299999999999998E-2</v>
      </c>
    </row>
    <row r="723" spans="1:28" x14ac:dyDescent="0.25">
      <c r="A723" s="11">
        <v>34</v>
      </c>
      <c r="B723" s="11" t="s">
        <v>47</v>
      </c>
      <c r="C723" s="11">
        <v>318.14999999999998</v>
      </c>
      <c r="D723" s="11">
        <v>2</v>
      </c>
      <c r="E723" s="11">
        <v>0.43869999999999998</v>
      </c>
      <c r="F723" s="11">
        <v>0</v>
      </c>
      <c r="G723" s="11">
        <v>0</v>
      </c>
      <c r="H723" s="11">
        <v>0.3594</v>
      </c>
      <c r="I723" s="11">
        <v>0</v>
      </c>
      <c r="J723" s="11">
        <v>0</v>
      </c>
      <c r="K723" s="11">
        <v>0.13970000000000002</v>
      </c>
      <c r="L723" s="11">
        <v>6.2199999999999998E-2</v>
      </c>
      <c r="M723" s="11">
        <v>0.17739999999999997</v>
      </c>
      <c r="N723" s="11">
        <v>0</v>
      </c>
      <c r="O723" s="11">
        <v>0</v>
      </c>
      <c r="P723" s="11">
        <v>0.64629999999999999</v>
      </c>
      <c r="Q723" s="11">
        <v>0</v>
      </c>
      <c r="R723" s="11">
        <v>0</v>
      </c>
      <c r="S723" s="11">
        <v>0.1555</v>
      </c>
      <c r="T723" s="11">
        <v>2.0799999999999999E-2</v>
      </c>
      <c r="U723" s="11">
        <v>0.75349999999999995</v>
      </c>
      <c r="V723" s="11">
        <v>0</v>
      </c>
      <c r="W723" s="11">
        <v>0</v>
      </c>
      <c r="X723" s="11">
        <v>2.41E-2</v>
      </c>
      <c r="Y723" s="11">
        <v>0</v>
      </c>
      <c r="Z723" s="11">
        <v>0</v>
      </c>
      <c r="AA723" s="11">
        <v>0.12809999999999999</v>
      </c>
      <c r="AB723" s="11">
        <v>9.4299999999999995E-2</v>
      </c>
    </row>
    <row r="724" spans="1:28" x14ac:dyDescent="0.25">
      <c r="A724" s="11">
        <v>34</v>
      </c>
      <c r="B724" s="11" t="s">
        <v>47</v>
      </c>
      <c r="C724" s="11">
        <v>318.14999999999998</v>
      </c>
      <c r="D724" s="11">
        <v>2</v>
      </c>
      <c r="E724" s="11">
        <v>0.43799999999999994</v>
      </c>
      <c r="F724" s="11">
        <v>0</v>
      </c>
      <c r="G724" s="11">
        <v>0</v>
      </c>
      <c r="H724" s="11">
        <v>0.32490000000000002</v>
      </c>
      <c r="I724" s="11">
        <v>0</v>
      </c>
      <c r="J724" s="11">
        <v>0</v>
      </c>
      <c r="K724" s="11">
        <v>0.17510000000000001</v>
      </c>
      <c r="L724" s="11">
        <v>6.2E-2</v>
      </c>
      <c r="M724" s="11">
        <v>0.2079</v>
      </c>
      <c r="N724" s="11">
        <v>0</v>
      </c>
      <c r="O724" s="11">
        <v>0</v>
      </c>
      <c r="P724" s="11">
        <v>0.58879999999999999</v>
      </c>
      <c r="Q724" s="11">
        <v>0</v>
      </c>
      <c r="R724" s="11">
        <v>0</v>
      </c>
      <c r="S724" s="11">
        <v>0.19070000000000001</v>
      </c>
      <c r="T724" s="11">
        <v>1.26E-2</v>
      </c>
      <c r="U724" s="11">
        <v>0.71439999999999992</v>
      </c>
      <c r="V724" s="11">
        <v>0</v>
      </c>
      <c r="W724" s="11">
        <v>0</v>
      </c>
      <c r="X724" s="11">
        <v>3.85E-2</v>
      </c>
      <c r="Y724" s="11">
        <v>0</v>
      </c>
      <c r="Z724" s="11">
        <v>0</v>
      </c>
      <c r="AA724" s="11">
        <v>0.1643</v>
      </c>
      <c r="AB724" s="11">
        <v>8.2799999999999999E-2</v>
      </c>
    </row>
    <row r="725" spans="1:28" x14ac:dyDescent="0.25">
      <c r="A725" s="11">
        <v>35</v>
      </c>
      <c r="B725" s="11" t="s">
        <v>27</v>
      </c>
      <c r="C725" s="11">
        <v>293.14999999999998</v>
      </c>
      <c r="D725" s="11">
        <v>1</v>
      </c>
      <c r="E725" s="11">
        <v>0.52410000000000001</v>
      </c>
      <c r="F725" s="11">
        <v>0</v>
      </c>
      <c r="G725" s="11">
        <v>0</v>
      </c>
      <c r="H725" s="11">
        <v>0.47590000000000005</v>
      </c>
      <c r="I725" s="11">
        <v>0</v>
      </c>
      <c r="J725" s="11">
        <v>0</v>
      </c>
      <c r="K725" s="11">
        <v>0</v>
      </c>
      <c r="L725" s="11">
        <v>0</v>
      </c>
      <c r="M725" s="11">
        <v>5.0300000000000004E-2</v>
      </c>
      <c r="N725" s="11">
        <v>0</v>
      </c>
      <c r="O725" s="11">
        <v>0</v>
      </c>
      <c r="P725" s="11">
        <v>0.94969999999999999</v>
      </c>
      <c r="Q725" s="11">
        <v>0</v>
      </c>
      <c r="R725" s="11">
        <v>0</v>
      </c>
      <c r="S725" s="11">
        <v>0</v>
      </c>
      <c r="T725" s="11">
        <v>0</v>
      </c>
      <c r="U725" s="11">
        <v>0.9948999999999999</v>
      </c>
      <c r="V725" s="11">
        <v>0</v>
      </c>
      <c r="W725" s="11">
        <v>0</v>
      </c>
      <c r="X725" s="11">
        <v>5.1000000000000004E-3</v>
      </c>
      <c r="Y725" s="11">
        <v>0</v>
      </c>
      <c r="Z725" s="11">
        <v>0</v>
      </c>
      <c r="AA725" s="11">
        <v>0</v>
      </c>
      <c r="AB725" s="11">
        <v>0</v>
      </c>
    </row>
    <row r="726" spans="1:28" x14ac:dyDescent="0.25">
      <c r="A726" s="11">
        <v>35</v>
      </c>
      <c r="B726" s="11" t="s">
        <v>27</v>
      </c>
      <c r="C726" s="11">
        <v>293.14999999999998</v>
      </c>
      <c r="D726" s="11">
        <v>1</v>
      </c>
      <c r="E726" s="11">
        <v>0.51200000000000001</v>
      </c>
      <c r="F726" s="11">
        <v>0</v>
      </c>
      <c r="G726" s="11">
        <v>0</v>
      </c>
      <c r="H726" s="11">
        <v>0.43959999999999999</v>
      </c>
      <c r="I726" s="11">
        <v>0</v>
      </c>
      <c r="J726" s="11">
        <v>0</v>
      </c>
      <c r="K726" s="11">
        <v>4.8399999999999999E-2</v>
      </c>
      <c r="L726" s="11">
        <v>0</v>
      </c>
      <c r="M726" s="11">
        <v>7.2400000000000006E-2</v>
      </c>
      <c r="N726" s="11">
        <v>0</v>
      </c>
      <c r="O726" s="11">
        <v>0</v>
      </c>
      <c r="P726" s="11">
        <v>0.87680000000000002</v>
      </c>
      <c r="Q726" s="11">
        <v>0</v>
      </c>
      <c r="R726" s="11">
        <v>0</v>
      </c>
      <c r="S726" s="11">
        <v>5.0799999999999998E-2</v>
      </c>
      <c r="T726" s="11">
        <v>0</v>
      </c>
      <c r="U726" s="11">
        <v>0.94550000000000001</v>
      </c>
      <c r="V726" s="11">
        <v>0</v>
      </c>
      <c r="W726" s="11">
        <v>0</v>
      </c>
      <c r="X726" s="11">
        <v>8.8000000000000005E-3</v>
      </c>
      <c r="Y726" s="11">
        <v>0</v>
      </c>
      <c r="Z726" s="11">
        <v>0</v>
      </c>
      <c r="AA726" s="11">
        <v>4.5700000000000005E-2</v>
      </c>
      <c r="AB726" s="11">
        <v>0</v>
      </c>
    </row>
    <row r="727" spans="1:28" x14ac:dyDescent="0.25">
      <c r="A727" s="11">
        <v>35</v>
      </c>
      <c r="B727" s="11" t="s">
        <v>27</v>
      </c>
      <c r="C727" s="11">
        <v>293.14999999999998</v>
      </c>
      <c r="D727" s="11">
        <v>1</v>
      </c>
      <c r="E727" s="11">
        <v>0.51029999999999998</v>
      </c>
      <c r="F727" s="11">
        <v>0</v>
      </c>
      <c r="G727" s="11">
        <v>0</v>
      </c>
      <c r="H727" s="11">
        <v>0.39549999999999996</v>
      </c>
      <c r="I727" s="11">
        <v>0</v>
      </c>
      <c r="J727" s="11">
        <v>0</v>
      </c>
      <c r="K727" s="11">
        <v>9.4200000000000006E-2</v>
      </c>
      <c r="L727" s="11">
        <v>0</v>
      </c>
      <c r="M727" s="11">
        <v>9.3399999999999997E-2</v>
      </c>
      <c r="N727" s="11">
        <v>0</v>
      </c>
      <c r="O727" s="11">
        <v>0</v>
      </c>
      <c r="P727" s="11">
        <v>0.80269999999999997</v>
      </c>
      <c r="Q727" s="11">
        <v>0</v>
      </c>
      <c r="R727" s="11">
        <v>0</v>
      </c>
      <c r="S727" s="11">
        <v>0.10390000000000001</v>
      </c>
      <c r="T727" s="11">
        <v>0</v>
      </c>
      <c r="U727" s="11">
        <v>0.90079999999999993</v>
      </c>
      <c r="V727" s="11">
        <v>0</v>
      </c>
      <c r="W727" s="11">
        <v>0</v>
      </c>
      <c r="X727" s="11">
        <v>1.2800000000000001E-2</v>
      </c>
      <c r="Y727" s="11">
        <v>0</v>
      </c>
      <c r="Z727" s="11">
        <v>0</v>
      </c>
      <c r="AA727" s="11">
        <v>8.6400000000000005E-2</v>
      </c>
      <c r="AB727" s="11">
        <v>0</v>
      </c>
    </row>
    <row r="728" spans="1:28" x14ac:dyDescent="0.25">
      <c r="A728" s="11">
        <v>35</v>
      </c>
      <c r="B728" s="11" t="s">
        <v>27</v>
      </c>
      <c r="C728" s="11">
        <v>293.14999999999998</v>
      </c>
      <c r="D728" s="11">
        <v>1</v>
      </c>
      <c r="E728" s="11">
        <v>0.47649999999999998</v>
      </c>
      <c r="F728" s="11">
        <v>0</v>
      </c>
      <c r="G728" s="11">
        <v>0</v>
      </c>
      <c r="H728" s="11">
        <v>0.33210000000000001</v>
      </c>
      <c r="I728" s="11">
        <v>0</v>
      </c>
      <c r="J728" s="11">
        <v>0</v>
      </c>
      <c r="K728" s="11">
        <v>0.19140000000000001</v>
      </c>
      <c r="L728" s="11">
        <v>0</v>
      </c>
      <c r="M728" s="11">
        <v>0.16579999999999998</v>
      </c>
      <c r="N728" s="11">
        <v>0</v>
      </c>
      <c r="O728" s="11">
        <v>0</v>
      </c>
      <c r="P728" s="11">
        <v>0.63819999999999999</v>
      </c>
      <c r="Q728" s="11">
        <v>0</v>
      </c>
      <c r="R728" s="11">
        <v>0</v>
      </c>
      <c r="S728" s="11">
        <v>0.19600000000000001</v>
      </c>
      <c r="T728" s="11">
        <v>0</v>
      </c>
      <c r="U728" s="11">
        <v>0.76439999999999997</v>
      </c>
      <c r="V728" s="11">
        <v>0</v>
      </c>
      <c r="W728" s="11">
        <v>0</v>
      </c>
      <c r="X728" s="11">
        <v>4.7400000000000005E-2</v>
      </c>
      <c r="Y728" s="11">
        <v>0</v>
      </c>
      <c r="Z728" s="11">
        <v>0</v>
      </c>
      <c r="AA728" s="11">
        <v>0.18820000000000001</v>
      </c>
      <c r="AB728" s="11">
        <v>0</v>
      </c>
    </row>
    <row r="729" spans="1:28" x14ac:dyDescent="0.25">
      <c r="A729" s="11">
        <v>35</v>
      </c>
      <c r="B729" s="11" t="s">
        <v>27</v>
      </c>
      <c r="C729" s="11">
        <v>293.14999999999998</v>
      </c>
      <c r="D729" s="11">
        <v>1</v>
      </c>
      <c r="E729" s="11">
        <v>0.48280000000000001</v>
      </c>
      <c r="F729" s="11">
        <v>0</v>
      </c>
      <c r="G729" s="11">
        <v>0</v>
      </c>
      <c r="H729" s="11">
        <v>0.28149999999999997</v>
      </c>
      <c r="I729" s="11">
        <v>0</v>
      </c>
      <c r="J729" s="11">
        <v>0</v>
      </c>
      <c r="K729" s="11">
        <v>0.23569999999999999</v>
      </c>
      <c r="L729" s="11">
        <v>0</v>
      </c>
      <c r="M729" s="11">
        <v>0.19920000000000002</v>
      </c>
      <c r="N729" s="11">
        <v>0</v>
      </c>
      <c r="O729" s="11">
        <v>0</v>
      </c>
      <c r="P729" s="11">
        <v>0.5524</v>
      </c>
      <c r="Q729" s="11">
        <v>0</v>
      </c>
      <c r="R729" s="11">
        <v>0</v>
      </c>
      <c r="S729" s="11">
        <v>0.24840000000000001</v>
      </c>
      <c r="T729" s="11">
        <v>0</v>
      </c>
      <c r="U729" s="11">
        <v>0.70829999999999993</v>
      </c>
      <c r="V729" s="11">
        <v>0</v>
      </c>
      <c r="W729" s="11">
        <v>0</v>
      </c>
      <c r="X729" s="11">
        <v>6.1699999999999998E-2</v>
      </c>
      <c r="Y729" s="11">
        <v>0</v>
      </c>
      <c r="Z729" s="11">
        <v>0</v>
      </c>
      <c r="AA729" s="11">
        <v>0.23</v>
      </c>
      <c r="AB729" s="11">
        <v>0</v>
      </c>
    </row>
    <row r="730" spans="1:28" x14ac:dyDescent="0.25">
      <c r="A730" s="11">
        <v>35</v>
      </c>
      <c r="B730" s="11" t="s">
        <v>27</v>
      </c>
      <c r="C730" s="11">
        <v>303.14999999999998</v>
      </c>
      <c r="D730" s="11">
        <v>1</v>
      </c>
      <c r="E730" s="11">
        <v>0.52579999999999993</v>
      </c>
      <c r="F730" s="11">
        <v>0</v>
      </c>
      <c r="G730" s="11">
        <v>0</v>
      </c>
      <c r="H730" s="11">
        <v>0.47420000000000001</v>
      </c>
      <c r="I730" s="11">
        <v>0</v>
      </c>
      <c r="J730" s="11">
        <v>0</v>
      </c>
      <c r="K730" s="11">
        <v>0</v>
      </c>
      <c r="L730" s="11">
        <v>0</v>
      </c>
      <c r="M730" s="11">
        <v>5.9800000000000006E-2</v>
      </c>
      <c r="N730" s="11">
        <v>0</v>
      </c>
      <c r="O730" s="11">
        <v>0</v>
      </c>
      <c r="P730" s="11">
        <v>0.94019999999999992</v>
      </c>
      <c r="Q730" s="11">
        <v>0</v>
      </c>
      <c r="R730" s="11">
        <v>0</v>
      </c>
      <c r="S730" s="11">
        <v>0</v>
      </c>
      <c r="T730" s="11">
        <v>0</v>
      </c>
      <c r="U730" s="11">
        <v>0.99379999999999991</v>
      </c>
      <c r="V730" s="11">
        <v>0</v>
      </c>
      <c r="W730" s="11">
        <v>0</v>
      </c>
      <c r="X730" s="11">
        <v>6.1999999999999998E-3</v>
      </c>
      <c r="Y730" s="11">
        <v>0</v>
      </c>
      <c r="Z730" s="11">
        <v>0</v>
      </c>
      <c r="AA730" s="11">
        <v>0</v>
      </c>
      <c r="AB730" s="11">
        <v>0</v>
      </c>
    </row>
    <row r="731" spans="1:28" x14ac:dyDescent="0.25">
      <c r="A731" s="11">
        <v>35</v>
      </c>
      <c r="B731" s="11" t="s">
        <v>27</v>
      </c>
      <c r="C731" s="11">
        <v>303.14999999999998</v>
      </c>
      <c r="D731" s="11">
        <v>1</v>
      </c>
      <c r="E731" s="11">
        <v>0.5272</v>
      </c>
      <c r="F731" s="11">
        <v>0</v>
      </c>
      <c r="G731" s="11">
        <v>0</v>
      </c>
      <c r="H731" s="11">
        <v>0.44119999999999998</v>
      </c>
      <c r="I731" s="11">
        <v>0</v>
      </c>
      <c r="J731" s="11">
        <v>0</v>
      </c>
      <c r="K731" s="11">
        <v>3.1600000000000003E-2</v>
      </c>
      <c r="L731" s="11">
        <v>0</v>
      </c>
      <c r="M731" s="11">
        <v>6.6900000000000001E-2</v>
      </c>
      <c r="N731" s="11">
        <v>0</v>
      </c>
      <c r="O731" s="11">
        <v>0</v>
      </c>
      <c r="P731" s="11">
        <v>0.89800000000000002</v>
      </c>
      <c r="Q731" s="11">
        <v>0</v>
      </c>
      <c r="R731" s="11">
        <v>0</v>
      </c>
      <c r="S731" s="11">
        <v>3.5099999999999999E-2</v>
      </c>
      <c r="T731" s="11">
        <v>0</v>
      </c>
      <c r="U731" s="11">
        <v>0.96560000000000001</v>
      </c>
      <c r="V731" s="11">
        <v>0</v>
      </c>
      <c r="W731" s="11">
        <v>0</v>
      </c>
      <c r="X731" s="11">
        <v>6.6E-3</v>
      </c>
      <c r="Y731" s="11">
        <v>0</v>
      </c>
      <c r="Z731" s="11">
        <v>0</v>
      </c>
      <c r="AA731" s="11">
        <v>2.7799999999999998E-2</v>
      </c>
      <c r="AB731" s="11">
        <v>0</v>
      </c>
    </row>
    <row r="732" spans="1:28" x14ac:dyDescent="0.25">
      <c r="A732" s="11">
        <v>35</v>
      </c>
      <c r="B732" s="11" t="s">
        <v>27</v>
      </c>
      <c r="C732" s="11">
        <v>303.14999999999998</v>
      </c>
      <c r="D732" s="11">
        <v>1</v>
      </c>
      <c r="E732" s="11">
        <v>0.51969999999999994</v>
      </c>
      <c r="F732" s="11">
        <v>0</v>
      </c>
      <c r="G732" s="11">
        <v>0</v>
      </c>
      <c r="H732" s="11">
        <v>0.42149999999999999</v>
      </c>
      <c r="I732" s="11">
        <v>0</v>
      </c>
      <c r="J732" s="11">
        <v>0</v>
      </c>
      <c r="K732" s="11">
        <v>5.8799999999999998E-2</v>
      </c>
      <c r="L732" s="11">
        <v>0</v>
      </c>
      <c r="M732" s="11">
        <v>8.3100000000000007E-2</v>
      </c>
      <c r="N732" s="11">
        <v>0</v>
      </c>
      <c r="O732" s="11">
        <v>0</v>
      </c>
      <c r="P732" s="11">
        <v>0.85340000000000005</v>
      </c>
      <c r="Q732" s="11">
        <v>0</v>
      </c>
      <c r="R732" s="11">
        <v>0</v>
      </c>
      <c r="S732" s="11">
        <v>6.3500000000000001E-2</v>
      </c>
      <c r="T732" s="11">
        <v>0</v>
      </c>
      <c r="U732" s="11">
        <v>0.93629999999999991</v>
      </c>
      <c r="V732" s="11">
        <v>0</v>
      </c>
      <c r="W732" s="11">
        <v>0</v>
      </c>
      <c r="X732" s="11">
        <v>1.04E-2</v>
      </c>
      <c r="Y732" s="11">
        <v>0</v>
      </c>
      <c r="Z732" s="11">
        <v>0</v>
      </c>
      <c r="AA732" s="11">
        <v>5.33E-2</v>
      </c>
      <c r="AB732" s="11">
        <v>0</v>
      </c>
    </row>
    <row r="733" spans="1:28" x14ac:dyDescent="0.25">
      <c r="A733" s="11">
        <v>35</v>
      </c>
      <c r="B733" s="11" t="s">
        <v>27</v>
      </c>
      <c r="C733" s="11">
        <v>303.14999999999998</v>
      </c>
      <c r="D733" s="11">
        <v>1</v>
      </c>
      <c r="E733" s="11">
        <v>0.47950000000000004</v>
      </c>
      <c r="F733" s="11">
        <v>0</v>
      </c>
      <c r="G733" s="11">
        <v>0</v>
      </c>
      <c r="H733" s="11">
        <v>0.42770000000000002</v>
      </c>
      <c r="I733" s="11">
        <v>0</v>
      </c>
      <c r="J733" s="11">
        <v>0</v>
      </c>
      <c r="K733" s="11">
        <v>9.2799999999999994E-2</v>
      </c>
      <c r="L733" s="11">
        <v>0</v>
      </c>
      <c r="M733" s="11">
        <v>0.1085</v>
      </c>
      <c r="N733" s="11">
        <v>0</v>
      </c>
      <c r="O733" s="11">
        <v>0</v>
      </c>
      <c r="P733" s="11">
        <v>0.79590000000000005</v>
      </c>
      <c r="Q733" s="11">
        <v>0</v>
      </c>
      <c r="R733" s="11">
        <v>0</v>
      </c>
      <c r="S733" s="11">
        <v>9.5600000000000004E-2</v>
      </c>
      <c r="T733" s="11">
        <v>0</v>
      </c>
      <c r="U733" s="11">
        <v>0.8931</v>
      </c>
      <c r="V733" s="11">
        <v>0</v>
      </c>
      <c r="W733" s="11">
        <v>0</v>
      </c>
      <c r="X733" s="11">
        <v>1.8700000000000001E-2</v>
      </c>
      <c r="Y733" s="11">
        <v>0</v>
      </c>
      <c r="Z733" s="11">
        <v>0</v>
      </c>
      <c r="AA733" s="11">
        <v>8.8200000000000001E-2</v>
      </c>
      <c r="AB733" s="11">
        <v>0</v>
      </c>
    </row>
    <row r="734" spans="1:28" x14ac:dyDescent="0.25">
      <c r="A734" s="11">
        <v>35</v>
      </c>
      <c r="B734" s="11" t="s">
        <v>27</v>
      </c>
      <c r="C734" s="11">
        <v>303.14999999999998</v>
      </c>
      <c r="D734" s="11">
        <v>1</v>
      </c>
      <c r="E734" s="11">
        <v>0.47299999999999998</v>
      </c>
      <c r="F734" s="11">
        <v>0</v>
      </c>
      <c r="G734" s="11">
        <v>0</v>
      </c>
      <c r="H734" s="11">
        <v>0.3967</v>
      </c>
      <c r="I734" s="11">
        <v>0</v>
      </c>
      <c r="J734" s="11">
        <v>0</v>
      </c>
      <c r="K734" s="11">
        <v>0.1303</v>
      </c>
      <c r="L734" s="11">
        <v>0</v>
      </c>
      <c r="M734" s="11">
        <v>0.13100000000000001</v>
      </c>
      <c r="N734" s="11">
        <v>0</v>
      </c>
      <c r="O734" s="11">
        <v>0</v>
      </c>
      <c r="P734" s="11">
        <v>0.73159999999999992</v>
      </c>
      <c r="Q734" s="11">
        <v>0</v>
      </c>
      <c r="R734" s="11">
        <v>0</v>
      </c>
      <c r="S734" s="11">
        <v>0.13739999999999999</v>
      </c>
      <c r="T734" s="11">
        <v>0</v>
      </c>
      <c r="U734" s="11">
        <v>0.85329999999999995</v>
      </c>
      <c r="V734" s="11">
        <v>0</v>
      </c>
      <c r="W734" s="11">
        <v>0</v>
      </c>
      <c r="X734" s="11">
        <v>2.41E-2</v>
      </c>
      <c r="Y734" s="11">
        <v>0</v>
      </c>
      <c r="Z734" s="11">
        <v>0</v>
      </c>
      <c r="AA734" s="11">
        <v>0.1226</v>
      </c>
      <c r="AB734" s="11">
        <v>0</v>
      </c>
    </row>
    <row r="735" spans="1:28" x14ac:dyDescent="0.25">
      <c r="A735" s="11">
        <v>35</v>
      </c>
      <c r="B735" s="11" t="s">
        <v>27</v>
      </c>
      <c r="C735" s="11">
        <v>293.14999999999998</v>
      </c>
      <c r="D735" s="11">
        <v>2</v>
      </c>
      <c r="E735" s="11">
        <v>0.52729999999999999</v>
      </c>
      <c r="F735" s="11">
        <v>0</v>
      </c>
      <c r="G735" s="11">
        <v>0</v>
      </c>
      <c r="H735" s="11">
        <v>0.47270000000000001</v>
      </c>
      <c r="I735" s="11">
        <v>0</v>
      </c>
      <c r="J735" s="11">
        <v>0</v>
      </c>
      <c r="K735" s="11">
        <v>0</v>
      </c>
      <c r="L735" s="11">
        <v>0</v>
      </c>
      <c r="M735" s="11">
        <v>0.1265</v>
      </c>
      <c r="N735" s="11">
        <v>0</v>
      </c>
      <c r="O735" s="11">
        <v>0</v>
      </c>
      <c r="P735" s="11">
        <v>0.87349999999999994</v>
      </c>
      <c r="Q735" s="11">
        <v>0</v>
      </c>
      <c r="R735" s="11">
        <v>0</v>
      </c>
      <c r="S735" s="11">
        <v>0</v>
      </c>
      <c r="T735" s="11">
        <v>0</v>
      </c>
      <c r="U735" s="11">
        <v>0.95279999999999998</v>
      </c>
      <c r="V735" s="11">
        <v>0</v>
      </c>
      <c r="W735" s="11">
        <v>0</v>
      </c>
      <c r="X735" s="11">
        <v>4.7199999999999999E-2</v>
      </c>
      <c r="Y735" s="11">
        <v>0</v>
      </c>
      <c r="Z735" s="11">
        <v>0</v>
      </c>
      <c r="AA735" s="11">
        <v>0</v>
      </c>
      <c r="AB735" s="11">
        <v>0</v>
      </c>
    </row>
    <row r="736" spans="1:28" x14ac:dyDescent="0.25">
      <c r="A736" s="11">
        <v>35</v>
      </c>
      <c r="B736" s="11" t="s">
        <v>27</v>
      </c>
      <c r="C736" s="11">
        <v>293.14999999999998</v>
      </c>
      <c r="D736" s="11">
        <v>2</v>
      </c>
      <c r="E736" s="11">
        <v>0.53060000000000007</v>
      </c>
      <c r="F736" s="11">
        <v>0</v>
      </c>
      <c r="G736" s="11">
        <v>0</v>
      </c>
      <c r="H736" s="11">
        <v>0.44040000000000001</v>
      </c>
      <c r="I736" s="11">
        <v>0</v>
      </c>
      <c r="J736" s="11">
        <v>0</v>
      </c>
      <c r="K736" s="11">
        <v>2.8999999999999998E-2</v>
      </c>
      <c r="L736" s="11">
        <v>0</v>
      </c>
      <c r="M736" s="11">
        <v>0.15380000000000002</v>
      </c>
      <c r="N736" s="11">
        <v>0</v>
      </c>
      <c r="O736" s="11">
        <v>0</v>
      </c>
      <c r="P736" s="11">
        <v>0.82279999999999998</v>
      </c>
      <c r="Q736" s="11">
        <v>0</v>
      </c>
      <c r="R736" s="11">
        <v>0</v>
      </c>
      <c r="S736" s="11">
        <v>2.3399999999999997E-2</v>
      </c>
      <c r="T736" s="11">
        <v>0</v>
      </c>
      <c r="U736" s="11">
        <v>0.90129999999999999</v>
      </c>
      <c r="V736" s="11">
        <v>0</v>
      </c>
      <c r="W736" s="11">
        <v>0</v>
      </c>
      <c r="X736" s="11">
        <v>6.5000000000000002E-2</v>
      </c>
      <c r="Y736" s="11">
        <v>0</v>
      </c>
      <c r="Z736" s="11">
        <v>0</v>
      </c>
      <c r="AA736" s="11">
        <v>3.3700000000000001E-2</v>
      </c>
      <c r="AB736" s="11">
        <v>0</v>
      </c>
    </row>
    <row r="737" spans="1:28" x14ac:dyDescent="0.25">
      <c r="A737" s="11">
        <v>35</v>
      </c>
      <c r="B737" s="11" t="s">
        <v>27</v>
      </c>
      <c r="C737" s="11">
        <v>293.14999999999998</v>
      </c>
      <c r="D737" s="11">
        <v>2</v>
      </c>
      <c r="E737" s="11">
        <v>0.52800000000000002</v>
      </c>
      <c r="F737" s="11">
        <v>0</v>
      </c>
      <c r="G737" s="11">
        <v>0</v>
      </c>
      <c r="H737" s="11">
        <v>0.4133</v>
      </c>
      <c r="I737" s="11">
        <v>0</v>
      </c>
      <c r="J737" s="11">
        <v>0</v>
      </c>
      <c r="K737" s="11">
        <v>5.8700000000000002E-2</v>
      </c>
      <c r="L737" s="11">
        <v>0</v>
      </c>
      <c r="M737" s="11">
        <v>0.1893</v>
      </c>
      <c r="N737" s="11">
        <v>0</v>
      </c>
      <c r="O737" s="11">
        <v>0</v>
      </c>
      <c r="P737" s="11">
        <v>0.76190000000000002</v>
      </c>
      <c r="Q737" s="11">
        <v>0</v>
      </c>
      <c r="R737" s="11">
        <v>0</v>
      </c>
      <c r="S737" s="11">
        <v>4.8799999999999996E-2</v>
      </c>
      <c r="T737" s="11">
        <v>0</v>
      </c>
      <c r="U737" s="11">
        <v>0.84230000000000005</v>
      </c>
      <c r="V737" s="11">
        <v>0</v>
      </c>
      <c r="W737" s="11">
        <v>0</v>
      </c>
      <c r="X737" s="11">
        <v>9.2100000000000015E-2</v>
      </c>
      <c r="Y737" s="11">
        <v>0</v>
      </c>
      <c r="Z737" s="11">
        <v>0</v>
      </c>
      <c r="AA737" s="11">
        <v>6.5599999999999992E-2</v>
      </c>
      <c r="AB737" s="11">
        <v>0</v>
      </c>
    </row>
    <row r="738" spans="1:28" x14ac:dyDescent="0.25">
      <c r="A738" s="11">
        <v>35</v>
      </c>
      <c r="B738" s="11" t="s">
        <v>27</v>
      </c>
      <c r="C738" s="11">
        <v>293.14999999999998</v>
      </c>
      <c r="D738" s="11">
        <v>2</v>
      </c>
      <c r="E738" s="11">
        <v>0.50840000000000007</v>
      </c>
      <c r="F738" s="11">
        <v>0</v>
      </c>
      <c r="G738" s="11">
        <v>0</v>
      </c>
      <c r="H738" s="11">
        <v>0.41359999999999997</v>
      </c>
      <c r="I738" s="11">
        <v>0</v>
      </c>
      <c r="J738" s="11">
        <v>0</v>
      </c>
      <c r="K738" s="11">
        <v>7.8E-2</v>
      </c>
      <c r="L738" s="11">
        <v>0</v>
      </c>
      <c r="M738" s="11">
        <v>0.21969999999999998</v>
      </c>
      <c r="N738" s="11">
        <v>0</v>
      </c>
      <c r="O738" s="11">
        <v>0</v>
      </c>
      <c r="P738" s="11">
        <v>0.71189999999999998</v>
      </c>
      <c r="Q738" s="11">
        <v>0</v>
      </c>
      <c r="R738" s="11">
        <v>0</v>
      </c>
      <c r="S738" s="11">
        <v>6.8400000000000002E-2</v>
      </c>
      <c r="T738" s="11">
        <v>0</v>
      </c>
      <c r="U738" s="11">
        <v>0.79430000000000012</v>
      </c>
      <c r="V738" s="11">
        <v>0</v>
      </c>
      <c r="W738" s="11">
        <v>0</v>
      </c>
      <c r="X738" s="11">
        <v>0.11789999999999999</v>
      </c>
      <c r="Y738" s="11">
        <v>0</v>
      </c>
      <c r="Z738" s="11">
        <v>0</v>
      </c>
      <c r="AA738" s="11">
        <v>8.7799999999999989E-2</v>
      </c>
      <c r="AB738" s="11">
        <v>0</v>
      </c>
    </row>
    <row r="739" spans="1:28" x14ac:dyDescent="0.25">
      <c r="A739" s="11">
        <v>35</v>
      </c>
      <c r="B739" s="11" t="s">
        <v>27</v>
      </c>
      <c r="C739" s="11">
        <v>293.14999999999998</v>
      </c>
      <c r="D739" s="11">
        <v>2</v>
      </c>
      <c r="E739" s="11">
        <v>0.50840000000000007</v>
      </c>
      <c r="F739" s="11">
        <v>0</v>
      </c>
      <c r="G739" s="11">
        <v>0</v>
      </c>
      <c r="H739" s="11">
        <v>0.39549999999999996</v>
      </c>
      <c r="I739" s="11">
        <v>0</v>
      </c>
      <c r="J739" s="11">
        <v>0</v>
      </c>
      <c r="K739" s="11">
        <v>9.6099999999999991E-2</v>
      </c>
      <c r="L739" s="11">
        <v>0</v>
      </c>
      <c r="M739" s="11">
        <v>0.25379999999999997</v>
      </c>
      <c r="N739" s="11">
        <v>0</v>
      </c>
      <c r="O739" s="11">
        <v>0</v>
      </c>
      <c r="P739" s="11">
        <v>0.66150000000000009</v>
      </c>
      <c r="Q739" s="11">
        <v>0</v>
      </c>
      <c r="R739" s="11">
        <v>0</v>
      </c>
      <c r="S739" s="11">
        <v>8.4700000000000011E-2</v>
      </c>
      <c r="T739" s="11">
        <v>0</v>
      </c>
      <c r="U739" s="11">
        <v>0.74049999999999994</v>
      </c>
      <c r="V739" s="11">
        <v>0</v>
      </c>
      <c r="W739" s="11">
        <v>0</v>
      </c>
      <c r="X739" s="11">
        <v>0.154</v>
      </c>
      <c r="Y739" s="11">
        <v>0</v>
      </c>
      <c r="Z739" s="11">
        <v>0</v>
      </c>
      <c r="AA739" s="11">
        <v>0.10550000000000001</v>
      </c>
      <c r="AB739" s="11">
        <v>0</v>
      </c>
    </row>
    <row r="740" spans="1:28" x14ac:dyDescent="0.25">
      <c r="A740" s="11">
        <v>35</v>
      </c>
      <c r="B740" s="11" t="s">
        <v>27</v>
      </c>
      <c r="C740" s="11">
        <v>293.14999999999998</v>
      </c>
      <c r="D740" s="11">
        <v>2</v>
      </c>
      <c r="E740" s="11">
        <v>0.50170000000000003</v>
      </c>
      <c r="F740" s="11">
        <v>0</v>
      </c>
      <c r="G740" s="11">
        <v>0</v>
      </c>
      <c r="H740" s="11">
        <v>0.38780000000000003</v>
      </c>
      <c r="I740" s="11">
        <v>0</v>
      </c>
      <c r="J740" s="11">
        <v>0</v>
      </c>
      <c r="K740" s="11">
        <v>0.1105</v>
      </c>
      <c r="L740" s="11">
        <v>0</v>
      </c>
      <c r="M740" s="11">
        <v>0.31109999999999999</v>
      </c>
      <c r="N740" s="11">
        <v>0</v>
      </c>
      <c r="O740" s="11">
        <v>0</v>
      </c>
      <c r="P740" s="11">
        <v>0.58779999999999999</v>
      </c>
      <c r="Q740" s="11">
        <v>0</v>
      </c>
      <c r="R740" s="11">
        <v>0</v>
      </c>
      <c r="S740" s="11">
        <v>0.1011</v>
      </c>
      <c r="T740" s="11">
        <v>0</v>
      </c>
      <c r="U740" s="11">
        <v>0.6714</v>
      </c>
      <c r="V740" s="11">
        <v>0</v>
      </c>
      <c r="W740" s="11">
        <v>0</v>
      </c>
      <c r="X740" s="11">
        <v>0.20960000000000001</v>
      </c>
      <c r="Y740" s="11">
        <v>0</v>
      </c>
      <c r="Z740" s="11">
        <v>0</v>
      </c>
      <c r="AA740" s="11">
        <v>0.11900000000000001</v>
      </c>
      <c r="AB740" s="11">
        <v>0</v>
      </c>
    </row>
    <row r="741" spans="1:28" x14ac:dyDescent="0.25">
      <c r="A741" s="11">
        <v>35</v>
      </c>
      <c r="B741" s="11" t="s">
        <v>27</v>
      </c>
      <c r="C741" s="11">
        <v>303.14999999999998</v>
      </c>
      <c r="D741" s="11">
        <v>2</v>
      </c>
      <c r="E741" s="11">
        <v>0.54200000000000004</v>
      </c>
      <c r="F741" s="11">
        <v>0</v>
      </c>
      <c r="G741" s="11">
        <v>0</v>
      </c>
      <c r="H741" s="11">
        <v>0.45799999999999996</v>
      </c>
      <c r="I741" s="11">
        <v>0</v>
      </c>
      <c r="J741" s="11">
        <v>0</v>
      </c>
      <c r="K741" s="11">
        <v>0</v>
      </c>
      <c r="L741" s="11">
        <v>0</v>
      </c>
      <c r="M741" s="11">
        <v>0.15560000000000002</v>
      </c>
      <c r="N741" s="11">
        <v>0</v>
      </c>
      <c r="O741" s="11">
        <v>0</v>
      </c>
      <c r="P741" s="11">
        <v>0.84439999999999993</v>
      </c>
      <c r="Q741" s="11">
        <v>0</v>
      </c>
      <c r="R741" s="11">
        <v>0</v>
      </c>
      <c r="S741" s="11">
        <v>0</v>
      </c>
      <c r="T741" s="11">
        <v>0</v>
      </c>
      <c r="U741" s="11">
        <v>0.93900000000000006</v>
      </c>
      <c r="V741" s="11">
        <v>0</v>
      </c>
      <c r="W741" s="11">
        <v>0</v>
      </c>
      <c r="X741" s="11">
        <v>6.0999999999999999E-2</v>
      </c>
      <c r="Y741" s="11">
        <v>0</v>
      </c>
      <c r="Z741" s="11">
        <v>0</v>
      </c>
      <c r="AA741" s="11">
        <v>0</v>
      </c>
      <c r="AB741" s="11">
        <v>0</v>
      </c>
    </row>
    <row r="742" spans="1:28" x14ac:dyDescent="0.25">
      <c r="A742" s="11">
        <v>35</v>
      </c>
      <c r="B742" s="11" t="s">
        <v>27</v>
      </c>
      <c r="C742" s="11">
        <v>303.14999999999998</v>
      </c>
      <c r="D742" s="11">
        <v>2</v>
      </c>
      <c r="E742" s="11">
        <v>0.52149999999999996</v>
      </c>
      <c r="F742" s="11">
        <v>0</v>
      </c>
      <c r="G742" s="11">
        <v>0</v>
      </c>
      <c r="H742" s="11">
        <v>0.46600000000000003</v>
      </c>
      <c r="I742" s="11">
        <v>0</v>
      </c>
      <c r="J742" s="11">
        <v>0</v>
      </c>
      <c r="K742" s="11">
        <v>1.2500000000000001E-2</v>
      </c>
      <c r="L742" s="11">
        <v>0</v>
      </c>
      <c r="M742" s="11">
        <v>0.16930000000000001</v>
      </c>
      <c r="N742" s="11">
        <v>0</v>
      </c>
      <c r="O742" s="11">
        <v>0</v>
      </c>
      <c r="P742" s="11">
        <v>0.81900000000000006</v>
      </c>
      <c r="Q742" s="11">
        <v>0</v>
      </c>
      <c r="R742" s="11">
        <v>0</v>
      </c>
      <c r="S742" s="11">
        <v>1.1699999999999999E-2</v>
      </c>
      <c r="T742" s="11">
        <v>0</v>
      </c>
      <c r="U742" s="11">
        <v>0.91510000000000002</v>
      </c>
      <c r="V742" s="11">
        <v>0</v>
      </c>
      <c r="W742" s="11">
        <v>0</v>
      </c>
      <c r="X742" s="11">
        <v>7.0900000000000005E-2</v>
      </c>
      <c r="Y742" s="11">
        <v>0</v>
      </c>
      <c r="Z742" s="11">
        <v>0</v>
      </c>
      <c r="AA742" s="11">
        <v>1.3999999999999999E-2</v>
      </c>
      <c r="AB742" s="11">
        <v>0</v>
      </c>
    </row>
    <row r="743" spans="1:28" x14ac:dyDescent="0.25">
      <c r="A743" s="11">
        <v>35</v>
      </c>
      <c r="B743" s="11" t="s">
        <v>27</v>
      </c>
      <c r="C743" s="11">
        <v>303.14999999999998</v>
      </c>
      <c r="D743" s="11">
        <v>2</v>
      </c>
      <c r="E743" s="11">
        <v>0.50080000000000002</v>
      </c>
      <c r="F743" s="11">
        <v>0</v>
      </c>
      <c r="G743" s="11">
        <v>0</v>
      </c>
      <c r="H743" s="11">
        <v>0.47439999999999999</v>
      </c>
      <c r="I743" s="11">
        <v>0</v>
      </c>
      <c r="J743" s="11">
        <v>0</v>
      </c>
      <c r="K743" s="11">
        <v>2.4799999999999999E-2</v>
      </c>
      <c r="L743" s="11">
        <v>0</v>
      </c>
      <c r="M743" s="11">
        <v>0.183</v>
      </c>
      <c r="N743" s="11">
        <v>0</v>
      </c>
      <c r="O743" s="11">
        <v>0</v>
      </c>
      <c r="P743" s="11">
        <v>0.79390000000000005</v>
      </c>
      <c r="Q743" s="11">
        <v>0</v>
      </c>
      <c r="R743" s="11">
        <v>0</v>
      </c>
      <c r="S743" s="11">
        <v>2.3099999999999999E-2</v>
      </c>
      <c r="T743" s="11">
        <v>0</v>
      </c>
      <c r="U743" s="11">
        <v>0.89129999999999998</v>
      </c>
      <c r="V743" s="11">
        <v>0</v>
      </c>
      <c r="W743" s="11">
        <v>0</v>
      </c>
      <c r="X743" s="11">
        <v>8.1000000000000003E-2</v>
      </c>
      <c r="Y743" s="11">
        <v>0</v>
      </c>
      <c r="Z743" s="11">
        <v>0</v>
      </c>
      <c r="AA743" s="11">
        <v>2.7699999999999999E-2</v>
      </c>
      <c r="AB743" s="11">
        <v>0</v>
      </c>
    </row>
    <row r="744" spans="1:28" x14ac:dyDescent="0.25">
      <c r="A744" s="11">
        <v>35</v>
      </c>
      <c r="B744" s="11" t="s">
        <v>27</v>
      </c>
      <c r="C744" s="11">
        <v>303.14999999999998</v>
      </c>
      <c r="D744" s="11">
        <v>2</v>
      </c>
      <c r="E744" s="11">
        <v>0.50869999999999993</v>
      </c>
      <c r="F744" s="11">
        <v>0</v>
      </c>
      <c r="G744" s="11">
        <v>0</v>
      </c>
      <c r="H744" s="11">
        <v>0.45829999999999999</v>
      </c>
      <c r="I744" s="11">
        <v>0</v>
      </c>
      <c r="J744" s="11">
        <v>0</v>
      </c>
      <c r="K744" s="11">
        <v>3.3000000000000002E-2</v>
      </c>
      <c r="L744" s="11">
        <v>0</v>
      </c>
      <c r="M744" s="11">
        <v>0.19550000000000001</v>
      </c>
      <c r="N744" s="11">
        <v>0</v>
      </c>
      <c r="O744" s="11">
        <v>0</v>
      </c>
      <c r="P744" s="11">
        <v>0.77529999999999999</v>
      </c>
      <c r="Q744" s="11">
        <v>0</v>
      </c>
      <c r="R744" s="11">
        <v>0</v>
      </c>
      <c r="S744" s="11">
        <v>2.92E-2</v>
      </c>
      <c r="T744" s="11">
        <v>0</v>
      </c>
      <c r="U744" s="11">
        <v>0.872</v>
      </c>
      <c r="V744" s="11">
        <v>0</v>
      </c>
      <c r="W744" s="11">
        <v>0</v>
      </c>
      <c r="X744" s="11">
        <v>9.0999999999999998E-2</v>
      </c>
      <c r="Y744" s="11">
        <v>0</v>
      </c>
      <c r="Z744" s="11">
        <v>0</v>
      </c>
      <c r="AA744" s="11">
        <v>3.7000000000000005E-2</v>
      </c>
      <c r="AB744" s="11">
        <v>0</v>
      </c>
    </row>
    <row r="745" spans="1:28" x14ac:dyDescent="0.25">
      <c r="A745" s="11">
        <v>35</v>
      </c>
      <c r="B745" s="11" t="s">
        <v>27</v>
      </c>
      <c r="C745" s="11">
        <v>303.14999999999998</v>
      </c>
      <c r="D745" s="11">
        <v>2</v>
      </c>
      <c r="E745" s="11">
        <v>0.51649999999999996</v>
      </c>
      <c r="F745" s="11">
        <v>0</v>
      </c>
      <c r="G745" s="11">
        <v>0</v>
      </c>
      <c r="H745" s="11">
        <v>0.44219999999999998</v>
      </c>
      <c r="I745" s="11">
        <v>0</v>
      </c>
      <c r="J745" s="11">
        <v>0</v>
      </c>
      <c r="K745" s="11">
        <v>4.1299999999999996E-2</v>
      </c>
      <c r="L745" s="11">
        <v>0</v>
      </c>
      <c r="M745" s="11">
        <v>0.20800000000000002</v>
      </c>
      <c r="N745" s="11">
        <v>0</v>
      </c>
      <c r="O745" s="11">
        <v>0</v>
      </c>
      <c r="P745" s="11">
        <v>0.75659999999999994</v>
      </c>
      <c r="Q745" s="11">
        <v>0</v>
      </c>
      <c r="R745" s="11">
        <v>0</v>
      </c>
      <c r="S745" s="11">
        <v>3.5400000000000001E-2</v>
      </c>
      <c r="T745" s="11">
        <v>0</v>
      </c>
      <c r="U745" s="11">
        <v>0.85260000000000002</v>
      </c>
      <c r="V745" s="11">
        <v>0</v>
      </c>
      <c r="W745" s="11">
        <v>0</v>
      </c>
      <c r="X745" s="11">
        <v>0.10099999999999999</v>
      </c>
      <c r="Y745" s="11">
        <v>0</v>
      </c>
      <c r="Z745" s="11">
        <v>0</v>
      </c>
      <c r="AA745" s="11">
        <v>4.6399999999999997E-2</v>
      </c>
      <c r="AB745" s="11">
        <v>0</v>
      </c>
    </row>
    <row r="746" spans="1:28" x14ac:dyDescent="0.25">
      <c r="A746" s="11">
        <v>35</v>
      </c>
      <c r="B746" s="11" t="s">
        <v>27</v>
      </c>
      <c r="C746" s="11">
        <v>303.14999999999998</v>
      </c>
      <c r="D746" s="11">
        <v>2</v>
      </c>
      <c r="E746" s="11">
        <v>0.50740000000000007</v>
      </c>
      <c r="F746" s="11">
        <v>0</v>
      </c>
      <c r="G746" s="11">
        <v>0</v>
      </c>
      <c r="H746" s="11">
        <v>0.44209999999999999</v>
      </c>
      <c r="I746" s="11">
        <v>0</v>
      </c>
      <c r="J746" s="11">
        <v>0</v>
      </c>
      <c r="K746" s="11">
        <v>5.0499999999999996E-2</v>
      </c>
      <c r="L746" s="11">
        <v>0</v>
      </c>
      <c r="M746" s="11">
        <v>0.21890000000000001</v>
      </c>
      <c r="N746" s="11">
        <v>0</v>
      </c>
      <c r="O746" s="11">
        <v>0</v>
      </c>
      <c r="P746" s="11">
        <v>0.73730000000000007</v>
      </c>
      <c r="Q746" s="11">
        <v>0</v>
      </c>
      <c r="R746" s="11">
        <v>0</v>
      </c>
      <c r="S746" s="11">
        <v>4.3799999999999999E-2</v>
      </c>
      <c r="T746" s="11">
        <v>0</v>
      </c>
      <c r="U746" s="11">
        <v>0.83050000000000002</v>
      </c>
      <c r="V746" s="11">
        <v>0</v>
      </c>
      <c r="W746" s="11">
        <v>0</v>
      </c>
      <c r="X746" s="11">
        <v>0.1125</v>
      </c>
      <c r="Y746" s="11">
        <v>0</v>
      </c>
      <c r="Z746" s="11">
        <v>0</v>
      </c>
      <c r="AA746" s="11">
        <v>5.7000000000000002E-2</v>
      </c>
      <c r="AB746" s="11">
        <v>0</v>
      </c>
    </row>
    <row r="747" spans="1:28" x14ac:dyDescent="0.25">
      <c r="A747" s="11">
        <v>35</v>
      </c>
      <c r="B747" s="11" t="s">
        <v>27</v>
      </c>
      <c r="C747" s="11">
        <v>303.14999999999998</v>
      </c>
      <c r="D747" s="11">
        <v>2</v>
      </c>
      <c r="E747" s="11">
        <v>0.49819999999999998</v>
      </c>
      <c r="F747" s="11">
        <v>0</v>
      </c>
      <c r="G747" s="11">
        <v>0</v>
      </c>
      <c r="H747" s="11">
        <v>0.44209999999999999</v>
      </c>
      <c r="I747" s="11">
        <v>0</v>
      </c>
      <c r="J747" s="11">
        <v>0</v>
      </c>
      <c r="K747" s="11">
        <v>5.9699999999999996E-2</v>
      </c>
      <c r="L747" s="11">
        <v>0</v>
      </c>
      <c r="M747" s="11">
        <v>0.2298</v>
      </c>
      <c r="N747" s="11">
        <v>0</v>
      </c>
      <c r="O747" s="11">
        <v>0</v>
      </c>
      <c r="P747" s="11">
        <v>0.71810000000000007</v>
      </c>
      <c r="Q747" s="11">
        <v>0</v>
      </c>
      <c r="R747" s="11">
        <v>0</v>
      </c>
      <c r="S747" s="11">
        <v>5.21E-2</v>
      </c>
      <c r="T747" s="11">
        <v>0</v>
      </c>
      <c r="U747" s="11">
        <v>0.80840000000000001</v>
      </c>
      <c r="V747" s="11">
        <v>0</v>
      </c>
      <c r="W747" s="11">
        <v>0</v>
      </c>
      <c r="X747" s="11">
        <v>0.124</v>
      </c>
      <c r="Y747" s="11">
        <v>0</v>
      </c>
      <c r="Z747" s="11">
        <v>0</v>
      </c>
      <c r="AA747" s="11">
        <v>6.7599999999999993E-2</v>
      </c>
      <c r="AB747" s="11">
        <v>0</v>
      </c>
    </row>
    <row r="748" spans="1:28" x14ac:dyDescent="0.25">
      <c r="A748" s="11">
        <v>35</v>
      </c>
      <c r="B748" s="11" t="s">
        <v>27</v>
      </c>
      <c r="C748" s="11">
        <v>303.14999999999998</v>
      </c>
      <c r="D748" s="11">
        <v>2</v>
      </c>
      <c r="E748" s="11">
        <v>0.48100000000000004</v>
      </c>
      <c r="F748" s="11">
        <v>0</v>
      </c>
      <c r="G748" s="11">
        <v>0</v>
      </c>
      <c r="H748" s="11">
        <v>0.43930000000000002</v>
      </c>
      <c r="I748" s="11">
        <v>0</v>
      </c>
      <c r="J748" s="11">
        <v>0</v>
      </c>
      <c r="K748" s="11">
        <v>7.9699999999999993E-2</v>
      </c>
      <c r="L748" s="11">
        <v>0</v>
      </c>
      <c r="M748" s="11">
        <v>0.27239999999999998</v>
      </c>
      <c r="N748" s="11">
        <v>0</v>
      </c>
      <c r="O748" s="11">
        <v>0</v>
      </c>
      <c r="P748" s="11">
        <v>0.65410000000000001</v>
      </c>
      <c r="Q748" s="11">
        <v>0</v>
      </c>
      <c r="R748" s="11">
        <v>0</v>
      </c>
      <c r="S748" s="11">
        <v>7.3499999999999996E-2</v>
      </c>
      <c r="T748" s="11">
        <v>0</v>
      </c>
      <c r="U748" s="11">
        <v>0.74480000000000002</v>
      </c>
      <c r="V748" s="11">
        <v>0</v>
      </c>
      <c r="W748" s="11">
        <v>0</v>
      </c>
      <c r="X748" s="11">
        <v>0.16550000000000001</v>
      </c>
      <c r="Y748" s="11">
        <v>0</v>
      </c>
      <c r="Z748" s="11">
        <v>0</v>
      </c>
      <c r="AA748" s="11">
        <v>8.9700000000000002E-2</v>
      </c>
      <c r="AB748" s="11">
        <v>0</v>
      </c>
    </row>
    <row r="749" spans="1:28" x14ac:dyDescent="0.25">
      <c r="A749" s="11">
        <v>35</v>
      </c>
      <c r="B749" s="11" t="s">
        <v>27</v>
      </c>
      <c r="C749" s="11">
        <v>303.14999999999998</v>
      </c>
      <c r="D749" s="11">
        <v>2</v>
      </c>
      <c r="E749" s="11">
        <v>0.48979999999999996</v>
      </c>
      <c r="F749" s="11">
        <v>0</v>
      </c>
      <c r="G749" s="11">
        <v>0</v>
      </c>
      <c r="H749" s="11">
        <v>0.41830000000000001</v>
      </c>
      <c r="I749" s="11">
        <v>0</v>
      </c>
      <c r="J749" s="11">
        <v>0</v>
      </c>
      <c r="K749" s="11">
        <v>9.1899999999999996E-2</v>
      </c>
      <c r="L749" s="11">
        <v>0</v>
      </c>
      <c r="M749" s="11">
        <v>0.34340000000000004</v>
      </c>
      <c r="N749" s="11">
        <v>0</v>
      </c>
      <c r="O749" s="11">
        <v>0</v>
      </c>
      <c r="P749" s="11">
        <v>0.56999999999999995</v>
      </c>
      <c r="Q749" s="11">
        <v>0</v>
      </c>
      <c r="R749" s="11">
        <v>0</v>
      </c>
      <c r="S749" s="11">
        <v>8.6599999999999996E-2</v>
      </c>
      <c r="T749" s="11">
        <v>0</v>
      </c>
      <c r="U749" s="11">
        <v>0.67549999999999999</v>
      </c>
      <c r="V749" s="11">
        <v>0</v>
      </c>
      <c r="W749" s="11">
        <v>0</v>
      </c>
      <c r="X749" s="11">
        <v>0.22500000000000001</v>
      </c>
      <c r="Y749" s="11">
        <v>0</v>
      </c>
      <c r="Z749" s="11">
        <v>0</v>
      </c>
      <c r="AA749" s="11">
        <v>9.9499999999999991E-2</v>
      </c>
      <c r="AB749" s="11">
        <v>0</v>
      </c>
    </row>
    <row r="750" spans="1:28" x14ac:dyDescent="0.25">
      <c r="A750" s="11">
        <v>35</v>
      </c>
      <c r="B750" s="11" t="s">
        <v>27</v>
      </c>
      <c r="C750" s="11">
        <v>283.14999999999998</v>
      </c>
      <c r="D750" s="11">
        <v>3</v>
      </c>
      <c r="E750" s="11">
        <v>0.57650000000000001</v>
      </c>
      <c r="F750" s="11">
        <v>0</v>
      </c>
      <c r="G750" s="11">
        <v>0</v>
      </c>
      <c r="H750" s="11">
        <v>0.42349999999999999</v>
      </c>
      <c r="I750" s="11">
        <v>0</v>
      </c>
      <c r="J750" s="11">
        <v>0</v>
      </c>
      <c r="K750" s="11">
        <v>0</v>
      </c>
      <c r="L750" s="11">
        <v>0</v>
      </c>
      <c r="M750" s="11">
        <v>0.21890000000000001</v>
      </c>
      <c r="N750" s="11">
        <v>0</v>
      </c>
      <c r="O750" s="11">
        <v>0</v>
      </c>
      <c r="P750" s="11">
        <v>0.78110000000000002</v>
      </c>
      <c r="Q750" s="11">
        <v>0</v>
      </c>
      <c r="R750" s="11">
        <v>0</v>
      </c>
      <c r="S750" s="11">
        <v>0</v>
      </c>
      <c r="T750" s="11">
        <v>0</v>
      </c>
      <c r="U750" s="11">
        <v>0.90839999999999999</v>
      </c>
      <c r="V750" s="11">
        <v>0</v>
      </c>
      <c r="W750" s="11">
        <v>0</v>
      </c>
      <c r="X750" s="11">
        <v>9.1600000000000001E-2</v>
      </c>
      <c r="Y750" s="11">
        <v>0</v>
      </c>
      <c r="Z750" s="11">
        <v>0</v>
      </c>
      <c r="AA750" s="11">
        <v>0</v>
      </c>
      <c r="AB750" s="11">
        <v>0</v>
      </c>
    </row>
    <row r="751" spans="1:28" x14ac:dyDescent="0.25">
      <c r="A751" s="11">
        <v>35</v>
      </c>
      <c r="B751" s="11" t="s">
        <v>27</v>
      </c>
      <c r="C751" s="11">
        <v>283.14999999999998</v>
      </c>
      <c r="D751" s="11">
        <v>3</v>
      </c>
      <c r="E751" s="11">
        <v>0.53810000000000002</v>
      </c>
      <c r="F751" s="11">
        <v>0</v>
      </c>
      <c r="G751" s="11">
        <v>0</v>
      </c>
      <c r="H751" s="11">
        <v>0.4451</v>
      </c>
      <c r="I751" s="11">
        <v>0</v>
      </c>
      <c r="J751" s="11">
        <v>0</v>
      </c>
      <c r="K751" s="11">
        <v>1.6799999999999999E-2</v>
      </c>
      <c r="L751" s="11">
        <v>0</v>
      </c>
      <c r="M751" s="11">
        <v>0.2492</v>
      </c>
      <c r="N751" s="11">
        <v>0</v>
      </c>
      <c r="O751" s="11">
        <v>0</v>
      </c>
      <c r="P751" s="11">
        <v>0.7359</v>
      </c>
      <c r="Q751" s="11">
        <v>0</v>
      </c>
      <c r="R751" s="11">
        <v>0</v>
      </c>
      <c r="S751" s="11">
        <v>1.49E-2</v>
      </c>
      <c r="T751" s="11">
        <v>0</v>
      </c>
      <c r="U751" s="11">
        <v>0.8659</v>
      </c>
      <c r="V751" s="11">
        <v>0</v>
      </c>
      <c r="W751" s="11">
        <v>0</v>
      </c>
      <c r="X751" s="11">
        <v>0.11560000000000001</v>
      </c>
      <c r="Y751" s="11">
        <v>0</v>
      </c>
      <c r="Z751" s="11">
        <v>0</v>
      </c>
      <c r="AA751" s="11">
        <v>1.8500000000000003E-2</v>
      </c>
      <c r="AB751" s="11">
        <v>0</v>
      </c>
    </row>
    <row r="752" spans="1:28" x14ac:dyDescent="0.25">
      <c r="A752" s="11">
        <v>35</v>
      </c>
      <c r="B752" s="11" t="s">
        <v>27</v>
      </c>
      <c r="C752" s="11">
        <v>283.14999999999998</v>
      </c>
      <c r="D752" s="11">
        <v>3</v>
      </c>
      <c r="E752" s="11">
        <v>0.56220000000000003</v>
      </c>
      <c r="F752" s="11">
        <v>0</v>
      </c>
      <c r="G752" s="11">
        <v>0</v>
      </c>
      <c r="H752" s="11">
        <v>0.40529999999999999</v>
      </c>
      <c r="I752" s="11">
        <v>0</v>
      </c>
      <c r="J752" s="11">
        <v>0</v>
      </c>
      <c r="K752" s="11">
        <v>3.2500000000000001E-2</v>
      </c>
      <c r="L752" s="11">
        <v>0</v>
      </c>
      <c r="M752" s="11">
        <v>0.27910000000000001</v>
      </c>
      <c r="N752" s="11">
        <v>0</v>
      </c>
      <c r="O752" s="11">
        <v>0</v>
      </c>
      <c r="P752" s="11">
        <v>0.69200000000000006</v>
      </c>
      <c r="Q752" s="11">
        <v>0</v>
      </c>
      <c r="R752" s="11">
        <v>0</v>
      </c>
      <c r="S752" s="11">
        <v>2.8900000000000002E-2</v>
      </c>
      <c r="T752" s="11">
        <v>0</v>
      </c>
      <c r="U752" s="11">
        <v>0.8234999999999999</v>
      </c>
      <c r="V752" s="11">
        <v>0</v>
      </c>
      <c r="W752" s="11">
        <v>0</v>
      </c>
      <c r="X752" s="11">
        <v>0.1404</v>
      </c>
      <c r="Y752" s="11">
        <v>0</v>
      </c>
      <c r="Z752" s="11">
        <v>0</v>
      </c>
      <c r="AA752" s="11">
        <v>3.61E-2</v>
      </c>
      <c r="AB752" s="11">
        <v>0</v>
      </c>
    </row>
    <row r="753" spans="1:28" x14ac:dyDescent="0.25">
      <c r="A753" s="11">
        <v>35</v>
      </c>
      <c r="B753" s="11" t="s">
        <v>27</v>
      </c>
      <c r="C753" s="11">
        <v>283.14999999999998</v>
      </c>
      <c r="D753" s="11">
        <v>3</v>
      </c>
      <c r="E753" s="11">
        <v>0.58079999999999998</v>
      </c>
      <c r="F753" s="11">
        <v>0</v>
      </c>
      <c r="G753" s="11">
        <v>0</v>
      </c>
      <c r="H753" s="11">
        <v>0.36969999999999997</v>
      </c>
      <c r="I753" s="11">
        <v>0</v>
      </c>
      <c r="J753" s="11">
        <v>0</v>
      </c>
      <c r="K753" s="11">
        <v>4.9500000000000002E-2</v>
      </c>
      <c r="L753" s="11">
        <v>0</v>
      </c>
      <c r="M753" s="11">
        <v>0.32439999999999997</v>
      </c>
      <c r="N753" s="11">
        <v>0</v>
      </c>
      <c r="O753" s="11">
        <v>0</v>
      </c>
      <c r="P753" s="11">
        <v>0.62929999999999997</v>
      </c>
      <c r="Q753" s="11">
        <v>0</v>
      </c>
      <c r="R753" s="11">
        <v>0</v>
      </c>
      <c r="S753" s="11">
        <v>4.6300000000000001E-2</v>
      </c>
      <c r="T753" s="11">
        <v>0</v>
      </c>
      <c r="U753" s="11">
        <v>0.76329999999999998</v>
      </c>
      <c r="V753" s="11">
        <v>0</v>
      </c>
      <c r="W753" s="11">
        <v>0</v>
      </c>
      <c r="X753" s="11">
        <v>0.183</v>
      </c>
      <c r="Y753" s="11">
        <v>0</v>
      </c>
      <c r="Z753" s="11">
        <v>0</v>
      </c>
      <c r="AA753" s="11">
        <v>5.3699999999999998E-2</v>
      </c>
      <c r="AB753" s="11">
        <v>0</v>
      </c>
    </row>
    <row r="754" spans="1:28" x14ac:dyDescent="0.25">
      <c r="A754" s="11">
        <v>35</v>
      </c>
      <c r="B754" s="11" t="s">
        <v>27</v>
      </c>
      <c r="C754" s="11">
        <v>293.14999999999998</v>
      </c>
      <c r="D754" s="11">
        <v>3</v>
      </c>
      <c r="E754" s="11">
        <v>0.70040000000000002</v>
      </c>
      <c r="F754" s="11">
        <v>0</v>
      </c>
      <c r="G754" s="11">
        <v>0</v>
      </c>
      <c r="H754" s="11">
        <v>0.29960000000000003</v>
      </c>
      <c r="I754" s="11">
        <v>0</v>
      </c>
      <c r="J754" s="11">
        <v>0</v>
      </c>
      <c r="K754" s="11">
        <v>0</v>
      </c>
      <c r="L754" s="11">
        <v>0</v>
      </c>
      <c r="M754" s="11">
        <v>0.30760000000000004</v>
      </c>
      <c r="N754" s="11">
        <v>0</v>
      </c>
      <c r="O754" s="11">
        <v>0</v>
      </c>
      <c r="P754" s="11">
        <v>0.6923999999999999</v>
      </c>
      <c r="Q754" s="11">
        <v>0</v>
      </c>
      <c r="R754" s="11">
        <v>0</v>
      </c>
      <c r="S754" s="11">
        <v>0</v>
      </c>
      <c r="T754" s="11">
        <v>0</v>
      </c>
      <c r="U754" s="11">
        <v>0.84950000000000003</v>
      </c>
      <c r="V754" s="11">
        <v>0</v>
      </c>
      <c r="W754" s="11">
        <v>0</v>
      </c>
      <c r="X754" s="11">
        <v>0.15049999999999999</v>
      </c>
      <c r="Y754" s="11">
        <v>0</v>
      </c>
      <c r="Z754" s="11">
        <v>0</v>
      </c>
      <c r="AA754" s="11">
        <v>0</v>
      </c>
      <c r="AB754" s="11">
        <v>0</v>
      </c>
    </row>
    <row r="755" spans="1:28" x14ac:dyDescent="0.25">
      <c r="A755" s="11">
        <v>35</v>
      </c>
      <c r="B755" s="11" t="s">
        <v>27</v>
      </c>
      <c r="C755" s="11">
        <v>293.14999999999998</v>
      </c>
      <c r="D755" s="11">
        <v>3</v>
      </c>
      <c r="E755" s="11">
        <v>0.58729999999999993</v>
      </c>
      <c r="F755" s="11">
        <v>0</v>
      </c>
      <c r="G755" s="11">
        <v>0</v>
      </c>
      <c r="H755" s="11">
        <v>0.41270000000000001</v>
      </c>
      <c r="I755" s="11">
        <v>0</v>
      </c>
      <c r="J755" s="11">
        <v>0</v>
      </c>
      <c r="K755" s="11">
        <v>0</v>
      </c>
      <c r="L755" s="11">
        <v>0</v>
      </c>
      <c r="M755" s="11">
        <v>0.40770000000000001</v>
      </c>
      <c r="N755" s="11">
        <v>0</v>
      </c>
      <c r="O755" s="11">
        <v>0</v>
      </c>
      <c r="P755" s="11">
        <v>0.59229999999999994</v>
      </c>
      <c r="Q755" s="11">
        <v>0</v>
      </c>
      <c r="R755" s="11">
        <v>0</v>
      </c>
      <c r="S755" s="11">
        <v>0</v>
      </c>
      <c r="T755" s="11">
        <v>0</v>
      </c>
      <c r="U755" s="11">
        <v>0.6774</v>
      </c>
      <c r="V755" s="11">
        <v>0</v>
      </c>
      <c r="W755" s="11">
        <v>0</v>
      </c>
      <c r="X755" s="11">
        <v>0.3226</v>
      </c>
      <c r="Y755" s="11">
        <v>0</v>
      </c>
      <c r="Z755" s="11">
        <v>0</v>
      </c>
      <c r="AA755" s="11">
        <v>0</v>
      </c>
      <c r="AB755" s="11">
        <v>0</v>
      </c>
    </row>
    <row r="756" spans="1:28" x14ac:dyDescent="0.25">
      <c r="A756" s="11">
        <v>35</v>
      </c>
      <c r="B756" s="11" t="s">
        <v>27</v>
      </c>
      <c r="C756" s="11">
        <v>303.14999999999998</v>
      </c>
      <c r="D756" s="11">
        <v>2</v>
      </c>
      <c r="E756" s="11">
        <v>0.4965</v>
      </c>
      <c r="F756" s="11">
        <v>0</v>
      </c>
      <c r="G756" s="11">
        <v>0</v>
      </c>
      <c r="H756" s="11">
        <v>0.47009999999999996</v>
      </c>
      <c r="I756" s="11">
        <v>0</v>
      </c>
      <c r="J756" s="11">
        <v>0</v>
      </c>
      <c r="K756" s="11">
        <v>0</v>
      </c>
      <c r="L756" s="11">
        <v>3.3399999999999999E-2</v>
      </c>
      <c r="M756" s="11">
        <v>8.4000000000000005E-2</v>
      </c>
      <c r="N756" s="11">
        <v>0</v>
      </c>
      <c r="O756" s="11">
        <v>0</v>
      </c>
      <c r="P756" s="11">
        <v>0.91310000000000002</v>
      </c>
      <c r="Q756" s="11">
        <v>0</v>
      </c>
      <c r="R756" s="11">
        <v>0</v>
      </c>
      <c r="S756" s="11">
        <v>0</v>
      </c>
      <c r="T756" s="11">
        <v>2.8999999999999998E-3</v>
      </c>
      <c r="U756" s="11">
        <v>0.92130000000000001</v>
      </c>
      <c r="V756" s="11">
        <v>0</v>
      </c>
      <c r="W756" s="11">
        <v>0</v>
      </c>
      <c r="X756" s="11">
        <v>1.38E-2</v>
      </c>
      <c r="Y756" s="11">
        <v>0</v>
      </c>
      <c r="Z756" s="11">
        <v>0</v>
      </c>
      <c r="AA756" s="11">
        <v>0</v>
      </c>
      <c r="AB756" s="11">
        <v>6.4899999999999999E-2</v>
      </c>
    </row>
    <row r="757" spans="1:28" x14ac:dyDescent="0.25">
      <c r="A757" s="11">
        <v>35</v>
      </c>
      <c r="B757" s="11" t="s">
        <v>27</v>
      </c>
      <c r="C757" s="11">
        <v>303.14999999999998</v>
      </c>
      <c r="D757" s="11">
        <v>2</v>
      </c>
      <c r="E757" s="11">
        <v>0.48170000000000002</v>
      </c>
      <c r="F757" s="11">
        <v>0</v>
      </c>
      <c r="G757" s="11">
        <v>0</v>
      </c>
      <c r="H757" s="11">
        <v>0.46340000000000003</v>
      </c>
      <c r="I757" s="11">
        <v>0</v>
      </c>
      <c r="J757" s="11">
        <v>0</v>
      </c>
      <c r="K757" s="11">
        <v>2.2499999999999999E-2</v>
      </c>
      <c r="L757" s="11">
        <v>3.2400000000000005E-2</v>
      </c>
      <c r="M757" s="11">
        <v>9.4700000000000006E-2</v>
      </c>
      <c r="N757" s="11">
        <v>0</v>
      </c>
      <c r="O757" s="11">
        <v>0</v>
      </c>
      <c r="P757" s="11">
        <v>0.88</v>
      </c>
      <c r="Q757" s="11">
        <v>0</v>
      </c>
      <c r="R757" s="11">
        <v>0</v>
      </c>
      <c r="S757" s="11">
        <v>2.1600000000000001E-2</v>
      </c>
      <c r="T757" s="11">
        <v>3.7000000000000002E-3</v>
      </c>
      <c r="U757" s="11">
        <v>0.89430000000000009</v>
      </c>
      <c r="V757" s="11">
        <v>0</v>
      </c>
      <c r="W757" s="11">
        <v>0</v>
      </c>
      <c r="X757" s="11">
        <v>1.8500000000000003E-2</v>
      </c>
      <c r="Y757" s="11">
        <v>0</v>
      </c>
      <c r="Z757" s="11">
        <v>0</v>
      </c>
      <c r="AA757" s="11">
        <v>2.23E-2</v>
      </c>
      <c r="AB757" s="11">
        <v>6.4899999999999999E-2</v>
      </c>
    </row>
    <row r="758" spans="1:28" x14ac:dyDescent="0.25">
      <c r="A758" s="11">
        <v>35</v>
      </c>
      <c r="B758" s="11" t="s">
        <v>27</v>
      </c>
      <c r="C758" s="11">
        <v>303.14999999999998</v>
      </c>
      <c r="D758" s="11">
        <v>2</v>
      </c>
      <c r="E758" s="11">
        <v>0.4763</v>
      </c>
      <c r="F758" s="11">
        <v>0</v>
      </c>
      <c r="G758" s="11">
        <v>0</v>
      </c>
      <c r="H758" s="11">
        <v>0.43079999999999996</v>
      </c>
      <c r="I758" s="11">
        <v>0</v>
      </c>
      <c r="J758" s="11">
        <v>0</v>
      </c>
      <c r="K758" s="11">
        <v>6.08E-2</v>
      </c>
      <c r="L758" s="11">
        <v>3.2099999999999997E-2</v>
      </c>
      <c r="M758" s="11">
        <v>0.122</v>
      </c>
      <c r="N758" s="11">
        <v>0</v>
      </c>
      <c r="O758" s="11">
        <v>0</v>
      </c>
      <c r="P758" s="11">
        <v>0.81140000000000001</v>
      </c>
      <c r="Q758" s="11">
        <v>0</v>
      </c>
      <c r="R758" s="11">
        <v>0</v>
      </c>
      <c r="S758" s="11">
        <v>6.13E-2</v>
      </c>
      <c r="T758" s="11">
        <v>5.3E-3</v>
      </c>
      <c r="U758" s="11">
        <v>0.84810000000000008</v>
      </c>
      <c r="V758" s="11">
        <v>0</v>
      </c>
      <c r="W758" s="11">
        <v>0</v>
      </c>
      <c r="X758" s="11">
        <v>2.6499999999999999E-2</v>
      </c>
      <c r="Y758" s="11">
        <v>0</v>
      </c>
      <c r="Z758" s="11">
        <v>0</v>
      </c>
      <c r="AA758" s="11">
        <v>6.3700000000000007E-2</v>
      </c>
      <c r="AB758" s="11">
        <v>6.1699999999999998E-2</v>
      </c>
    </row>
    <row r="759" spans="1:28" x14ac:dyDescent="0.25">
      <c r="A759" s="11">
        <v>35</v>
      </c>
      <c r="B759" s="11" t="s">
        <v>27</v>
      </c>
      <c r="C759" s="11">
        <v>303.14999999999998</v>
      </c>
      <c r="D759" s="11">
        <v>2</v>
      </c>
      <c r="E759" s="11">
        <v>0.4763</v>
      </c>
      <c r="F759" s="11">
        <v>0</v>
      </c>
      <c r="G759" s="11">
        <v>0</v>
      </c>
      <c r="H759" s="11">
        <v>0.39329999999999998</v>
      </c>
      <c r="I759" s="11">
        <v>0</v>
      </c>
      <c r="J759" s="11">
        <v>0</v>
      </c>
      <c r="K759" s="11">
        <v>9.8299999999999998E-2</v>
      </c>
      <c r="L759" s="11">
        <v>3.2099999999999997E-2</v>
      </c>
      <c r="M759" s="11">
        <v>0.15439999999999998</v>
      </c>
      <c r="N759" s="11">
        <v>0</v>
      </c>
      <c r="O759" s="11">
        <v>0</v>
      </c>
      <c r="P759" s="11">
        <v>0.73849999999999993</v>
      </c>
      <c r="Q759" s="11">
        <v>0</v>
      </c>
      <c r="R759" s="11">
        <v>0</v>
      </c>
      <c r="S759" s="11">
        <v>0.1003</v>
      </c>
      <c r="T759" s="11">
        <v>6.8000000000000005E-3</v>
      </c>
      <c r="U759" s="11">
        <v>0.7965000000000001</v>
      </c>
      <c r="V759" s="11">
        <v>0</v>
      </c>
      <c r="W759" s="11">
        <v>0</v>
      </c>
      <c r="X759" s="11">
        <v>4.0099999999999997E-2</v>
      </c>
      <c r="Y759" s="11">
        <v>0</v>
      </c>
      <c r="Z759" s="11">
        <v>0</v>
      </c>
      <c r="AA759" s="11">
        <v>0.1052</v>
      </c>
      <c r="AB759" s="11">
        <v>5.8200000000000002E-2</v>
      </c>
    </row>
    <row r="760" spans="1:28" x14ac:dyDescent="0.25">
      <c r="A760" s="11">
        <v>35</v>
      </c>
      <c r="B760" s="11" t="s">
        <v>27</v>
      </c>
      <c r="C760" s="11">
        <v>303.14999999999998</v>
      </c>
      <c r="D760" s="11">
        <v>2</v>
      </c>
      <c r="E760" s="11">
        <v>0.47360000000000002</v>
      </c>
      <c r="F760" s="11">
        <v>0</v>
      </c>
      <c r="G760" s="11">
        <v>0</v>
      </c>
      <c r="H760" s="11">
        <v>0.37259999999999999</v>
      </c>
      <c r="I760" s="11">
        <v>0</v>
      </c>
      <c r="J760" s="11">
        <v>0</v>
      </c>
      <c r="K760" s="11">
        <v>0.12189999999999999</v>
      </c>
      <c r="L760" s="11">
        <v>3.1899999999999998E-2</v>
      </c>
      <c r="M760" s="11">
        <v>0.1782</v>
      </c>
      <c r="N760" s="11">
        <v>0</v>
      </c>
      <c r="O760" s="11">
        <v>0</v>
      </c>
      <c r="P760" s="11">
        <v>0.68879999999999997</v>
      </c>
      <c r="Q760" s="11">
        <v>0</v>
      </c>
      <c r="R760" s="11">
        <v>0</v>
      </c>
      <c r="S760" s="11">
        <v>0.1245</v>
      </c>
      <c r="T760" s="11">
        <v>8.5000000000000006E-3</v>
      </c>
      <c r="U760" s="11">
        <v>0.76019999999999999</v>
      </c>
      <c r="V760" s="11">
        <v>0</v>
      </c>
      <c r="W760" s="11">
        <v>0</v>
      </c>
      <c r="X760" s="11">
        <v>5.0700000000000002E-2</v>
      </c>
      <c r="Y760" s="11">
        <v>0</v>
      </c>
      <c r="Z760" s="11">
        <v>0</v>
      </c>
      <c r="AA760" s="11">
        <v>0.13419999999999999</v>
      </c>
      <c r="AB760" s="11">
        <v>5.4900000000000004E-2</v>
      </c>
    </row>
    <row r="761" spans="1:28" x14ac:dyDescent="0.25">
      <c r="A761" s="11">
        <v>35</v>
      </c>
      <c r="B761" s="11" t="s">
        <v>27</v>
      </c>
      <c r="C761" s="11">
        <v>303.14999999999998</v>
      </c>
      <c r="D761" s="11">
        <v>2</v>
      </c>
      <c r="E761" s="11">
        <v>0.46560000000000001</v>
      </c>
      <c r="F761" s="11">
        <v>0</v>
      </c>
      <c r="G761" s="11">
        <v>0</v>
      </c>
      <c r="H761" s="11">
        <v>0.35100000000000003</v>
      </c>
      <c r="I761" s="11">
        <v>0</v>
      </c>
      <c r="J761" s="11">
        <v>0</v>
      </c>
      <c r="K761" s="11">
        <v>0.152</v>
      </c>
      <c r="L761" s="11">
        <v>3.1400000000000004E-2</v>
      </c>
      <c r="M761" s="11">
        <v>0.21280000000000002</v>
      </c>
      <c r="N761" s="11">
        <v>0</v>
      </c>
      <c r="O761" s="11">
        <v>0</v>
      </c>
      <c r="P761" s="11">
        <v>0.61799999999999999</v>
      </c>
      <c r="Q761" s="11">
        <v>0</v>
      </c>
      <c r="R761" s="11">
        <v>0</v>
      </c>
      <c r="S761" s="11">
        <v>0.15820000000000001</v>
      </c>
      <c r="T761" s="11">
        <v>1.1000000000000001E-2</v>
      </c>
      <c r="U761" s="11">
        <v>0.70590000000000008</v>
      </c>
      <c r="V761" s="11">
        <v>0</v>
      </c>
      <c r="W761" s="11">
        <v>0</v>
      </c>
      <c r="X761" s="11">
        <v>7.5199999999999989E-2</v>
      </c>
      <c r="Y761" s="11">
        <v>0</v>
      </c>
      <c r="Z761" s="11">
        <v>0</v>
      </c>
      <c r="AA761" s="11">
        <v>0.16699999999999998</v>
      </c>
      <c r="AB761" s="11">
        <v>5.1900000000000002E-2</v>
      </c>
    </row>
    <row r="762" spans="1:28" x14ac:dyDescent="0.25">
      <c r="A762" s="11">
        <v>36</v>
      </c>
      <c r="B762" s="11" t="s">
        <v>27</v>
      </c>
      <c r="C762" s="11">
        <v>308.14999999999998</v>
      </c>
      <c r="D762" s="11">
        <v>2</v>
      </c>
      <c r="E762" s="11">
        <v>0.5091</v>
      </c>
      <c r="F762" s="11">
        <v>0</v>
      </c>
      <c r="G762" s="11">
        <v>0</v>
      </c>
      <c r="H762" s="11">
        <v>0.4904</v>
      </c>
      <c r="I762" s="11">
        <v>0</v>
      </c>
      <c r="J762" s="11">
        <v>0</v>
      </c>
      <c r="K762" s="11">
        <v>5.0000000000000001E-4</v>
      </c>
      <c r="L762" s="11">
        <v>0</v>
      </c>
      <c r="M762" s="11">
        <v>0.24760000000000001</v>
      </c>
      <c r="N762" s="11">
        <v>0</v>
      </c>
      <c r="O762" s="11">
        <v>0</v>
      </c>
      <c r="P762" s="11">
        <v>0.75150000000000006</v>
      </c>
      <c r="Q762" s="11">
        <v>0</v>
      </c>
      <c r="R762" s="11">
        <v>0</v>
      </c>
      <c r="S762" s="11">
        <v>8.9999999999999998E-4</v>
      </c>
      <c r="T762" s="11">
        <v>0</v>
      </c>
      <c r="U762" s="11">
        <v>0.84129999999999994</v>
      </c>
      <c r="V762" s="11">
        <v>0</v>
      </c>
      <c r="W762" s="11">
        <v>0</v>
      </c>
      <c r="X762" s="11">
        <v>0.15770000000000001</v>
      </c>
      <c r="Y762" s="11">
        <v>0</v>
      </c>
      <c r="Z762" s="11">
        <v>0</v>
      </c>
      <c r="AA762" s="11">
        <v>1E-3</v>
      </c>
      <c r="AB762" s="11">
        <v>0</v>
      </c>
    </row>
    <row r="763" spans="1:28" x14ac:dyDescent="0.25">
      <c r="A763" s="11">
        <v>36</v>
      </c>
      <c r="B763" s="11" t="s">
        <v>27</v>
      </c>
      <c r="C763" s="11">
        <v>308.14999999999998</v>
      </c>
      <c r="D763" s="11">
        <v>2</v>
      </c>
      <c r="E763" s="11">
        <v>0.50900000000000001</v>
      </c>
      <c r="F763" s="11">
        <v>0</v>
      </c>
      <c r="G763" s="11">
        <v>0</v>
      </c>
      <c r="H763" s="11">
        <v>0.4824</v>
      </c>
      <c r="I763" s="11">
        <v>0</v>
      </c>
      <c r="J763" s="11">
        <v>0</v>
      </c>
      <c r="K763" s="11">
        <v>8.6E-3</v>
      </c>
      <c r="L763" s="11">
        <v>0</v>
      </c>
      <c r="M763" s="11">
        <v>0.26479999999999998</v>
      </c>
      <c r="N763" s="11">
        <v>0</v>
      </c>
      <c r="O763" s="11">
        <v>0</v>
      </c>
      <c r="P763" s="11">
        <v>0.72659999999999991</v>
      </c>
      <c r="Q763" s="11">
        <v>0</v>
      </c>
      <c r="R763" s="11">
        <v>0</v>
      </c>
      <c r="S763" s="11">
        <v>8.6E-3</v>
      </c>
      <c r="T763" s="11">
        <v>0</v>
      </c>
      <c r="U763" s="11">
        <v>0.82250000000000001</v>
      </c>
      <c r="V763" s="11">
        <v>0</v>
      </c>
      <c r="W763" s="11">
        <v>0</v>
      </c>
      <c r="X763" s="11">
        <v>0.16769999999999999</v>
      </c>
      <c r="Y763" s="11">
        <v>0</v>
      </c>
      <c r="Z763" s="11">
        <v>0</v>
      </c>
      <c r="AA763" s="11">
        <v>9.7999999999999997E-3</v>
      </c>
      <c r="AB763" s="11">
        <v>0</v>
      </c>
    </row>
    <row r="764" spans="1:28" x14ac:dyDescent="0.25">
      <c r="A764" s="11">
        <v>36</v>
      </c>
      <c r="B764" s="11" t="s">
        <v>27</v>
      </c>
      <c r="C764" s="11">
        <v>308.14999999999998</v>
      </c>
      <c r="D764" s="11">
        <v>2</v>
      </c>
      <c r="E764" s="11">
        <v>0.50780000000000003</v>
      </c>
      <c r="F764" s="11">
        <v>0</v>
      </c>
      <c r="G764" s="11">
        <v>0</v>
      </c>
      <c r="H764" s="11">
        <v>0.47590000000000005</v>
      </c>
      <c r="I764" s="11">
        <v>0</v>
      </c>
      <c r="J764" s="11">
        <v>0</v>
      </c>
      <c r="K764" s="11">
        <v>1.6299999999999999E-2</v>
      </c>
      <c r="L764" s="11">
        <v>0</v>
      </c>
      <c r="M764" s="11">
        <v>0.27789999999999998</v>
      </c>
      <c r="N764" s="11">
        <v>0</v>
      </c>
      <c r="O764" s="11">
        <v>0</v>
      </c>
      <c r="P764" s="11">
        <v>0.70700000000000007</v>
      </c>
      <c r="Q764" s="11">
        <v>0</v>
      </c>
      <c r="R764" s="11">
        <v>0</v>
      </c>
      <c r="S764" s="11">
        <v>1.5100000000000001E-2</v>
      </c>
      <c r="T764" s="11">
        <v>0</v>
      </c>
      <c r="U764" s="11">
        <v>0.79610000000000003</v>
      </c>
      <c r="V764" s="11">
        <v>0</v>
      </c>
      <c r="W764" s="11">
        <v>0</v>
      </c>
      <c r="X764" s="11">
        <v>0.18629999999999999</v>
      </c>
      <c r="Y764" s="11">
        <v>0</v>
      </c>
      <c r="Z764" s="11">
        <v>0</v>
      </c>
      <c r="AA764" s="11">
        <v>1.7600000000000001E-2</v>
      </c>
      <c r="AB764" s="11">
        <v>0</v>
      </c>
    </row>
    <row r="765" spans="1:28" x14ac:dyDescent="0.25">
      <c r="A765" s="11">
        <v>36</v>
      </c>
      <c r="B765" s="11" t="s">
        <v>27</v>
      </c>
      <c r="C765" s="11">
        <v>308.14999999999998</v>
      </c>
      <c r="D765" s="11">
        <v>2</v>
      </c>
      <c r="E765" s="11">
        <v>0.51060000000000005</v>
      </c>
      <c r="F765" s="11">
        <v>0</v>
      </c>
      <c r="G765" s="11">
        <v>0</v>
      </c>
      <c r="H765" s="11">
        <v>0.46500000000000002</v>
      </c>
      <c r="I765" s="11">
        <v>0</v>
      </c>
      <c r="J765" s="11">
        <v>0</v>
      </c>
      <c r="K765" s="11">
        <v>2.4399999999999998E-2</v>
      </c>
      <c r="L765" s="11">
        <v>0</v>
      </c>
      <c r="M765" s="11">
        <v>0.31240000000000001</v>
      </c>
      <c r="N765" s="11">
        <v>0</v>
      </c>
      <c r="O765" s="11">
        <v>0</v>
      </c>
      <c r="P765" s="11">
        <v>0.66359999999999997</v>
      </c>
      <c r="Q765" s="11">
        <v>0</v>
      </c>
      <c r="R765" s="11">
        <v>0</v>
      </c>
      <c r="S765" s="11">
        <v>2.4E-2</v>
      </c>
      <c r="T765" s="11">
        <v>0</v>
      </c>
      <c r="U765" s="11">
        <v>0.76859999999999995</v>
      </c>
      <c r="V765" s="11">
        <v>0</v>
      </c>
      <c r="W765" s="11">
        <v>0</v>
      </c>
      <c r="X765" s="11">
        <v>0.20449999999999999</v>
      </c>
      <c r="Y765" s="11">
        <v>0</v>
      </c>
      <c r="Z765" s="11">
        <v>0</v>
      </c>
      <c r="AA765" s="11">
        <v>2.69E-2</v>
      </c>
      <c r="AB765" s="11">
        <v>0</v>
      </c>
    </row>
    <row r="766" spans="1:28" x14ac:dyDescent="0.25">
      <c r="A766" s="11">
        <v>36</v>
      </c>
      <c r="B766" s="11" t="s">
        <v>27</v>
      </c>
      <c r="C766" s="11">
        <v>308.14999999999998</v>
      </c>
      <c r="D766" s="11">
        <v>2</v>
      </c>
      <c r="E766" s="11">
        <v>0.51049999999999995</v>
      </c>
      <c r="F766" s="11">
        <v>0</v>
      </c>
      <c r="G766" s="11">
        <v>0</v>
      </c>
      <c r="H766" s="11">
        <v>0.45710000000000001</v>
      </c>
      <c r="I766" s="11">
        <v>0</v>
      </c>
      <c r="J766" s="11">
        <v>0</v>
      </c>
      <c r="K766" s="11">
        <v>3.2400000000000005E-2</v>
      </c>
      <c r="L766" s="11">
        <v>0</v>
      </c>
      <c r="M766" s="11">
        <v>0.33630000000000004</v>
      </c>
      <c r="N766" s="11">
        <v>0</v>
      </c>
      <c r="O766" s="11">
        <v>0</v>
      </c>
      <c r="P766" s="11">
        <v>0.63249999999999995</v>
      </c>
      <c r="Q766" s="11">
        <v>0</v>
      </c>
      <c r="R766" s="11">
        <v>0</v>
      </c>
      <c r="S766" s="11">
        <v>3.1200000000000002E-2</v>
      </c>
      <c r="T766" s="11">
        <v>0</v>
      </c>
      <c r="U766" s="11">
        <v>0.73180000000000012</v>
      </c>
      <c r="V766" s="11">
        <v>0</v>
      </c>
      <c r="W766" s="11">
        <v>0</v>
      </c>
      <c r="X766" s="11">
        <v>0.23350000000000001</v>
      </c>
      <c r="Y766" s="11">
        <v>0</v>
      </c>
      <c r="Z766" s="11">
        <v>0</v>
      </c>
      <c r="AA766" s="11">
        <v>3.4700000000000002E-2</v>
      </c>
      <c r="AB766" s="11">
        <v>0</v>
      </c>
    </row>
    <row r="767" spans="1:28" x14ac:dyDescent="0.25">
      <c r="A767" s="11">
        <v>36</v>
      </c>
      <c r="B767" s="11" t="s">
        <v>27</v>
      </c>
      <c r="C767" s="11">
        <v>308.14999999999998</v>
      </c>
      <c r="D767" s="11">
        <v>2</v>
      </c>
      <c r="E767" s="11">
        <v>0.51029999999999998</v>
      </c>
      <c r="F767" s="11">
        <v>0</v>
      </c>
      <c r="G767" s="11">
        <v>0</v>
      </c>
      <c r="H767" s="11">
        <v>0.44939999999999997</v>
      </c>
      <c r="I767" s="11">
        <v>0</v>
      </c>
      <c r="J767" s="11">
        <v>0</v>
      </c>
      <c r="K767" s="11">
        <v>4.0300000000000002E-2</v>
      </c>
      <c r="L767" s="11">
        <v>0</v>
      </c>
      <c r="M767" s="11">
        <v>0.37740000000000001</v>
      </c>
      <c r="N767" s="11">
        <v>0</v>
      </c>
      <c r="O767" s="11">
        <v>0</v>
      </c>
      <c r="P767" s="11">
        <v>0.58250000000000002</v>
      </c>
      <c r="Q767" s="11">
        <v>0</v>
      </c>
      <c r="R767" s="11">
        <v>0</v>
      </c>
      <c r="S767" s="11">
        <v>4.0099999999999997E-2</v>
      </c>
      <c r="T767" s="11">
        <v>0</v>
      </c>
      <c r="U767" s="11">
        <v>0.6823999999999999</v>
      </c>
      <c r="V767" s="11">
        <v>0</v>
      </c>
      <c r="W767" s="11">
        <v>0</v>
      </c>
      <c r="X767" s="11">
        <v>0.27510000000000001</v>
      </c>
      <c r="Y767" s="11">
        <v>0</v>
      </c>
      <c r="Z767" s="11">
        <v>0</v>
      </c>
      <c r="AA767" s="11">
        <v>4.2500000000000003E-2</v>
      </c>
      <c r="AB767" s="11">
        <v>0</v>
      </c>
    </row>
    <row r="768" spans="1:28" x14ac:dyDescent="0.25">
      <c r="A768" s="11">
        <v>36</v>
      </c>
      <c r="B768" s="11" t="s">
        <v>27</v>
      </c>
      <c r="C768" s="11">
        <v>308.14999999999998</v>
      </c>
      <c r="D768" s="11">
        <v>2</v>
      </c>
      <c r="E768" s="11">
        <v>0.51060000000000005</v>
      </c>
      <c r="F768" s="11">
        <v>0</v>
      </c>
      <c r="G768" s="11">
        <v>0</v>
      </c>
      <c r="H768" s="11">
        <v>0.46500000000000002</v>
      </c>
      <c r="I768" s="11">
        <v>0</v>
      </c>
      <c r="J768" s="11">
        <v>0</v>
      </c>
      <c r="K768" s="11">
        <v>2.4399999999999998E-2</v>
      </c>
      <c r="L768" s="11">
        <v>0</v>
      </c>
      <c r="M768" s="11">
        <v>0.31240000000000001</v>
      </c>
      <c r="N768" s="11">
        <v>0</v>
      </c>
      <c r="O768" s="11">
        <v>0</v>
      </c>
      <c r="P768" s="11">
        <v>0.66359999999999997</v>
      </c>
      <c r="Q768" s="11">
        <v>0</v>
      </c>
      <c r="R768" s="11">
        <v>0</v>
      </c>
      <c r="S768" s="11">
        <v>2.4E-2</v>
      </c>
      <c r="T768" s="11">
        <v>0</v>
      </c>
      <c r="U768" s="11">
        <v>0.76859999999999995</v>
      </c>
      <c r="V768" s="11">
        <v>0</v>
      </c>
      <c r="W768" s="11">
        <v>0</v>
      </c>
      <c r="X768" s="11">
        <v>0.20449999999999999</v>
      </c>
      <c r="Y768" s="11">
        <v>0</v>
      </c>
      <c r="Z768" s="11">
        <v>0</v>
      </c>
      <c r="AA768" s="11">
        <v>2.69E-2</v>
      </c>
      <c r="AB768" s="11">
        <v>0</v>
      </c>
    </row>
    <row r="769" spans="1:28" x14ac:dyDescent="0.25">
      <c r="A769" s="11">
        <v>36</v>
      </c>
      <c r="B769" s="11" t="s">
        <v>27</v>
      </c>
      <c r="C769" s="11">
        <v>308.14999999999998</v>
      </c>
      <c r="D769" s="11">
        <v>2</v>
      </c>
      <c r="E769" s="11">
        <v>0.51049999999999995</v>
      </c>
      <c r="F769" s="11">
        <v>0</v>
      </c>
      <c r="G769" s="11">
        <v>0</v>
      </c>
      <c r="H769" s="11">
        <v>0.45710000000000001</v>
      </c>
      <c r="I769" s="11">
        <v>0</v>
      </c>
      <c r="J769" s="11">
        <v>0</v>
      </c>
      <c r="K769" s="11">
        <v>3.2400000000000005E-2</v>
      </c>
      <c r="L769" s="11">
        <v>0</v>
      </c>
      <c r="M769" s="11">
        <v>0.33630000000000004</v>
      </c>
      <c r="N769" s="11">
        <v>0</v>
      </c>
      <c r="O769" s="11">
        <v>0</v>
      </c>
      <c r="P769" s="11">
        <v>0.63249999999999995</v>
      </c>
      <c r="Q769" s="11">
        <v>0</v>
      </c>
      <c r="R769" s="11">
        <v>0</v>
      </c>
      <c r="S769" s="11">
        <v>3.1200000000000002E-2</v>
      </c>
      <c r="T769" s="11">
        <v>0</v>
      </c>
      <c r="U769" s="11">
        <v>0.73180000000000012</v>
      </c>
      <c r="V769" s="11">
        <v>0</v>
      </c>
      <c r="W769" s="11">
        <v>0</v>
      </c>
      <c r="X769" s="11">
        <v>0.23350000000000001</v>
      </c>
      <c r="Y769" s="11">
        <v>0</v>
      </c>
      <c r="Z769" s="11">
        <v>0</v>
      </c>
      <c r="AA769" s="11">
        <v>3.4700000000000002E-2</v>
      </c>
      <c r="AB769" s="11">
        <v>0</v>
      </c>
    </row>
    <row r="770" spans="1:28" x14ac:dyDescent="0.25">
      <c r="A770" s="11">
        <v>36</v>
      </c>
      <c r="B770" s="11" t="s">
        <v>27</v>
      </c>
      <c r="C770" s="11">
        <v>308.14999999999998</v>
      </c>
      <c r="D770" s="11">
        <v>2</v>
      </c>
      <c r="E770" s="11">
        <v>0.51029999999999998</v>
      </c>
      <c r="F770" s="11">
        <v>0</v>
      </c>
      <c r="G770" s="11">
        <v>0</v>
      </c>
      <c r="H770" s="11">
        <v>0.44939999999999997</v>
      </c>
      <c r="I770" s="11">
        <v>0</v>
      </c>
      <c r="J770" s="11">
        <v>0</v>
      </c>
      <c r="K770" s="11">
        <v>4.0300000000000002E-2</v>
      </c>
      <c r="L770" s="11">
        <v>0</v>
      </c>
      <c r="M770" s="11">
        <v>0.37740000000000001</v>
      </c>
      <c r="N770" s="11">
        <v>0</v>
      </c>
      <c r="O770" s="11">
        <v>0</v>
      </c>
      <c r="P770" s="11">
        <v>0.58250000000000002</v>
      </c>
      <c r="Q770" s="11">
        <v>0</v>
      </c>
      <c r="R770" s="11">
        <v>0</v>
      </c>
      <c r="S770" s="11">
        <v>4.0099999999999997E-2</v>
      </c>
      <c r="T770" s="11">
        <v>0</v>
      </c>
      <c r="U770" s="11">
        <v>0.6823999999999999</v>
      </c>
      <c r="V770" s="11">
        <v>0</v>
      </c>
      <c r="W770" s="11">
        <v>0</v>
      </c>
      <c r="X770" s="11">
        <v>0.27510000000000001</v>
      </c>
      <c r="Y770" s="11">
        <v>0</v>
      </c>
      <c r="Z770" s="11">
        <v>0</v>
      </c>
      <c r="AA770" s="11">
        <v>4.2500000000000003E-2</v>
      </c>
      <c r="AB770" s="11">
        <v>0</v>
      </c>
    </row>
    <row r="771" spans="1:28" x14ac:dyDescent="0.25">
      <c r="A771" s="11">
        <v>37</v>
      </c>
      <c r="B771" s="11" t="s">
        <v>27</v>
      </c>
      <c r="C771" s="11">
        <v>298.14999999999998</v>
      </c>
      <c r="D771" s="11">
        <v>2</v>
      </c>
      <c r="E771" s="11">
        <v>0.5</v>
      </c>
      <c r="F771" s="11">
        <v>0</v>
      </c>
      <c r="G771" s="11">
        <v>0</v>
      </c>
      <c r="H771" s="11">
        <v>0.5</v>
      </c>
      <c r="I771" s="11">
        <v>0</v>
      </c>
      <c r="J771" s="11">
        <v>0</v>
      </c>
      <c r="K771" s="11">
        <v>0</v>
      </c>
      <c r="L771" s="11">
        <v>0</v>
      </c>
      <c r="M771" s="11">
        <v>0.14199999999999999</v>
      </c>
      <c r="N771" s="11">
        <v>0</v>
      </c>
      <c r="O771" s="11">
        <v>0</v>
      </c>
      <c r="P771" s="11">
        <v>0.85799999999999998</v>
      </c>
      <c r="Q771" s="11">
        <v>0</v>
      </c>
      <c r="R771" s="11">
        <v>0</v>
      </c>
      <c r="S771" s="11">
        <v>0</v>
      </c>
      <c r="T771" s="11">
        <v>0</v>
      </c>
      <c r="U771" s="11">
        <v>0.93099999999999994</v>
      </c>
      <c r="V771" s="11">
        <v>0</v>
      </c>
      <c r="W771" s="11">
        <v>0</v>
      </c>
      <c r="X771" s="11">
        <v>6.9000000000000006E-2</v>
      </c>
      <c r="Y771" s="11">
        <v>0</v>
      </c>
      <c r="Z771" s="11">
        <v>0</v>
      </c>
      <c r="AA771" s="11">
        <v>0</v>
      </c>
      <c r="AB771" s="11">
        <v>0</v>
      </c>
    </row>
    <row r="772" spans="1:28" x14ac:dyDescent="0.25">
      <c r="A772" s="11">
        <v>37</v>
      </c>
      <c r="B772" s="11" t="s">
        <v>27</v>
      </c>
      <c r="C772" s="11">
        <v>298.14999999999998</v>
      </c>
      <c r="D772" s="11">
        <v>2</v>
      </c>
      <c r="E772" s="11">
        <v>0.5</v>
      </c>
      <c r="F772" s="11">
        <v>0</v>
      </c>
      <c r="G772" s="11">
        <v>0</v>
      </c>
      <c r="H772" s="11">
        <v>0.49</v>
      </c>
      <c r="I772" s="11">
        <v>0</v>
      </c>
      <c r="J772" s="11">
        <v>0</v>
      </c>
      <c r="K772" s="11">
        <v>0.01</v>
      </c>
      <c r="L772" s="11">
        <v>0</v>
      </c>
      <c r="M772" s="11">
        <v>0.155</v>
      </c>
      <c r="N772" s="11">
        <v>0</v>
      </c>
      <c r="O772" s="11">
        <v>0</v>
      </c>
      <c r="P772" s="11">
        <v>0.83599999999999997</v>
      </c>
      <c r="Q772" s="11">
        <v>0</v>
      </c>
      <c r="R772" s="11">
        <v>0</v>
      </c>
      <c r="S772" s="11">
        <v>9.0000000000000011E-3</v>
      </c>
      <c r="T772" s="11">
        <v>0</v>
      </c>
      <c r="U772" s="11">
        <v>0.91500000000000004</v>
      </c>
      <c r="V772" s="11">
        <v>0</v>
      </c>
      <c r="W772" s="11">
        <v>0</v>
      </c>
      <c r="X772" s="11">
        <v>7.2000000000000008E-2</v>
      </c>
      <c r="Y772" s="11">
        <v>0</v>
      </c>
      <c r="Z772" s="11">
        <v>0</v>
      </c>
      <c r="AA772" s="11">
        <v>1.3000000000000001E-2</v>
      </c>
      <c r="AB772" s="11">
        <v>0</v>
      </c>
    </row>
    <row r="773" spans="1:28" x14ac:dyDescent="0.25">
      <c r="A773" s="11">
        <v>37</v>
      </c>
      <c r="B773" s="11" t="s">
        <v>27</v>
      </c>
      <c r="C773" s="11">
        <v>298.14999999999998</v>
      </c>
      <c r="D773" s="11">
        <v>2</v>
      </c>
      <c r="E773" s="11">
        <v>0.501</v>
      </c>
      <c r="F773" s="11">
        <v>0</v>
      </c>
      <c r="G773" s="11">
        <v>0</v>
      </c>
      <c r="H773" s="11">
        <v>0.47799999999999998</v>
      </c>
      <c r="I773" s="11">
        <v>0</v>
      </c>
      <c r="J773" s="11">
        <v>0</v>
      </c>
      <c r="K773" s="11">
        <v>2.1000000000000001E-2</v>
      </c>
      <c r="L773" s="11">
        <v>0</v>
      </c>
      <c r="M773" s="11">
        <v>0.159</v>
      </c>
      <c r="N773" s="11">
        <v>0</v>
      </c>
      <c r="O773" s="11">
        <v>0</v>
      </c>
      <c r="P773" s="11">
        <v>0.82200000000000006</v>
      </c>
      <c r="Q773" s="11">
        <v>0</v>
      </c>
      <c r="R773" s="11">
        <v>0</v>
      </c>
      <c r="S773" s="11">
        <v>1.9E-2</v>
      </c>
      <c r="T773" s="11">
        <v>0</v>
      </c>
      <c r="U773" s="11">
        <v>0.89500000000000002</v>
      </c>
      <c r="V773" s="11">
        <v>0</v>
      </c>
      <c r="W773" s="11">
        <v>0</v>
      </c>
      <c r="X773" s="11">
        <v>7.9000000000000001E-2</v>
      </c>
      <c r="Y773" s="11">
        <v>0</v>
      </c>
      <c r="Z773" s="11">
        <v>0</v>
      </c>
      <c r="AA773" s="11">
        <v>2.6000000000000002E-2</v>
      </c>
      <c r="AB773" s="11">
        <v>0</v>
      </c>
    </row>
    <row r="774" spans="1:28" x14ac:dyDescent="0.25">
      <c r="A774" s="11">
        <v>37</v>
      </c>
      <c r="B774" s="11" t="s">
        <v>27</v>
      </c>
      <c r="C774" s="11">
        <v>298.14999999999998</v>
      </c>
      <c r="D774" s="11">
        <v>2</v>
      </c>
      <c r="E774" s="11">
        <v>0.5</v>
      </c>
      <c r="F774" s="11">
        <v>0</v>
      </c>
      <c r="G774" s="11">
        <v>0</v>
      </c>
      <c r="H774" s="11">
        <v>0.46899999999999997</v>
      </c>
      <c r="I774" s="11">
        <v>0</v>
      </c>
      <c r="J774" s="11">
        <v>0</v>
      </c>
      <c r="K774" s="11">
        <v>3.1E-2</v>
      </c>
      <c r="L774" s="11">
        <v>0</v>
      </c>
      <c r="M774" s="11">
        <v>0.17300000000000001</v>
      </c>
      <c r="N774" s="11">
        <v>0</v>
      </c>
      <c r="O774" s="11">
        <v>0</v>
      </c>
      <c r="P774" s="11">
        <v>0.79900000000000004</v>
      </c>
      <c r="Q774" s="11">
        <v>0</v>
      </c>
      <c r="R774" s="11">
        <v>0</v>
      </c>
      <c r="S774" s="11">
        <v>2.7999999999999997E-2</v>
      </c>
      <c r="T774" s="11">
        <v>0</v>
      </c>
      <c r="U774" s="11">
        <v>0.87599999999999989</v>
      </c>
      <c r="V774" s="11">
        <v>0</v>
      </c>
      <c r="W774" s="11">
        <v>0</v>
      </c>
      <c r="X774" s="11">
        <v>8.5000000000000006E-2</v>
      </c>
      <c r="Y774" s="11">
        <v>0</v>
      </c>
      <c r="Z774" s="11">
        <v>0</v>
      </c>
      <c r="AA774" s="11">
        <v>3.9E-2</v>
      </c>
      <c r="AB774" s="11">
        <v>0</v>
      </c>
    </row>
    <row r="775" spans="1:28" x14ac:dyDescent="0.25">
      <c r="A775" s="11">
        <v>37</v>
      </c>
      <c r="B775" s="11" t="s">
        <v>27</v>
      </c>
      <c r="C775" s="11">
        <v>298.14999999999998</v>
      </c>
      <c r="D775" s="11">
        <v>2</v>
      </c>
      <c r="E775" s="11">
        <v>0.5</v>
      </c>
      <c r="F775" s="11">
        <v>0</v>
      </c>
      <c r="G775" s="11">
        <v>0</v>
      </c>
      <c r="H775" s="11">
        <v>0.44900000000000001</v>
      </c>
      <c r="I775" s="11">
        <v>0</v>
      </c>
      <c r="J775" s="11">
        <v>0</v>
      </c>
      <c r="K775" s="11">
        <v>5.0999999999999997E-2</v>
      </c>
      <c r="L775" s="11">
        <v>0</v>
      </c>
      <c r="M775" s="11">
        <v>0.21</v>
      </c>
      <c r="N775" s="11">
        <v>0</v>
      </c>
      <c r="O775" s="11">
        <v>0</v>
      </c>
      <c r="P775" s="11">
        <v>0.74400000000000011</v>
      </c>
      <c r="Q775" s="11">
        <v>0</v>
      </c>
      <c r="R775" s="11">
        <v>0</v>
      </c>
      <c r="S775" s="11">
        <v>4.5999999999999999E-2</v>
      </c>
      <c r="T775" s="11">
        <v>0</v>
      </c>
      <c r="U775" s="11">
        <v>0.82299999999999995</v>
      </c>
      <c r="V775" s="11">
        <v>0</v>
      </c>
      <c r="W775" s="11">
        <v>0</v>
      </c>
      <c r="X775" s="11">
        <v>0.11800000000000001</v>
      </c>
      <c r="Y775" s="11">
        <v>0</v>
      </c>
      <c r="Z775" s="11">
        <v>0</v>
      </c>
      <c r="AA775" s="11">
        <v>5.9000000000000004E-2</v>
      </c>
      <c r="AB775" s="11">
        <v>0</v>
      </c>
    </row>
    <row r="776" spans="1:28" x14ac:dyDescent="0.25">
      <c r="A776" s="11">
        <v>37</v>
      </c>
      <c r="B776" s="11" t="s">
        <v>27</v>
      </c>
      <c r="C776" s="11">
        <v>298.14999999999998</v>
      </c>
      <c r="D776" s="11">
        <v>2</v>
      </c>
      <c r="E776" s="11">
        <v>0.48899999999999999</v>
      </c>
      <c r="F776" s="11">
        <v>0</v>
      </c>
      <c r="G776" s="11">
        <v>0</v>
      </c>
      <c r="H776" s="11">
        <v>0.40899999999999997</v>
      </c>
      <c r="I776" s="11">
        <v>0</v>
      </c>
      <c r="J776" s="11">
        <v>0</v>
      </c>
      <c r="K776" s="11">
        <v>0.10199999999999999</v>
      </c>
      <c r="L776" s="11">
        <v>0</v>
      </c>
      <c r="M776" s="11">
        <v>0.33899999999999997</v>
      </c>
      <c r="N776" s="11">
        <v>0</v>
      </c>
      <c r="O776" s="11">
        <v>0</v>
      </c>
      <c r="P776" s="11">
        <v>0.56700000000000006</v>
      </c>
      <c r="Q776" s="11">
        <v>0</v>
      </c>
      <c r="R776" s="11">
        <v>0</v>
      </c>
      <c r="S776" s="11">
        <v>9.4E-2</v>
      </c>
      <c r="T776" s="11">
        <v>0</v>
      </c>
      <c r="U776" s="11">
        <v>0.622</v>
      </c>
      <c r="V776" s="11">
        <v>0</v>
      </c>
      <c r="W776" s="11">
        <v>0</v>
      </c>
      <c r="X776" s="11">
        <v>0.26899999999999996</v>
      </c>
      <c r="Y776" s="11">
        <v>0</v>
      </c>
      <c r="Z776" s="11">
        <v>0</v>
      </c>
      <c r="AA776" s="11">
        <v>0.109</v>
      </c>
      <c r="AB776" s="11">
        <v>0</v>
      </c>
    </row>
    <row r="777" spans="1:28" x14ac:dyDescent="0.25">
      <c r="A777" s="11">
        <v>37</v>
      </c>
      <c r="B777" s="11" t="s">
        <v>27</v>
      </c>
      <c r="C777" s="11">
        <v>298.14999999999998</v>
      </c>
      <c r="D777" s="11">
        <v>2</v>
      </c>
      <c r="E777" s="11">
        <v>0.46899999999999997</v>
      </c>
      <c r="F777" s="11">
        <v>0</v>
      </c>
      <c r="G777" s="11">
        <v>0</v>
      </c>
      <c r="H777" s="11">
        <v>0.5</v>
      </c>
      <c r="I777" s="11">
        <v>0</v>
      </c>
      <c r="J777" s="11">
        <v>0</v>
      </c>
      <c r="K777" s="11">
        <v>0</v>
      </c>
      <c r="L777" s="11">
        <v>3.1E-2</v>
      </c>
      <c r="M777" s="11">
        <v>7.4999999999999997E-2</v>
      </c>
      <c r="N777" s="11">
        <v>0</v>
      </c>
      <c r="O777" s="11">
        <v>0</v>
      </c>
      <c r="P777" s="11">
        <v>0.91900000000000004</v>
      </c>
      <c r="Q777" s="11">
        <v>0</v>
      </c>
      <c r="R777" s="11">
        <v>0</v>
      </c>
      <c r="S777" s="11">
        <v>0</v>
      </c>
      <c r="T777" s="11">
        <v>6.0000000000000001E-3</v>
      </c>
      <c r="U777" s="11">
        <v>0.92099999999999993</v>
      </c>
      <c r="V777" s="11">
        <v>0</v>
      </c>
      <c r="W777" s="11">
        <v>0</v>
      </c>
      <c r="X777" s="11">
        <v>1.4999999999999999E-2</v>
      </c>
      <c r="Y777" s="11">
        <v>0</v>
      </c>
      <c r="Z777" s="11">
        <v>0</v>
      </c>
      <c r="AA777" s="11">
        <v>0</v>
      </c>
      <c r="AB777" s="11">
        <v>6.4000000000000001E-2</v>
      </c>
    </row>
    <row r="778" spans="1:28" x14ac:dyDescent="0.25">
      <c r="A778" s="11">
        <v>37</v>
      </c>
      <c r="B778" s="11" t="s">
        <v>27</v>
      </c>
      <c r="C778" s="11">
        <v>298.14999999999998</v>
      </c>
      <c r="D778" s="11">
        <v>2</v>
      </c>
      <c r="E778" s="11">
        <v>0.46899999999999997</v>
      </c>
      <c r="F778" s="11">
        <v>0</v>
      </c>
      <c r="G778" s="11">
        <v>0</v>
      </c>
      <c r="H778" s="11">
        <v>0.49299999999999999</v>
      </c>
      <c r="I778" s="11">
        <v>0</v>
      </c>
      <c r="J778" s="11">
        <v>0</v>
      </c>
      <c r="K778" s="11">
        <v>6.9999999999999993E-3</v>
      </c>
      <c r="L778" s="11">
        <v>3.1E-2</v>
      </c>
      <c r="M778" s="11">
        <v>7.400000000000001E-2</v>
      </c>
      <c r="N778" s="11">
        <v>0</v>
      </c>
      <c r="O778" s="11">
        <v>0</v>
      </c>
      <c r="P778" s="11">
        <v>0.91299999999999992</v>
      </c>
      <c r="Q778" s="11">
        <v>0</v>
      </c>
      <c r="R778" s="11">
        <v>0</v>
      </c>
      <c r="S778" s="11">
        <v>6.9999999999999993E-3</v>
      </c>
      <c r="T778" s="11">
        <v>6.0000000000000001E-3</v>
      </c>
      <c r="U778" s="11">
        <v>0.91099999999999992</v>
      </c>
      <c r="V778" s="11">
        <v>0</v>
      </c>
      <c r="W778" s="11">
        <v>0</v>
      </c>
      <c r="X778" s="11">
        <v>1.4999999999999999E-2</v>
      </c>
      <c r="Y778" s="11">
        <v>0</v>
      </c>
      <c r="Z778" s="11">
        <v>0</v>
      </c>
      <c r="AA778" s="11">
        <v>8.0000000000000002E-3</v>
      </c>
      <c r="AB778" s="11">
        <v>6.6000000000000003E-2</v>
      </c>
    </row>
    <row r="779" spans="1:28" x14ac:dyDescent="0.25">
      <c r="A779" s="11">
        <v>37</v>
      </c>
      <c r="B779" s="11" t="s">
        <v>27</v>
      </c>
      <c r="C779" s="11">
        <v>298.14999999999998</v>
      </c>
      <c r="D779" s="11">
        <v>2</v>
      </c>
      <c r="E779" s="11">
        <v>0.46899999999999997</v>
      </c>
      <c r="F779" s="11">
        <v>0</v>
      </c>
      <c r="G779" s="11">
        <v>0</v>
      </c>
      <c r="H779" s="11">
        <v>0.48799999999999999</v>
      </c>
      <c r="I779" s="11">
        <v>0</v>
      </c>
      <c r="J779" s="11">
        <v>0</v>
      </c>
      <c r="K779" s="11">
        <v>1.2E-2</v>
      </c>
      <c r="L779" s="11">
        <v>3.1E-2</v>
      </c>
      <c r="M779" s="11">
        <v>8.199999999999999E-2</v>
      </c>
      <c r="N779" s="11">
        <v>0</v>
      </c>
      <c r="O779" s="11">
        <v>0</v>
      </c>
      <c r="P779" s="11">
        <v>0.90200000000000002</v>
      </c>
      <c r="Q779" s="11">
        <v>0</v>
      </c>
      <c r="R779" s="11">
        <v>0</v>
      </c>
      <c r="S779" s="11">
        <v>1.1000000000000001E-2</v>
      </c>
      <c r="T779" s="11">
        <v>5.0000000000000001E-3</v>
      </c>
      <c r="U779" s="11">
        <v>0.90599999999999992</v>
      </c>
      <c r="V779" s="11">
        <v>0</v>
      </c>
      <c r="W779" s="11">
        <v>0</v>
      </c>
      <c r="X779" s="11">
        <v>1.6E-2</v>
      </c>
      <c r="Y779" s="11">
        <v>0</v>
      </c>
      <c r="Z779" s="11">
        <v>0</v>
      </c>
      <c r="AA779" s="11">
        <v>1.3000000000000001E-2</v>
      </c>
      <c r="AB779" s="11">
        <v>6.5000000000000002E-2</v>
      </c>
    </row>
    <row r="780" spans="1:28" x14ac:dyDescent="0.25">
      <c r="A780" s="11">
        <v>37</v>
      </c>
      <c r="B780" s="11" t="s">
        <v>27</v>
      </c>
      <c r="C780" s="11">
        <v>298.14999999999998</v>
      </c>
      <c r="D780" s="11">
        <v>2</v>
      </c>
      <c r="E780" s="11">
        <v>0.46899999999999997</v>
      </c>
      <c r="F780" s="11">
        <v>0</v>
      </c>
      <c r="G780" s="11">
        <v>0</v>
      </c>
      <c r="H780" s="11">
        <v>0.47799999999999998</v>
      </c>
      <c r="I780" s="11">
        <v>0</v>
      </c>
      <c r="J780" s="11">
        <v>0</v>
      </c>
      <c r="K780" s="11">
        <v>2.2000000000000002E-2</v>
      </c>
      <c r="L780" s="11">
        <v>3.1E-2</v>
      </c>
      <c r="M780" s="11">
        <v>8.3000000000000004E-2</v>
      </c>
      <c r="N780" s="11">
        <v>0</v>
      </c>
      <c r="O780" s="11">
        <v>0</v>
      </c>
      <c r="P780" s="11">
        <v>0.88800000000000001</v>
      </c>
      <c r="Q780" s="11">
        <v>0</v>
      </c>
      <c r="R780" s="11">
        <v>0</v>
      </c>
      <c r="S780" s="11">
        <v>2.1000000000000001E-2</v>
      </c>
      <c r="T780" s="11">
        <v>8.0000000000000002E-3</v>
      </c>
      <c r="U780" s="11">
        <v>0.89300000000000002</v>
      </c>
      <c r="V780" s="11">
        <v>0</v>
      </c>
      <c r="W780" s="11">
        <v>0</v>
      </c>
      <c r="X780" s="11">
        <v>1.6E-2</v>
      </c>
      <c r="Y780" s="11">
        <v>0</v>
      </c>
      <c r="Z780" s="11">
        <v>0</v>
      </c>
      <c r="AA780" s="11">
        <v>2.4E-2</v>
      </c>
      <c r="AB780" s="11">
        <v>6.7000000000000004E-2</v>
      </c>
    </row>
    <row r="781" spans="1:28" x14ac:dyDescent="0.25">
      <c r="A781" s="11">
        <v>37</v>
      </c>
      <c r="B781" s="11" t="s">
        <v>27</v>
      </c>
      <c r="C781" s="11">
        <v>298.14999999999998</v>
      </c>
      <c r="D781" s="11">
        <v>2</v>
      </c>
      <c r="E781" s="11">
        <v>0.46899999999999997</v>
      </c>
      <c r="F781" s="11">
        <v>0</v>
      </c>
      <c r="G781" s="11">
        <v>0</v>
      </c>
      <c r="H781" s="11">
        <v>0.46899999999999997</v>
      </c>
      <c r="I781" s="11">
        <v>0</v>
      </c>
      <c r="J781" s="11">
        <v>0</v>
      </c>
      <c r="K781" s="11">
        <v>3.1E-2</v>
      </c>
      <c r="L781" s="11">
        <v>3.1E-2</v>
      </c>
      <c r="M781" s="11">
        <v>9.0999999999999998E-2</v>
      </c>
      <c r="N781" s="11">
        <v>0</v>
      </c>
      <c r="O781" s="11">
        <v>0</v>
      </c>
      <c r="P781" s="11">
        <v>0.871</v>
      </c>
      <c r="Q781" s="11">
        <v>0</v>
      </c>
      <c r="R781" s="11">
        <v>0</v>
      </c>
      <c r="S781" s="11">
        <v>0.03</v>
      </c>
      <c r="T781" s="11">
        <v>8.0000000000000002E-3</v>
      </c>
      <c r="U781" s="11">
        <v>0.88099999999999989</v>
      </c>
      <c r="V781" s="11">
        <v>0</v>
      </c>
      <c r="W781" s="11">
        <v>0</v>
      </c>
      <c r="X781" s="11">
        <v>1.7000000000000001E-2</v>
      </c>
      <c r="Y781" s="11">
        <v>0</v>
      </c>
      <c r="Z781" s="11">
        <v>0</v>
      </c>
      <c r="AA781" s="11">
        <v>3.4000000000000002E-2</v>
      </c>
      <c r="AB781" s="11">
        <v>6.8000000000000005E-2</v>
      </c>
    </row>
    <row r="782" spans="1:28" x14ac:dyDescent="0.25">
      <c r="A782" s="11">
        <v>37</v>
      </c>
      <c r="B782" s="11" t="s">
        <v>27</v>
      </c>
      <c r="C782" s="11">
        <v>298.14999999999998</v>
      </c>
      <c r="D782" s="11">
        <v>2</v>
      </c>
      <c r="E782" s="11">
        <v>0.46899999999999997</v>
      </c>
      <c r="F782" s="11">
        <v>0</v>
      </c>
      <c r="G782" s="11">
        <v>0</v>
      </c>
      <c r="H782" s="11">
        <v>0.44900000000000001</v>
      </c>
      <c r="I782" s="11">
        <v>0</v>
      </c>
      <c r="J782" s="11">
        <v>0</v>
      </c>
      <c r="K782" s="11">
        <v>5.0999999999999997E-2</v>
      </c>
      <c r="L782" s="11">
        <v>3.1E-2</v>
      </c>
      <c r="M782" s="11">
        <v>0.10199999999999999</v>
      </c>
      <c r="N782" s="11">
        <v>0</v>
      </c>
      <c r="O782" s="11">
        <v>0</v>
      </c>
      <c r="P782" s="11">
        <v>0.84</v>
      </c>
      <c r="Q782" s="11">
        <v>0</v>
      </c>
      <c r="R782" s="11">
        <v>0</v>
      </c>
      <c r="S782" s="11">
        <v>4.9000000000000002E-2</v>
      </c>
      <c r="T782" s="11">
        <v>9.0000000000000011E-3</v>
      </c>
      <c r="U782" s="11">
        <v>0.85400000000000009</v>
      </c>
      <c r="V782" s="11">
        <v>0</v>
      </c>
      <c r="W782" s="11">
        <v>0</v>
      </c>
      <c r="X782" s="11">
        <v>2.1000000000000001E-2</v>
      </c>
      <c r="Y782" s="11">
        <v>0</v>
      </c>
      <c r="Z782" s="11">
        <v>0</v>
      </c>
      <c r="AA782" s="11">
        <v>5.5999999999999994E-2</v>
      </c>
      <c r="AB782" s="11">
        <v>6.9000000000000006E-2</v>
      </c>
    </row>
    <row r="783" spans="1:28" x14ac:dyDescent="0.25">
      <c r="A783" s="11">
        <v>37</v>
      </c>
      <c r="B783" s="11" t="s">
        <v>27</v>
      </c>
      <c r="C783" s="11">
        <v>298.14999999999998</v>
      </c>
      <c r="D783" s="11">
        <v>2</v>
      </c>
      <c r="E783" s="11">
        <v>0.46700000000000003</v>
      </c>
      <c r="F783" s="11">
        <v>0</v>
      </c>
      <c r="G783" s="11">
        <v>0</v>
      </c>
      <c r="H783" s="11">
        <v>0.40100000000000002</v>
      </c>
      <c r="I783" s="11">
        <v>0</v>
      </c>
      <c r="J783" s="11">
        <v>0</v>
      </c>
      <c r="K783" s="11">
        <v>0.10099999999999999</v>
      </c>
      <c r="L783" s="11">
        <v>3.1E-2</v>
      </c>
      <c r="M783" s="11">
        <v>0.14000000000000001</v>
      </c>
      <c r="N783" s="11">
        <v>0</v>
      </c>
      <c r="O783" s="11">
        <v>0</v>
      </c>
      <c r="P783" s="11">
        <v>0.753</v>
      </c>
      <c r="Q783" s="11">
        <v>0</v>
      </c>
      <c r="R783" s="11">
        <v>0</v>
      </c>
      <c r="S783" s="11">
        <v>9.9000000000000005E-2</v>
      </c>
      <c r="T783" s="11">
        <v>8.0000000000000002E-3</v>
      </c>
      <c r="U783" s="11">
        <v>0.79900000000000004</v>
      </c>
      <c r="V783" s="11">
        <v>0</v>
      </c>
      <c r="W783" s="11">
        <v>0</v>
      </c>
      <c r="X783" s="11">
        <v>4.2999999999999997E-2</v>
      </c>
      <c r="Y783" s="11">
        <v>0</v>
      </c>
      <c r="Z783" s="11">
        <v>0</v>
      </c>
      <c r="AA783" s="11">
        <v>0.10199999999999999</v>
      </c>
      <c r="AB783" s="11">
        <v>5.5999999999999994E-2</v>
      </c>
    </row>
    <row r="784" spans="1:28" x14ac:dyDescent="0.25">
      <c r="A784" s="11">
        <v>37</v>
      </c>
      <c r="B784" s="11" t="s">
        <v>27</v>
      </c>
      <c r="C784" s="11">
        <v>298.14999999999998</v>
      </c>
      <c r="D784" s="11">
        <v>2</v>
      </c>
      <c r="E784" s="11">
        <v>0.47</v>
      </c>
      <c r="F784" s="11">
        <v>0</v>
      </c>
      <c r="G784" s="11">
        <v>0</v>
      </c>
      <c r="H784" s="11">
        <v>0.34700000000000003</v>
      </c>
      <c r="I784" s="11">
        <v>0</v>
      </c>
      <c r="J784" s="11">
        <v>0</v>
      </c>
      <c r="K784" s="11">
        <v>0.152</v>
      </c>
      <c r="L784" s="11">
        <v>3.1E-2</v>
      </c>
      <c r="M784" s="11">
        <v>0.187</v>
      </c>
      <c r="N784" s="11">
        <v>0</v>
      </c>
      <c r="O784" s="11">
        <v>0</v>
      </c>
      <c r="P784" s="11">
        <v>0.65599999999999992</v>
      </c>
      <c r="Q784" s="11">
        <v>0</v>
      </c>
      <c r="R784" s="11">
        <v>0</v>
      </c>
      <c r="S784" s="11">
        <v>0.14899999999999999</v>
      </c>
      <c r="T784" s="11">
        <v>8.0000000000000002E-3</v>
      </c>
      <c r="U784" s="11">
        <v>0.72400000000000009</v>
      </c>
      <c r="V784" s="11">
        <v>0</v>
      </c>
      <c r="W784" s="11">
        <v>0</v>
      </c>
      <c r="X784" s="11">
        <v>7.0000000000000007E-2</v>
      </c>
      <c r="Y784" s="11">
        <v>0</v>
      </c>
      <c r="Z784" s="11">
        <v>0</v>
      </c>
      <c r="AA784" s="11">
        <v>0.155</v>
      </c>
      <c r="AB784" s="11">
        <v>5.0999999999999997E-2</v>
      </c>
    </row>
    <row r="785" spans="1:28" x14ac:dyDescent="0.25">
      <c r="A785" s="11">
        <v>37</v>
      </c>
      <c r="B785" s="11" t="s">
        <v>27</v>
      </c>
      <c r="C785" s="11">
        <v>298.14999999999998</v>
      </c>
      <c r="D785" s="11">
        <v>2</v>
      </c>
      <c r="E785" s="11">
        <v>0.46700000000000003</v>
      </c>
      <c r="F785" s="11">
        <v>0</v>
      </c>
      <c r="G785" s="11">
        <v>0</v>
      </c>
      <c r="H785" s="11">
        <v>0.29899999999999999</v>
      </c>
      <c r="I785" s="11">
        <v>0</v>
      </c>
      <c r="J785" s="11">
        <v>0</v>
      </c>
      <c r="K785" s="11">
        <v>0.20300000000000001</v>
      </c>
      <c r="L785" s="11">
        <v>3.1E-2</v>
      </c>
      <c r="M785" s="11">
        <v>0.253</v>
      </c>
      <c r="N785" s="11">
        <v>0</v>
      </c>
      <c r="O785" s="11">
        <v>0</v>
      </c>
      <c r="P785" s="11">
        <v>0.53600000000000003</v>
      </c>
      <c r="Q785" s="11">
        <v>0</v>
      </c>
      <c r="R785" s="11">
        <v>0</v>
      </c>
      <c r="S785" s="11">
        <v>0.19699999999999998</v>
      </c>
      <c r="T785" s="11">
        <v>1.3999999999999999E-2</v>
      </c>
      <c r="U785" s="11">
        <v>0.62</v>
      </c>
      <c r="V785" s="11">
        <v>0</v>
      </c>
      <c r="W785" s="11">
        <v>0</v>
      </c>
      <c r="X785" s="11">
        <v>0.129</v>
      </c>
      <c r="Y785" s="11">
        <v>0</v>
      </c>
      <c r="Z785" s="11">
        <v>0</v>
      </c>
      <c r="AA785" s="11">
        <v>0.20600000000000002</v>
      </c>
      <c r="AB785" s="11">
        <v>4.4999999999999998E-2</v>
      </c>
    </row>
    <row r="786" spans="1:28" x14ac:dyDescent="0.25">
      <c r="A786" s="11">
        <v>37</v>
      </c>
      <c r="B786" s="11" t="s">
        <v>27</v>
      </c>
      <c r="C786" s="11">
        <v>298.14999999999998</v>
      </c>
      <c r="D786" s="11">
        <v>2</v>
      </c>
      <c r="E786" s="11">
        <v>0.439</v>
      </c>
      <c r="F786" s="11">
        <v>0</v>
      </c>
      <c r="G786" s="11">
        <v>0</v>
      </c>
      <c r="H786" s="11">
        <v>0.5</v>
      </c>
      <c r="I786" s="11">
        <v>0</v>
      </c>
      <c r="J786" s="11">
        <v>0</v>
      </c>
      <c r="K786" s="11">
        <v>0</v>
      </c>
      <c r="L786" s="11">
        <v>6.0999999999999999E-2</v>
      </c>
      <c r="M786" s="11">
        <v>5.4000000000000006E-2</v>
      </c>
      <c r="N786" s="11">
        <v>0</v>
      </c>
      <c r="O786" s="11">
        <v>0</v>
      </c>
      <c r="P786" s="11">
        <v>0.94</v>
      </c>
      <c r="Q786" s="11">
        <v>0</v>
      </c>
      <c r="R786" s="11">
        <v>0</v>
      </c>
      <c r="S786" s="11">
        <v>0</v>
      </c>
      <c r="T786" s="11">
        <v>6.0000000000000001E-3</v>
      </c>
      <c r="U786" s="11">
        <v>0.86599999999999999</v>
      </c>
      <c r="V786" s="11">
        <v>0</v>
      </c>
      <c r="W786" s="11">
        <v>0</v>
      </c>
      <c r="X786" s="11">
        <v>6.0000000000000001E-3</v>
      </c>
      <c r="Y786" s="11">
        <v>0</v>
      </c>
      <c r="Z786" s="11">
        <v>0</v>
      </c>
      <c r="AA786" s="11">
        <v>0</v>
      </c>
      <c r="AB786" s="11">
        <v>0.128</v>
      </c>
    </row>
    <row r="787" spans="1:28" x14ac:dyDescent="0.25">
      <c r="A787" s="11">
        <v>37</v>
      </c>
      <c r="B787" s="11" t="s">
        <v>27</v>
      </c>
      <c r="C787" s="11">
        <v>298.14999999999998</v>
      </c>
      <c r="D787" s="11">
        <v>2</v>
      </c>
      <c r="E787" s="11">
        <v>0.439</v>
      </c>
      <c r="F787" s="11">
        <v>0</v>
      </c>
      <c r="G787" s="11">
        <v>0</v>
      </c>
      <c r="H787" s="11">
        <v>0.49299999999999999</v>
      </c>
      <c r="I787" s="11">
        <v>0</v>
      </c>
      <c r="J787" s="11">
        <v>0</v>
      </c>
      <c r="K787" s="11">
        <v>6.9999999999999993E-3</v>
      </c>
      <c r="L787" s="11">
        <v>6.0999999999999999E-2</v>
      </c>
      <c r="M787" s="11">
        <v>5.4000000000000006E-2</v>
      </c>
      <c r="N787" s="11">
        <v>0</v>
      </c>
      <c r="O787" s="11">
        <v>0</v>
      </c>
      <c r="P787" s="11">
        <v>0.93099999999999994</v>
      </c>
      <c r="Q787" s="11">
        <v>0</v>
      </c>
      <c r="R787" s="11">
        <v>0</v>
      </c>
      <c r="S787" s="11">
        <v>9.0000000000000011E-3</v>
      </c>
      <c r="T787" s="11">
        <v>6.0000000000000001E-3</v>
      </c>
      <c r="U787" s="11">
        <v>0.85299999999999998</v>
      </c>
      <c r="V787" s="11">
        <v>0</v>
      </c>
      <c r="W787" s="11">
        <v>0</v>
      </c>
      <c r="X787" s="11">
        <v>4.0000000000000001E-3</v>
      </c>
      <c r="Y787" s="11">
        <v>0</v>
      </c>
      <c r="Z787" s="11">
        <v>0</v>
      </c>
      <c r="AA787" s="11">
        <v>6.9999999999999993E-3</v>
      </c>
      <c r="AB787" s="11">
        <v>0.13600000000000001</v>
      </c>
    </row>
    <row r="788" spans="1:28" x14ac:dyDescent="0.25">
      <c r="A788" s="11">
        <v>37</v>
      </c>
      <c r="B788" s="11" t="s">
        <v>27</v>
      </c>
      <c r="C788" s="11">
        <v>298.14999999999998</v>
      </c>
      <c r="D788" s="11">
        <v>2</v>
      </c>
      <c r="E788" s="11">
        <v>0.439</v>
      </c>
      <c r="F788" s="11">
        <v>0</v>
      </c>
      <c r="G788" s="11">
        <v>0</v>
      </c>
      <c r="H788" s="11">
        <v>0.48899999999999999</v>
      </c>
      <c r="I788" s="11">
        <v>0</v>
      </c>
      <c r="J788" s="11">
        <v>0</v>
      </c>
      <c r="K788" s="11">
        <v>1.1000000000000001E-2</v>
      </c>
      <c r="L788" s="11">
        <v>6.0999999999999999E-2</v>
      </c>
      <c r="M788" s="11">
        <v>5.5E-2</v>
      </c>
      <c r="N788" s="11">
        <v>0</v>
      </c>
      <c r="O788" s="11">
        <v>0</v>
      </c>
      <c r="P788" s="11">
        <v>0.92700000000000005</v>
      </c>
      <c r="Q788" s="11">
        <v>0</v>
      </c>
      <c r="R788" s="11">
        <v>0</v>
      </c>
      <c r="S788" s="11">
        <v>1.2E-2</v>
      </c>
      <c r="T788" s="11">
        <v>6.0000000000000001E-3</v>
      </c>
      <c r="U788" s="11">
        <v>0.85400000000000009</v>
      </c>
      <c r="V788" s="11">
        <v>0</v>
      </c>
      <c r="W788" s="11">
        <v>0</v>
      </c>
      <c r="X788" s="11">
        <v>3.0000000000000001E-3</v>
      </c>
      <c r="Y788" s="11">
        <v>0</v>
      </c>
      <c r="Z788" s="11">
        <v>0</v>
      </c>
      <c r="AA788" s="11">
        <v>1.1000000000000001E-2</v>
      </c>
      <c r="AB788" s="11">
        <v>0.13200000000000001</v>
      </c>
    </row>
    <row r="789" spans="1:28" x14ac:dyDescent="0.25">
      <c r="A789" s="11">
        <v>37</v>
      </c>
      <c r="B789" s="11" t="s">
        <v>27</v>
      </c>
      <c r="C789" s="11">
        <v>298.14999999999998</v>
      </c>
      <c r="D789" s="11">
        <v>2</v>
      </c>
      <c r="E789" s="11">
        <v>0.439</v>
      </c>
      <c r="F789" s="11">
        <v>0</v>
      </c>
      <c r="G789" s="11">
        <v>0</v>
      </c>
      <c r="H789" s="11">
        <v>0.47899999999999998</v>
      </c>
      <c r="I789" s="11">
        <v>0</v>
      </c>
      <c r="J789" s="11">
        <v>0</v>
      </c>
      <c r="K789" s="11">
        <v>2.1000000000000001E-2</v>
      </c>
      <c r="L789" s="11">
        <v>6.0999999999999999E-2</v>
      </c>
      <c r="M789" s="11">
        <v>0.06</v>
      </c>
      <c r="N789" s="11">
        <v>0</v>
      </c>
      <c r="O789" s="11">
        <v>0</v>
      </c>
      <c r="P789" s="11">
        <v>0.91200000000000003</v>
      </c>
      <c r="Q789" s="11">
        <v>0</v>
      </c>
      <c r="R789" s="11">
        <v>0</v>
      </c>
      <c r="S789" s="11">
        <v>2.3E-2</v>
      </c>
      <c r="T789" s="11">
        <v>5.0000000000000001E-3</v>
      </c>
      <c r="U789" s="11">
        <v>0.84599999999999997</v>
      </c>
      <c r="V789" s="11">
        <v>0</v>
      </c>
      <c r="W789" s="11">
        <v>0</v>
      </c>
      <c r="X789" s="11">
        <v>2E-3</v>
      </c>
      <c r="Y789" s="11">
        <v>0</v>
      </c>
      <c r="Z789" s="11">
        <v>0</v>
      </c>
      <c r="AA789" s="11">
        <v>0.02</v>
      </c>
      <c r="AB789" s="11">
        <v>0.13200000000000001</v>
      </c>
    </row>
    <row r="790" spans="1:28" x14ac:dyDescent="0.25">
      <c r="A790" s="11">
        <v>37</v>
      </c>
      <c r="B790" s="11" t="s">
        <v>27</v>
      </c>
      <c r="C790" s="11">
        <v>298.14999999999998</v>
      </c>
      <c r="D790" s="11">
        <v>2</v>
      </c>
      <c r="E790" s="11">
        <v>0.43799999999999994</v>
      </c>
      <c r="F790" s="11">
        <v>0</v>
      </c>
      <c r="G790" s="11">
        <v>0</v>
      </c>
      <c r="H790" s="11">
        <v>0.46899999999999997</v>
      </c>
      <c r="I790" s="11">
        <v>0</v>
      </c>
      <c r="J790" s="11">
        <v>0</v>
      </c>
      <c r="K790" s="11">
        <v>3.2000000000000001E-2</v>
      </c>
      <c r="L790" s="11">
        <v>6.0999999999999999E-2</v>
      </c>
      <c r="M790" s="11">
        <v>6.2E-2</v>
      </c>
      <c r="N790" s="11">
        <v>0</v>
      </c>
      <c r="O790" s="11">
        <v>0</v>
      </c>
      <c r="P790" s="11">
        <v>0.89500000000000002</v>
      </c>
      <c r="Q790" s="11">
        <v>0</v>
      </c>
      <c r="R790" s="11">
        <v>0</v>
      </c>
      <c r="S790" s="11">
        <v>3.5000000000000003E-2</v>
      </c>
      <c r="T790" s="11">
        <v>8.0000000000000002E-3</v>
      </c>
      <c r="U790" s="11">
        <v>0.83499999999999996</v>
      </c>
      <c r="V790" s="11">
        <v>0</v>
      </c>
      <c r="W790" s="11">
        <v>0</v>
      </c>
      <c r="X790" s="11">
        <v>2E-3</v>
      </c>
      <c r="Y790" s="11">
        <v>0</v>
      </c>
      <c r="Z790" s="11">
        <v>0</v>
      </c>
      <c r="AA790" s="11">
        <v>0.03</v>
      </c>
      <c r="AB790" s="11">
        <v>0.13300000000000001</v>
      </c>
    </row>
    <row r="791" spans="1:28" x14ac:dyDescent="0.25">
      <c r="A791" s="11">
        <v>37</v>
      </c>
      <c r="B791" s="11" t="s">
        <v>27</v>
      </c>
      <c r="C791" s="11">
        <v>298.14999999999998</v>
      </c>
      <c r="D791" s="11">
        <v>2</v>
      </c>
      <c r="E791" s="11">
        <v>0.439</v>
      </c>
      <c r="F791" s="11">
        <v>0</v>
      </c>
      <c r="G791" s="11">
        <v>0</v>
      </c>
      <c r="H791" s="11">
        <v>0.44900000000000001</v>
      </c>
      <c r="I791" s="11">
        <v>0</v>
      </c>
      <c r="J791" s="11">
        <v>0</v>
      </c>
      <c r="K791" s="11">
        <v>5.0999999999999997E-2</v>
      </c>
      <c r="L791" s="11">
        <v>6.0999999999999999E-2</v>
      </c>
      <c r="M791" s="11">
        <v>5.9000000000000004E-2</v>
      </c>
      <c r="N791" s="11">
        <v>0</v>
      </c>
      <c r="O791" s="11">
        <v>0</v>
      </c>
      <c r="P791" s="11">
        <v>0.88300000000000001</v>
      </c>
      <c r="Q791" s="11">
        <v>0</v>
      </c>
      <c r="R791" s="11">
        <v>0</v>
      </c>
      <c r="S791" s="11">
        <v>5.5999999999999994E-2</v>
      </c>
      <c r="T791" s="11">
        <v>2E-3</v>
      </c>
      <c r="U791" s="11">
        <v>0.81299999999999994</v>
      </c>
      <c r="V791" s="11">
        <v>0</v>
      </c>
      <c r="W791" s="11">
        <v>0</v>
      </c>
      <c r="X791" s="11">
        <v>3.0000000000000001E-3</v>
      </c>
      <c r="Y791" s="11">
        <v>0</v>
      </c>
      <c r="Z791" s="11">
        <v>0</v>
      </c>
      <c r="AA791" s="11">
        <v>4.9000000000000002E-2</v>
      </c>
      <c r="AB791" s="11">
        <v>0.13500000000000001</v>
      </c>
    </row>
    <row r="792" spans="1:28" x14ac:dyDescent="0.25">
      <c r="A792" s="11">
        <v>37</v>
      </c>
      <c r="B792" s="11" t="s">
        <v>27</v>
      </c>
      <c r="C792" s="11">
        <v>298.14999999999998</v>
      </c>
      <c r="D792" s="11">
        <v>2</v>
      </c>
      <c r="E792" s="11">
        <v>0.44</v>
      </c>
      <c r="F792" s="11">
        <v>0</v>
      </c>
      <c r="G792" s="11">
        <v>0</v>
      </c>
      <c r="H792" s="11">
        <v>0.39700000000000002</v>
      </c>
      <c r="I792" s="11">
        <v>0</v>
      </c>
      <c r="J792" s="11">
        <v>0</v>
      </c>
      <c r="K792" s="11">
        <v>0.10199999999999999</v>
      </c>
      <c r="L792" s="11">
        <v>6.0999999999999999E-2</v>
      </c>
      <c r="M792" s="11">
        <v>9.6999999999999989E-2</v>
      </c>
      <c r="N792" s="11">
        <v>0</v>
      </c>
      <c r="O792" s="11">
        <v>0</v>
      </c>
      <c r="P792" s="11">
        <v>0.76900000000000002</v>
      </c>
      <c r="Q792" s="11">
        <v>0</v>
      </c>
      <c r="R792" s="11">
        <v>0</v>
      </c>
      <c r="S792" s="11">
        <v>0.12</v>
      </c>
      <c r="T792" s="11">
        <v>1.3999999999999999E-2</v>
      </c>
      <c r="U792" s="11">
        <v>0.78599999999999992</v>
      </c>
      <c r="V792" s="11">
        <v>0</v>
      </c>
      <c r="W792" s="11">
        <v>0</v>
      </c>
      <c r="X792" s="11">
        <v>1.1000000000000001E-2</v>
      </c>
      <c r="Y792" s="11">
        <v>0</v>
      </c>
      <c r="Z792" s="11">
        <v>0</v>
      </c>
      <c r="AA792" s="11">
        <v>8.5000000000000006E-2</v>
      </c>
      <c r="AB792" s="11">
        <v>0.11800000000000001</v>
      </c>
    </row>
    <row r="793" spans="1:28" x14ac:dyDescent="0.25">
      <c r="A793" s="11">
        <v>37</v>
      </c>
      <c r="B793" s="11" t="s">
        <v>27</v>
      </c>
      <c r="C793" s="11">
        <v>298.14999999999998</v>
      </c>
      <c r="D793" s="11">
        <v>2</v>
      </c>
      <c r="E793" s="11">
        <v>0.42499999999999999</v>
      </c>
      <c r="F793" s="11">
        <v>0</v>
      </c>
      <c r="G793" s="11">
        <v>0</v>
      </c>
      <c r="H793" s="11">
        <v>0.31</v>
      </c>
      <c r="I793" s="11">
        <v>0</v>
      </c>
      <c r="J793" s="11">
        <v>0</v>
      </c>
      <c r="K793" s="11">
        <v>0.20399999999999999</v>
      </c>
      <c r="L793" s="11">
        <v>6.0999999999999999E-2</v>
      </c>
      <c r="M793" s="11">
        <v>0.16899999999999998</v>
      </c>
      <c r="N793" s="11">
        <v>0</v>
      </c>
      <c r="O793" s="11">
        <v>0</v>
      </c>
      <c r="P793" s="11">
        <v>0.58599999999999997</v>
      </c>
      <c r="Q793" s="11">
        <v>0</v>
      </c>
      <c r="R793" s="11">
        <v>0</v>
      </c>
      <c r="S793" s="11">
        <v>0.223</v>
      </c>
      <c r="T793" s="11">
        <v>2.2000000000000002E-2</v>
      </c>
      <c r="U793" s="11">
        <v>0.67299999999999993</v>
      </c>
      <c r="V793" s="11">
        <v>0</v>
      </c>
      <c r="W793" s="11">
        <v>0</v>
      </c>
      <c r="X793" s="11">
        <v>3.7999999999999999E-2</v>
      </c>
      <c r="Y793" s="11">
        <v>0</v>
      </c>
      <c r="Z793" s="11">
        <v>0</v>
      </c>
      <c r="AA793" s="11">
        <v>0.184</v>
      </c>
      <c r="AB793" s="11">
        <v>0.105</v>
      </c>
    </row>
    <row r="794" spans="1:28" x14ac:dyDescent="0.25">
      <c r="A794" s="11">
        <v>37</v>
      </c>
      <c r="B794" s="11" t="s">
        <v>27</v>
      </c>
      <c r="C794" s="11">
        <v>298.14999999999998</v>
      </c>
      <c r="D794" s="11">
        <v>2</v>
      </c>
      <c r="E794" s="11">
        <v>0.40799999999999997</v>
      </c>
      <c r="F794" s="11">
        <v>0</v>
      </c>
      <c r="G794" s="11">
        <v>0</v>
      </c>
      <c r="H794" s="11">
        <v>0.498</v>
      </c>
      <c r="I794" s="11">
        <v>0</v>
      </c>
      <c r="J794" s="11">
        <v>0</v>
      </c>
      <c r="K794" s="11">
        <v>0</v>
      </c>
      <c r="L794" s="11">
        <v>9.4E-2</v>
      </c>
      <c r="M794" s="11">
        <v>4.5999999999999999E-2</v>
      </c>
      <c r="N794" s="11">
        <v>0</v>
      </c>
      <c r="O794" s="11">
        <v>0</v>
      </c>
      <c r="P794" s="11">
        <v>0.95</v>
      </c>
      <c r="Q794" s="11">
        <v>0</v>
      </c>
      <c r="R794" s="11">
        <v>0</v>
      </c>
      <c r="S794" s="11">
        <v>0</v>
      </c>
      <c r="T794" s="11">
        <v>4.0000000000000001E-3</v>
      </c>
      <c r="U794" s="11">
        <v>0.81900000000000006</v>
      </c>
      <c r="V794" s="11">
        <v>0</v>
      </c>
      <c r="W794" s="11">
        <v>0</v>
      </c>
      <c r="X794" s="11">
        <v>2E-3</v>
      </c>
      <c r="Y794" s="11">
        <v>0</v>
      </c>
      <c r="Z794" s="11">
        <v>0</v>
      </c>
      <c r="AA794" s="11">
        <v>0</v>
      </c>
      <c r="AB794" s="11">
        <v>0.17899999999999999</v>
      </c>
    </row>
    <row r="795" spans="1:28" x14ac:dyDescent="0.25">
      <c r="A795" s="11">
        <v>37</v>
      </c>
      <c r="B795" s="11" t="s">
        <v>27</v>
      </c>
      <c r="C795" s="11">
        <v>298.14999999999998</v>
      </c>
      <c r="D795" s="11">
        <v>2</v>
      </c>
      <c r="E795" s="11">
        <v>0.40600000000000003</v>
      </c>
      <c r="F795" s="11">
        <v>0</v>
      </c>
      <c r="G795" s="11">
        <v>0</v>
      </c>
      <c r="H795" s="11">
        <v>0.49399999999999999</v>
      </c>
      <c r="I795" s="11">
        <v>0</v>
      </c>
      <c r="J795" s="11">
        <v>0</v>
      </c>
      <c r="K795" s="11">
        <v>6.0000000000000001E-3</v>
      </c>
      <c r="L795" s="11">
        <v>9.4E-2</v>
      </c>
      <c r="M795" s="11">
        <v>4.4999999999999998E-2</v>
      </c>
      <c r="N795" s="11">
        <v>0</v>
      </c>
      <c r="O795" s="11">
        <v>0</v>
      </c>
      <c r="P795" s="11">
        <v>0.94200000000000006</v>
      </c>
      <c r="Q795" s="11">
        <v>0</v>
      </c>
      <c r="R795" s="11">
        <v>0</v>
      </c>
      <c r="S795" s="11">
        <v>8.0000000000000002E-3</v>
      </c>
      <c r="T795" s="11">
        <v>5.0000000000000001E-3</v>
      </c>
      <c r="U795" s="11">
        <v>0.80599999999999994</v>
      </c>
      <c r="V795" s="11">
        <v>0</v>
      </c>
      <c r="W795" s="11">
        <v>0</v>
      </c>
      <c r="X795" s="11">
        <v>1E-3</v>
      </c>
      <c r="Y795" s="11">
        <v>0</v>
      </c>
      <c r="Z795" s="11">
        <v>0</v>
      </c>
      <c r="AA795" s="11">
        <v>5.0000000000000001E-3</v>
      </c>
      <c r="AB795" s="11">
        <v>0.188</v>
      </c>
    </row>
    <row r="796" spans="1:28" x14ac:dyDescent="0.25">
      <c r="A796" s="11">
        <v>37</v>
      </c>
      <c r="B796" s="11" t="s">
        <v>27</v>
      </c>
      <c r="C796" s="11">
        <v>298.14999999999998</v>
      </c>
      <c r="D796" s="11">
        <v>2</v>
      </c>
      <c r="E796" s="11">
        <v>0.40600000000000003</v>
      </c>
      <c r="F796" s="11">
        <v>0</v>
      </c>
      <c r="G796" s="11">
        <v>0</v>
      </c>
      <c r="H796" s="11">
        <v>0.48899999999999999</v>
      </c>
      <c r="I796" s="11">
        <v>0</v>
      </c>
      <c r="J796" s="11">
        <v>0</v>
      </c>
      <c r="K796" s="11">
        <v>1.1000000000000001E-2</v>
      </c>
      <c r="L796" s="11">
        <v>9.4E-2</v>
      </c>
      <c r="M796" s="11">
        <v>4.8000000000000001E-2</v>
      </c>
      <c r="N796" s="11">
        <v>0</v>
      </c>
      <c r="O796" s="11">
        <v>0</v>
      </c>
      <c r="P796" s="11">
        <v>0.93200000000000005</v>
      </c>
      <c r="Q796" s="11">
        <v>0</v>
      </c>
      <c r="R796" s="11">
        <v>0</v>
      </c>
      <c r="S796" s="11">
        <v>1.4999999999999999E-2</v>
      </c>
      <c r="T796" s="11">
        <v>5.0000000000000001E-3</v>
      </c>
      <c r="U796" s="11">
        <v>0.80400000000000005</v>
      </c>
      <c r="V796" s="11">
        <v>0</v>
      </c>
      <c r="W796" s="11">
        <v>0</v>
      </c>
      <c r="X796" s="11">
        <v>1E-3</v>
      </c>
      <c r="Y796" s="11">
        <v>0</v>
      </c>
      <c r="Z796" s="11">
        <v>0</v>
      </c>
      <c r="AA796" s="11">
        <v>9.0000000000000011E-3</v>
      </c>
      <c r="AB796" s="11">
        <v>0.18600000000000003</v>
      </c>
    </row>
    <row r="797" spans="1:28" x14ac:dyDescent="0.25">
      <c r="A797" s="11">
        <v>37</v>
      </c>
      <c r="B797" s="11" t="s">
        <v>27</v>
      </c>
      <c r="C797" s="11">
        <v>298.14999999999998</v>
      </c>
      <c r="D797" s="11">
        <v>2</v>
      </c>
      <c r="E797" s="11">
        <v>0.40500000000000003</v>
      </c>
      <c r="F797" s="11">
        <v>0</v>
      </c>
      <c r="G797" s="11">
        <v>0</v>
      </c>
      <c r="H797" s="11">
        <v>0.48</v>
      </c>
      <c r="I797" s="11">
        <v>0</v>
      </c>
      <c r="J797" s="11">
        <v>0</v>
      </c>
      <c r="K797" s="11">
        <v>2.1000000000000001E-2</v>
      </c>
      <c r="L797" s="11">
        <v>9.4E-2</v>
      </c>
      <c r="M797" s="11">
        <v>5.2000000000000005E-2</v>
      </c>
      <c r="N797" s="11">
        <v>0</v>
      </c>
      <c r="O797" s="11">
        <v>0</v>
      </c>
      <c r="P797" s="11">
        <v>0.91500000000000004</v>
      </c>
      <c r="Q797" s="11">
        <v>0</v>
      </c>
      <c r="R797" s="11">
        <v>0</v>
      </c>
      <c r="S797" s="11">
        <v>2.7999999999999997E-2</v>
      </c>
      <c r="T797" s="11">
        <v>5.0000000000000001E-3</v>
      </c>
      <c r="U797" s="11">
        <v>0.79500000000000004</v>
      </c>
      <c r="V797" s="11">
        <v>0</v>
      </c>
      <c r="W797" s="11">
        <v>0</v>
      </c>
      <c r="X797" s="11">
        <v>2E-3</v>
      </c>
      <c r="Y797" s="11">
        <v>0</v>
      </c>
      <c r="Z797" s="11">
        <v>0</v>
      </c>
      <c r="AA797" s="11">
        <v>1.6E-2</v>
      </c>
      <c r="AB797" s="11">
        <v>0.187</v>
      </c>
    </row>
    <row r="798" spans="1:28" x14ac:dyDescent="0.25">
      <c r="A798" s="11">
        <v>37</v>
      </c>
      <c r="B798" s="11" t="s">
        <v>27</v>
      </c>
      <c r="C798" s="11">
        <v>298.14999999999998</v>
      </c>
      <c r="D798" s="11">
        <v>2</v>
      </c>
      <c r="E798" s="11">
        <v>0.40600000000000003</v>
      </c>
      <c r="F798" s="11">
        <v>0</v>
      </c>
      <c r="G798" s="11">
        <v>0</v>
      </c>
      <c r="H798" s="11">
        <v>0.46899999999999997</v>
      </c>
      <c r="I798" s="11">
        <v>0</v>
      </c>
      <c r="J798" s="11">
        <v>0</v>
      </c>
      <c r="K798" s="11">
        <v>3.1E-2</v>
      </c>
      <c r="L798" s="11">
        <v>9.4E-2</v>
      </c>
      <c r="M798" s="11">
        <v>5.7000000000000002E-2</v>
      </c>
      <c r="N798" s="11">
        <v>0</v>
      </c>
      <c r="O798" s="11">
        <v>0</v>
      </c>
      <c r="P798" s="11">
        <v>0.89800000000000002</v>
      </c>
      <c r="Q798" s="11">
        <v>0</v>
      </c>
      <c r="R798" s="11">
        <v>0</v>
      </c>
      <c r="S798" s="11">
        <v>4.0999999999999995E-2</v>
      </c>
      <c r="T798" s="11">
        <v>4.0000000000000001E-3</v>
      </c>
      <c r="U798" s="11">
        <v>0.78599999999999992</v>
      </c>
      <c r="V798" s="11">
        <v>0</v>
      </c>
      <c r="W798" s="11">
        <v>0</v>
      </c>
      <c r="X798" s="11">
        <v>1E-3</v>
      </c>
      <c r="Y798" s="11">
        <v>0</v>
      </c>
      <c r="Z798" s="11">
        <v>0</v>
      </c>
      <c r="AA798" s="11">
        <v>2.4E-2</v>
      </c>
      <c r="AB798" s="11">
        <v>0.18899999999999997</v>
      </c>
    </row>
    <row r="799" spans="1:28" x14ac:dyDescent="0.25">
      <c r="A799" s="11">
        <v>37</v>
      </c>
      <c r="B799" s="11" t="s">
        <v>27</v>
      </c>
      <c r="C799" s="11">
        <v>298.14999999999998</v>
      </c>
      <c r="D799" s="11">
        <v>2</v>
      </c>
      <c r="E799" s="11">
        <v>0.40600000000000003</v>
      </c>
      <c r="F799" s="11">
        <v>0</v>
      </c>
      <c r="G799" s="11">
        <v>0</v>
      </c>
      <c r="H799" s="11">
        <v>0.44900000000000001</v>
      </c>
      <c r="I799" s="11">
        <v>0</v>
      </c>
      <c r="J799" s="11">
        <v>0</v>
      </c>
      <c r="K799" s="11">
        <v>5.0999999999999997E-2</v>
      </c>
      <c r="L799" s="11">
        <v>9.4E-2</v>
      </c>
      <c r="M799" s="11">
        <v>0.06</v>
      </c>
      <c r="N799" s="11">
        <v>0</v>
      </c>
      <c r="O799" s="11">
        <v>0</v>
      </c>
      <c r="P799" s="11">
        <v>0.86499999999999999</v>
      </c>
      <c r="Q799" s="11">
        <v>0</v>
      </c>
      <c r="R799" s="11">
        <v>0</v>
      </c>
      <c r="S799" s="11">
        <v>6.6000000000000003E-2</v>
      </c>
      <c r="T799" s="11">
        <v>9.0000000000000011E-3</v>
      </c>
      <c r="U799" s="11">
        <v>0.77400000000000002</v>
      </c>
      <c r="V799" s="11">
        <v>0</v>
      </c>
      <c r="W799" s="11">
        <v>0</v>
      </c>
      <c r="X799" s="11">
        <v>3.0000000000000001E-3</v>
      </c>
      <c r="Y799" s="11">
        <v>0</v>
      </c>
      <c r="Z799" s="11">
        <v>0</v>
      </c>
      <c r="AA799" s="11">
        <v>3.7999999999999999E-2</v>
      </c>
      <c r="AB799" s="11">
        <v>0.185</v>
      </c>
    </row>
    <row r="800" spans="1:28" x14ac:dyDescent="0.25">
      <c r="A800" s="11">
        <v>37</v>
      </c>
      <c r="B800" s="11" t="s">
        <v>27</v>
      </c>
      <c r="C800" s="11">
        <v>298.14999999999998</v>
      </c>
      <c r="D800" s="11">
        <v>2</v>
      </c>
      <c r="E800" s="11">
        <v>0.40500000000000003</v>
      </c>
      <c r="F800" s="11">
        <v>0</v>
      </c>
      <c r="G800" s="11">
        <v>0</v>
      </c>
      <c r="H800" s="11">
        <v>0.40399999999999997</v>
      </c>
      <c r="I800" s="11">
        <v>0</v>
      </c>
      <c r="J800" s="11">
        <v>0</v>
      </c>
      <c r="K800" s="11">
        <v>9.6999999999999989E-2</v>
      </c>
      <c r="L800" s="11">
        <v>9.4E-2</v>
      </c>
      <c r="M800" s="11">
        <v>8.6999999999999994E-2</v>
      </c>
      <c r="N800" s="11">
        <v>0</v>
      </c>
      <c r="O800" s="11">
        <v>0</v>
      </c>
      <c r="P800" s="11">
        <v>0.77099999999999991</v>
      </c>
      <c r="Q800" s="11">
        <v>0</v>
      </c>
      <c r="R800" s="11">
        <v>0</v>
      </c>
      <c r="S800" s="11">
        <v>0.13300000000000001</v>
      </c>
      <c r="T800" s="11">
        <v>9.0000000000000011E-3</v>
      </c>
      <c r="U800" s="11">
        <v>0.73599999999999999</v>
      </c>
      <c r="V800" s="11">
        <v>0</v>
      </c>
      <c r="W800" s="11">
        <v>0</v>
      </c>
      <c r="X800" s="11">
        <v>1E-3</v>
      </c>
      <c r="Y800" s="11">
        <v>0</v>
      </c>
      <c r="Z800" s="11">
        <v>0</v>
      </c>
      <c r="AA800" s="11">
        <v>6.0999999999999999E-2</v>
      </c>
      <c r="AB800" s="11">
        <v>0.20199999999999999</v>
      </c>
    </row>
    <row r="801" spans="1:28" x14ac:dyDescent="0.25">
      <c r="A801" s="11">
        <v>37</v>
      </c>
      <c r="B801" s="11" t="s">
        <v>27</v>
      </c>
      <c r="C801" s="11">
        <v>298.14999999999998</v>
      </c>
      <c r="D801" s="11">
        <v>2</v>
      </c>
      <c r="E801" s="11">
        <v>0.40600000000000003</v>
      </c>
      <c r="F801" s="11">
        <v>0</v>
      </c>
      <c r="G801" s="11">
        <v>0</v>
      </c>
      <c r="H801" s="11">
        <v>0.29499999999999998</v>
      </c>
      <c r="I801" s="11">
        <v>0</v>
      </c>
      <c r="J801" s="11">
        <v>0</v>
      </c>
      <c r="K801" s="11">
        <v>0.20499999999999999</v>
      </c>
      <c r="L801" s="11">
        <v>9.4E-2</v>
      </c>
      <c r="M801" s="11">
        <v>0.14899999999999999</v>
      </c>
      <c r="N801" s="11">
        <v>0</v>
      </c>
      <c r="O801" s="11">
        <v>0</v>
      </c>
      <c r="P801" s="11">
        <v>0.57399999999999995</v>
      </c>
      <c r="Q801" s="11">
        <v>0</v>
      </c>
      <c r="R801" s="11">
        <v>0</v>
      </c>
      <c r="S801" s="11">
        <v>0.25800000000000001</v>
      </c>
      <c r="T801" s="11">
        <v>1.9E-2</v>
      </c>
      <c r="U801" s="11">
        <v>0.65599999999999992</v>
      </c>
      <c r="V801" s="11">
        <v>0</v>
      </c>
      <c r="W801" s="11">
        <v>0</v>
      </c>
      <c r="X801" s="11">
        <v>6.0000000000000001E-3</v>
      </c>
      <c r="Y801" s="11">
        <v>0</v>
      </c>
      <c r="Z801" s="11">
        <v>0</v>
      </c>
      <c r="AA801" s="11">
        <v>0.14899999999999999</v>
      </c>
      <c r="AB801" s="11">
        <v>0.18899999999999997</v>
      </c>
    </row>
    <row r="802" spans="1:28" x14ac:dyDescent="0.25">
      <c r="A802" s="11">
        <v>37</v>
      </c>
      <c r="B802" s="11" t="s">
        <v>47</v>
      </c>
      <c r="C802" s="11">
        <v>298.14999999999998</v>
      </c>
      <c r="D802" s="11">
        <v>2</v>
      </c>
      <c r="E802" s="11">
        <v>0.5</v>
      </c>
      <c r="F802" s="11">
        <v>0</v>
      </c>
      <c r="G802" s="11">
        <v>0</v>
      </c>
      <c r="H802" s="11">
        <v>0.5</v>
      </c>
      <c r="I802" s="11">
        <v>0</v>
      </c>
      <c r="J802" s="11">
        <v>0</v>
      </c>
      <c r="K802" s="11">
        <v>0</v>
      </c>
      <c r="L802" s="11">
        <v>0</v>
      </c>
      <c r="M802" s="11">
        <v>0.13900000000000001</v>
      </c>
      <c r="N802" s="11">
        <v>0</v>
      </c>
      <c r="O802" s="11">
        <v>0</v>
      </c>
      <c r="P802" s="11">
        <v>0.86099999999999999</v>
      </c>
      <c r="Q802" s="11">
        <v>0</v>
      </c>
      <c r="R802" s="11">
        <v>0</v>
      </c>
      <c r="S802" s="11">
        <v>0</v>
      </c>
      <c r="T802" s="11">
        <v>0</v>
      </c>
      <c r="U802" s="11">
        <v>0.93799999999999994</v>
      </c>
      <c r="V802" s="11">
        <v>0</v>
      </c>
      <c r="W802" s="11">
        <v>0</v>
      </c>
      <c r="X802" s="11">
        <v>6.2E-2</v>
      </c>
      <c r="Y802" s="11">
        <v>0</v>
      </c>
      <c r="Z802" s="11">
        <v>0</v>
      </c>
      <c r="AA802" s="11">
        <v>0</v>
      </c>
      <c r="AB802" s="11">
        <v>0</v>
      </c>
    </row>
    <row r="803" spans="1:28" x14ac:dyDescent="0.25">
      <c r="A803" s="11">
        <v>37</v>
      </c>
      <c r="B803" s="11" t="s">
        <v>47</v>
      </c>
      <c r="C803" s="11">
        <v>298.14999999999998</v>
      </c>
      <c r="D803" s="11">
        <v>2</v>
      </c>
      <c r="E803" s="11">
        <v>0.5</v>
      </c>
      <c r="F803" s="11">
        <v>0</v>
      </c>
      <c r="G803" s="11">
        <v>0</v>
      </c>
      <c r="H803" s="11">
        <v>0.48899999999999999</v>
      </c>
      <c r="I803" s="11">
        <v>0</v>
      </c>
      <c r="J803" s="11">
        <v>0</v>
      </c>
      <c r="K803" s="11">
        <v>1.1000000000000001E-2</v>
      </c>
      <c r="L803" s="11">
        <v>0</v>
      </c>
      <c r="M803" s="11">
        <v>0.14300000000000002</v>
      </c>
      <c r="N803" s="11">
        <v>0</v>
      </c>
      <c r="O803" s="11">
        <v>0</v>
      </c>
      <c r="P803" s="11">
        <v>0.84699999999999998</v>
      </c>
      <c r="Q803" s="11">
        <v>0</v>
      </c>
      <c r="R803" s="11">
        <v>0</v>
      </c>
      <c r="S803" s="11">
        <v>0.01</v>
      </c>
      <c r="T803" s="11">
        <v>0</v>
      </c>
      <c r="U803" s="11">
        <v>0.92299999999999993</v>
      </c>
      <c r="V803" s="11">
        <v>0</v>
      </c>
      <c r="W803" s="11">
        <v>0</v>
      </c>
      <c r="X803" s="11">
        <v>6.4000000000000001E-2</v>
      </c>
      <c r="Y803" s="11">
        <v>0</v>
      </c>
      <c r="Z803" s="11">
        <v>0</v>
      </c>
      <c r="AA803" s="11">
        <v>1.3000000000000001E-2</v>
      </c>
      <c r="AB803" s="11">
        <v>0</v>
      </c>
    </row>
    <row r="804" spans="1:28" x14ac:dyDescent="0.25">
      <c r="A804" s="11">
        <v>37</v>
      </c>
      <c r="B804" s="11" t="s">
        <v>47</v>
      </c>
      <c r="C804" s="11">
        <v>298.14999999999998</v>
      </c>
      <c r="D804" s="11">
        <v>2</v>
      </c>
      <c r="E804" s="11">
        <v>0.5</v>
      </c>
      <c r="F804" s="11">
        <v>0</v>
      </c>
      <c r="G804" s="11">
        <v>0</v>
      </c>
      <c r="H804" s="11">
        <v>0.47799999999999998</v>
      </c>
      <c r="I804" s="11">
        <v>0</v>
      </c>
      <c r="J804" s="11">
        <v>0</v>
      </c>
      <c r="K804" s="11">
        <v>2.2000000000000002E-2</v>
      </c>
      <c r="L804" s="11">
        <v>0</v>
      </c>
      <c r="M804" s="11">
        <v>0.154</v>
      </c>
      <c r="N804" s="11">
        <v>0</v>
      </c>
      <c r="O804" s="11">
        <v>0</v>
      </c>
      <c r="P804" s="11">
        <v>0.82700000000000007</v>
      </c>
      <c r="Q804" s="11">
        <v>0</v>
      </c>
      <c r="R804" s="11">
        <v>0</v>
      </c>
      <c r="S804" s="11">
        <v>1.9E-2</v>
      </c>
      <c r="T804" s="11">
        <v>0</v>
      </c>
      <c r="U804" s="11">
        <v>0.90300000000000002</v>
      </c>
      <c r="V804" s="11">
        <v>0</v>
      </c>
      <c r="W804" s="11">
        <v>0</v>
      </c>
      <c r="X804" s="11">
        <v>7.0999999999999994E-2</v>
      </c>
      <c r="Y804" s="11">
        <v>0</v>
      </c>
      <c r="Z804" s="11">
        <v>0</v>
      </c>
      <c r="AA804" s="11">
        <v>2.6000000000000002E-2</v>
      </c>
      <c r="AB804" s="11">
        <v>0</v>
      </c>
    </row>
    <row r="805" spans="1:28" x14ac:dyDescent="0.25">
      <c r="A805" s="11">
        <v>37</v>
      </c>
      <c r="B805" s="11" t="s">
        <v>47</v>
      </c>
      <c r="C805" s="11">
        <v>298.14999999999998</v>
      </c>
      <c r="D805" s="11">
        <v>2</v>
      </c>
      <c r="E805" s="11">
        <v>0.5</v>
      </c>
      <c r="F805" s="11">
        <v>0</v>
      </c>
      <c r="G805" s="11">
        <v>0</v>
      </c>
      <c r="H805" s="11">
        <v>0.46799999999999997</v>
      </c>
      <c r="I805" s="11">
        <v>0</v>
      </c>
      <c r="J805" s="11">
        <v>0</v>
      </c>
      <c r="K805" s="11">
        <v>3.2000000000000001E-2</v>
      </c>
      <c r="L805" s="11">
        <v>0</v>
      </c>
      <c r="M805" s="11">
        <v>0.17100000000000001</v>
      </c>
      <c r="N805" s="11">
        <v>0</v>
      </c>
      <c r="O805" s="11">
        <v>0</v>
      </c>
      <c r="P805" s="11">
        <v>0.80099999999999993</v>
      </c>
      <c r="Q805" s="11">
        <v>0</v>
      </c>
      <c r="R805" s="11">
        <v>0</v>
      </c>
      <c r="S805" s="11">
        <v>2.7999999999999997E-2</v>
      </c>
      <c r="T805" s="11">
        <v>0</v>
      </c>
      <c r="U805" s="11">
        <v>0.90200000000000002</v>
      </c>
      <c r="V805" s="11">
        <v>0</v>
      </c>
      <c r="W805" s="11">
        <v>0</v>
      </c>
      <c r="X805" s="11">
        <v>6.0999999999999999E-2</v>
      </c>
      <c r="Y805" s="11">
        <v>0</v>
      </c>
      <c r="Z805" s="11">
        <v>0</v>
      </c>
      <c r="AA805" s="11">
        <v>3.7000000000000005E-2</v>
      </c>
      <c r="AB805" s="11">
        <v>0</v>
      </c>
    </row>
    <row r="806" spans="1:28" x14ac:dyDescent="0.25">
      <c r="A806" s="11">
        <v>37</v>
      </c>
      <c r="B806" s="11" t="s">
        <v>47</v>
      </c>
      <c r="C806" s="11">
        <v>298.14999999999998</v>
      </c>
      <c r="D806" s="11">
        <v>2</v>
      </c>
      <c r="E806" s="11">
        <v>0.499</v>
      </c>
      <c r="F806" s="11">
        <v>0</v>
      </c>
      <c r="G806" s="11">
        <v>0</v>
      </c>
      <c r="H806" s="11">
        <v>0.45</v>
      </c>
      <c r="I806" s="11">
        <v>0</v>
      </c>
      <c r="J806" s="11">
        <v>0</v>
      </c>
      <c r="K806" s="11">
        <v>5.0999999999999997E-2</v>
      </c>
      <c r="L806" s="11">
        <v>0</v>
      </c>
      <c r="M806" s="11">
        <v>0.21</v>
      </c>
      <c r="N806" s="11">
        <v>0</v>
      </c>
      <c r="O806" s="11">
        <v>0</v>
      </c>
      <c r="P806" s="11">
        <v>0.74400000000000011</v>
      </c>
      <c r="Q806" s="11">
        <v>0</v>
      </c>
      <c r="R806" s="11">
        <v>0</v>
      </c>
      <c r="S806" s="11">
        <v>4.5999999999999999E-2</v>
      </c>
      <c r="T806" s="11">
        <v>0</v>
      </c>
      <c r="U806" s="11">
        <v>0.82499999999999996</v>
      </c>
      <c r="V806" s="11">
        <v>0</v>
      </c>
      <c r="W806" s="11">
        <v>0</v>
      </c>
      <c r="X806" s="11">
        <v>0.11800000000000001</v>
      </c>
      <c r="Y806" s="11">
        <v>0</v>
      </c>
      <c r="Z806" s="11">
        <v>0</v>
      </c>
      <c r="AA806" s="11">
        <v>5.7000000000000002E-2</v>
      </c>
      <c r="AB806" s="11">
        <v>0</v>
      </c>
    </row>
    <row r="807" spans="1:28" x14ac:dyDescent="0.25">
      <c r="A807" s="11">
        <v>37</v>
      </c>
      <c r="B807" s="11" t="s">
        <v>47</v>
      </c>
      <c r="C807" s="11">
        <v>298.14999999999998</v>
      </c>
      <c r="D807" s="11">
        <v>2</v>
      </c>
      <c r="E807" s="11">
        <v>0.499</v>
      </c>
      <c r="F807" s="11">
        <v>0</v>
      </c>
      <c r="G807" s="11">
        <v>0</v>
      </c>
      <c r="H807" s="11">
        <v>0.39799999999999996</v>
      </c>
      <c r="I807" s="11">
        <v>0</v>
      </c>
      <c r="J807" s="11">
        <v>0</v>
      </c>
      <c r="K807" s="11">
        <v>0.10300000000000001</v>
      </c>
      <c r="L807" s="11">
        <v>0</v>
      </c>
      <c r="M807" s="11">
        <v>0.33899999999999997</v>
      </c>
      <c r="N807" s="11">
        <v>0</v>
      </c>
      <c r="O807" s="11">
        <v>0</v>
      </c>
      <c r="P807" s="11">
        <v>0.56700000000000006</v>
      </c>
      <c r="Q807" s="11">
        <v>0</v>
      </c>
      <c r="R807" s="11">
        <v>0</v>
      </c>
      <c r="S807" s="11">
        <v>9.4E-2</v>
      </c>
      <c r="T807" s="11">
        <v>0</v>
      </c>
      <c r="U807" s="11">
        <v>0.622</v>
      </c>
      <c r="V807" s="11">
        <v>0</v>
      </c>
      <c r="W807" s="11">
        <v>0</v>
      </c>
      <c r="X807" s="11">
        <v>0.26899999999999996</v>
      </c>
      <c r="Y807" s="11">
        <v>0</v>
      </c>
      <c r="Z807" s="11">
        <v>0</v>
      </c>
      <c r="AA807" s="11">
        <v>0.109</v>
      </c>
      <c r="AB807" s="11">
        <v>0</v>
      </c>
    </row>
    <row r="808" spans="1:28" x14ac:dyDescent="0.25">
      <c r="A808" s="11">
        <v>37</v>
      </c>
      <c r="B808" s="11" t="s">
        <v>47</v>
      </c>
      <c r="C808" s="11">
        <v>298.14999999999998</v>
      </c>
      <c r="D808" s="11">
        <v>2</v>
      </c>
      <c r="E808" s="11">
        <v>0.46899999999999997</v>
      </c>
      <c r="F808" s="11">
        <v>0</v>
      </c>
      <c r="G808" s="11">
        <v>0</v>
      </c>
      <c r="H808" s="11">
        <v>0.5</v>
      </c>
      <c r="I808" s="11">
        <v>0</v>
      </c>
      <c r="J808" s="11">
        <v>0</v>
      </c>
      <c r="K808" s="11">
        <v>0</v>
      </c>
      <c r="L808" s="11">
        <v>3.1E-2</v>
      </c>
      <c r="M808" s="11">
        <v>5.9000000000000004E-2</v>
      </c>
      <c r="N808" s="11">
        <v>0</v>
      </c>
      <c r="O808" s="11">
        <v>0</v>
      </c>
      <c r="P808" s="11">
        <v>0.93599999999999994</v>
      </c>
      <c r="Q808" s="11">
        <v>0</v>
      </c>
      <c r="R808" s="11">
        <v>0</v>
      </c>
      <c r="S808" s="11">
        <v>0</v>
      </c>
      <c r="T808" s="11">
        <v>5.0000000000000001E-3</v>
      </c>
      <c r="U808" s="11">
        <v>0.91900000000000004</v>
      </c>
      <c r="V808" s="11">
        <v>0</v>
      </c>
      <c r="W808" s="11">
        <v>0</v>
      </c>
      <c r="X808" s="11">
        <v>1.3999999999999999E-2</v>
      </c>
      <c r="Y808" s="11">
        <v>0</v>
      </c>
      <c r="Z808" s="11">
        <v>0</v>
      </c>
      <c r="AA808" s="11">
        <v>0</v>
      </c>
      <c r="AB808" s="11">
        <v>6.7000000000000004E-2</v>
      </c>
    </row>
    <row r="809" spans="1:28" x14ac:dyDescent="0.25">
      <c r="A809" s="11">
        <v>37</v>
      </c>
      <c r="B809" s="11" t="s">
        <v>47</v>
      </c>
      <c r="C809" s="11">
        <v>298.14999999999998</v>
      </c>
      <c r="D809" s="11">
        <v>2</v>
      </c>
      <c r="E809" s="11">
        <v>0.46899999999999997</v>
      </c>
      <c r="F809" s="11">
        <v>0</v>
      </c>
      <c r="G809" s="11">
        <v>0</v>
      </c>
      <c r="H809" s="11">
        <v>0.49200000000000005</v>
      </c>
      <c r="I809" s="11">
        <v>0</v>
      </c>
      <c r="J809" s="11">
        <v>0</v>
      </c>
      <c r="K809" s="11">
        <v>8.0000000000000002E-3</v>
      </c>
      <c r="L809" s="11">
        <v>3.1E-2</v>
      </c>
      <c r="M809" s="11">
        <v>6.9000000000000006E-2</v>
      </c>
      <c r="N809" s="11">
        <v>0</v>
      </c>
      <c r="O809" s="11">
        <v>0</v>
      </c>
      <c r="P809" s="11">
        <v>0.91900000000000004</v>
      </c>
      <c r="Q809" s="11">
        <v>0</v>
      </c>
      <c r="R809" s="11">
        <v>0</v>
      </c>
      <c r="S809" s="11">
        <v>8.0000000000000002E-3</v>
      </c>
      <c r="T809" s="11">
        <v>4.0000000000000001E-3</v>
      </c>
      <c r="U809" s="11">
        <v>0.92200000000000004</v>
      </c>
      <c r="V809" s="11">
        <v>0</v>
      </c>
      <c r="W809" s="11">
        <v>0</v>
      </c>
      <c r="X809" s="11">
        <v>8.0000000000000002E-3</v>
      </c>
      <c r="Y809" s="11">
        <v>0</v>
      </c>
      <c r="Z809" s="11">
        <v>0</v>
      </c>
      <c r="AA809" s="11">
        <v>8.0000000000000002E-3</v>
      </c>
      <c r="AB809" s="11">
        <v>6.2E-2</v>
      </c>
    </row>
    <row r="810" spans="1:28" x14ac:dyDescent="0.25">
      <c r="A810" s="11">
        <v>37</v>
      </c>
      <c r="B810" s="11" t="s">
        <v>47</v>
      </c>
      <c r="C810" s="11">
        <v>298.14999999999998</v>
      </c>
      <c r="D810" s="11">
        <v>2</v>
      </c>
      <c r="E810" s="11">
        <v>0.46899999999999997</v>
      </c>
      <c r="F810" s="11">
        <v>0</v>
      </c>
      <c r="G810" s="11">
        <v>0</v>
      </c>
      <c r="H810" s="11">
        <v>0.48799999999999999</v>
      </c>
      <c r="I810" s="11">
        <v>0</v>
      </c>
      <c r="J810" s="11">
        <v>0</v>
      </c>
      <c r="K810" s="11">
        <v>1.2E-2</v>
      </c>
      <c r="L810" s="11">
        <v>3.1E-2</v>
      </c>
      <c r="M810" s="11">
        <v>5.7999999999999996E-2</v>
      </c>
      <c r="N810" s="11">
        <v>0</v>
      </c>
      <c r="O810" s="11">
        <v>0</v>
      </c>
      <c r="P810" s="11">
        <v>0.92400000000000004</v>
      </c>
      <c r="Q810" s="11">
        <v>0</v>
      </c>
      <c r="R810" s="11">
        <v>0</v>
      </c>
      <c r="S810" s="11">
        <v>1.2E-2</v>
      </c>
      <c r="T810" s="11">
        <v>6.0000000000000001E-3</v>
      </c>
      <c r="U810" s="11">
        <v>0.91200000000000003</v>
      </c>
      <c r="V810" s="11">
        <v>0</v>
      </c>
      <c r="W810" s="11">
        <v>0</v>
      </c>
      <c r="X810" s="11">
        <v>6.9999999999999993E-3</v>
      </c>
      <c r="Y810" s="11">
        <v>0</v>
      </c>
      <c r="Z810" s="11">
        <v>0</v>
      </c>
      <c r="AA810" s="11">
        <v>1.3999999999999999E-2</v>
      </c>
      <c r="AB810" s="11">
        <v>6.7000000000000004E-2</v>
      </c>
    </row>
    <row r="811" spans="1:28" x14ac:dyDescent="0.25">
      <c r="A811" s="11">
        <v>37</v>
      </c>
      <c r="B811" s="11" t="s">
        <v>47</v>
      </c>
      <c r="C811" s="11">
        <v>298.14999999999998</v>
      </c>
      <c r="D811" s="11">
        <v>2</v>
      </c>
      <c r="E811" s="11">
        <v>0.47</v>
      </c>
      <c r="F811" s="11">
        <v>0</v>
      </c>
      <c r="G811" s="11">
        <v>0</v>
      </c>
      <c r="H811" s="11">
        <v>0.47700000000000004</v>
      </c>
      <c r="I811" s="11">
        <v>0</v>
      </c>
      <c r="J811" s="11">
        <v>0</v>
      </c>
      <c r="K811" s="11">
        <v>2.2000000000000002E-2</v>
      </c>
      <c r="L811" s="11">
        <v>3.1E-2</v>
      </c>
      <c r="M811" s="11">
        <v>6.4000000000000001E-2</v>
      </c>
      <c r="N811" s="11">
        <v>0</v>
      </c>
      <c r="O811" s="11">
        <v>0</v>
      </c>
      <c r="P811" s="11">
        <v>0.90900000000000003</v>
      </c>
      <c r="Q811" s="11">
        <v>0</v>
      </c>
      <c r="R811" s="11">
        <v>0</v>
      </c>
      <c r="S811" s="11">
        <v>2.1000000000000001E-2</v>
      </c>
      <c r="T811" s="11">
        <v>6.0000000000000001E-3</v>
      </c>
      <c r="U811" s="11">
        <v>0.9</v>
      </c>
      <c r="V811" s="11">
        <v>0</v>
      </c>
      <c r="W811" s="11">
        <v>0</v>
      </c>
      <c r="X811" s="11">
        <v>1.3000000000000001E-2</v>
      </c>
      <c r="Y811" s="11">
        <v>0</v>
      </c>
      <c r="Z811" s="11">
        <v>0</v>
      </c>
      <c r="AA811" s="11">
        <v>2.4E-2</v>
      </c>
      <c r="AB811" s="11">
        <v>6.3E-2</v>
      </c>
    </row>
    <row r="812" spans="1:28" x14ac:dyDescent="0.25">
      <c r="A812" s="11">
        <v>37</v>
      </c>
      <c r="B812" s="11" t="s">
        <v>47</v>
      </c>
      <c r="C812" s="11">
        <v>298.14999999999998</v>
      </c>
      <c r="D812" s="11">
        <v>2</v>
      </c>
      <c r="E812" s="11">
        <v>0.46899999999999997</v>
      </c>
      <c r="F812" s="11">
        <v>0</v>
      </c>
      <c r="G812" s="11">
        <v>0</v>
      </c>
      <c r="H812" s="11">
        <v>0.46799999999999997</v>
      </c>
      <c r="I812" s="11">
        <v>0</v>
      </c>
      <c r="J812" s="11">
        <v>0</v>
      </c>
      <c r="K812" s="11">
        <v>3.2000000000000001E-2</v>
      </c>
      <c r="L812" s="11">
        <v>3.1E-2</v>
      </c>
      <c r="M812" s="11">
        <v>8.3000000000000004E-2</v>
      </c>
      <c r="N812" s="11">
        <v>0</v>
      </c>
      <c r="O812" s="11">
        <v>0</v>
      </c>
      <c r="P812" s="11">
        <v>0.879</v>
      </c>
      <c r="Q812" s="11">
        <v>0</v>
      </c>
      <c r="R812" s="11">
        <v>0</v>
      </c>
      <c r="S812" s="11">
        <v>3.2000000000000001E-2</v>
      </c>
      <c r="T812" s="11">
        <v>6.0000000000000001E-3</v>
      </c>
      <c r="U812" s="11">
        <v>0.90300000000000002</v>
      </c>
      <c r="V812" s="11">
        <v>0</v>
      </c>
      <c r="W812" s="11">
        <v>0</v>
      </c>
      <c r="X812" s="11">
        <v>1E-3</v>
      </c>
      <c r="Y812" s="11">
        <v>0</v>
      </c>
      <c r="Z812" s="11">
        <v>0</v>
      </c>
      <c r="AA812" s="11">
        <v>3.5000000000000003E-2</v>
      </c>
      <c r="AB812" s="11">
        <v>6.0999999999999999E-2</v>
      </c>
    </row>
    <row r="813" spans="1:28" x14ac:dyDescent="0.25">
      <c r="A813" s="11">
        <v>37</v>
      </c>
      <c r="B813" s="11" t="s">
        <v>47</v>
      </c>
      <c r="C813" s="11">
        <v>298.14999999999998</v>
      </c>
      <c r="D813" s="11">
        <v>2</v>
      </c>
      <c r="E813" s="11">
        <v>0.46899999999999997</v>
      </c>
      <c r="F813" s="11">
        <v>0</v>
      </c>
      <c r="G813" s="11">
        <v>0</v>
      </c>
      <c r="H813" s="11">
        <v>0.44700000000000001</v>
      </c>
      <c r="I813" s="11">
        <v>0</v>
      </c>
      <c r="J813" s="11">
        <v>0</v>
      </c>
      <c r="K813" s="11">
        <v>5.2999999999999999E-2</v>
      </c>
      <c r="L813" s="11">
        <v>3.1E-2</v>
      </c>
      <c r="M813" s="11">
        <v>9.5000000000000001E-2</v>
      </c>
      <c r="N813" s="11">
        <v>0</v>
      </c>
      <c r="O813" s="11">
        <v>0</v>
      </c>
      <c r="P813" s="11">
        <v>0.85</v>
      </c>
      <c r="Q813" s="11">
        <v>0</v>
      </c>
      <c r="R813" s="11">
        <v>0</v>
      </c>
      <c r="S813" s="11">
        <v>5.0999999999999997E-2</v>
      </c>
      <c r="T813" s="11">
        <v>4.0000000000000001E-3</v>
      </c>
      <c r="U813" s="11">
        <v>0.879</v>
      </c>
      <c r="V813" s="11">
        <v>0</v>
      </c>
      <c r="W813" s="11">
        <v>0</v>
      </c>
      <c r="X813" s="11">
        <v>1.2E-2</v>
      </c>
      <c r="Y813" s="11">
        <v>0</v>
      </c>
      <c r="Z813" s="11">
        <v>0</v>
      </c>
      <c r="AA813" s="11">
        <v>5.5999999999999994E-2</v>
      </c>
      <c r="AB813" s="11">
        <v>5.2999999999999999E-2</v>
      </c>
    </row>
    <row r="814" spans="1:28" x14ac:dyDescent="0.25">
      <c r="A814" s="11">
        <v>37</v>
      </c>
      <c r="B814" s="11" t="s">
        <v>47</v>
      </c>
      <c r="C814" s="11">
        <v>298.14999999999998</v>
      </c>
      <c r="D814" s="11">
        <v>2</v>
      </c>
      <c r="E814" s="11">
        <v>0.46799999999999997</v>
      </c>
      <c r="F814" s="11">
        <v>0</v>
      </c>
      <c r="G814" s="11">
        <v>0</v>
      </c>
      <c r="H814" s="11">
        <v>0.40100000000000002</v>
      </c>
      <c r="I814" s="11">
        <v>0</v>
      </c>
      <c r="J814" s="11">
        <v>0</v>
      </c>
      <c r="K814" s="11">
        <v>0.1</v>
      </c>
      <c r="L814" s="11">
        <v>3.1E-2</v>
      </c>
      <c r="M814" s="11">
        <v>0.14000000000000001</v>
      </c>
      <c r="N814" s="11">
        <v>0</v>
      </c>
      <c r="O814" s="11">
        <v>0</v>
      </c>
      <c r="P814" s="11">
        <v>0.753</v>
      </c>
      <c r="Q814" s="11">
        <v>0</v>
      </c>
      <c r="R814" s="11">
        <v>0</v>
      </c>
      <c r="S814" s="11">
        <v>9.9000000000000005E-2</v>
      </c>
      <c r="T814" s="11">
        <v>8.0000000000000002E-3</v>
      </c>
      <c r="U814" s="11">
        <v>0.77800000000000002</v>
      </c>
      <c r="V814" s="11">
        <v>0</v>
      </c>
      <c r="W814" s="11">
        <v>0</v>
      </c>
      <c r="X814" s="11">
        <v>6.3E-2</v>
      </c>
      <c r="Y814" s="11">
        <v>0</v>
      </c>
      <c r="Z814" s="11">
        <v>0</v>
      </c>
      <c r="AA814" s="11">
        <v>0.10199999999999999</v>
      </c>
      <c r="AB814" s="11">
        <v>5.7000000000000002E-2</v>
      </c>
    </row>
    <row r="815" spans="1:28" x14ac:dyDescent="0.25">
      <c r="A815" s="11">
        <v>37</v>
      </c>
      <c r="B815" s="11" t="s">
        <v>47</v>
      </c>
      <c r="C815" s="11">
        <v>298.14999999999998</v>
      </c>
      <c r="D815" s="11">
        <v>2</v>
      </c>
      <c r="E815" s="11">
        <v>0.46799999999999997</v>
      </c>
      <c r="F815" s="11">
        <v>0</v>
      </c>
      <c r="G815" s="11">
        <v>0</v>
      </c>
      <c r="H815" s="11">
        <v>0.34799999999999998</v>
      </c>
      <c r="I815" s="11">
        <v>0</v>
      </c>
      <c r="J815" s="11">
        <v>0</v>
      </c>
      <c r="K815" s="11">
        <v>0.153</v>
      </c>
      <c r="L815" s="11">
        <v>3.1E-2</v>
      </c>
      <c r="M815" s="11">
        <v>0.187</v>
      </c>
      <c r="N815" s="11">
        <v>0</v>
      </c>
      <c r="O815" s="11">
        <v>0</v>
      </c>
      <c r="P815" s="11">
        <v>0.65599999999999992</v>
      </c>
      <c r="Q815" s="11">
        <v>0</v>
      </c>
      <c r="R815" s="11">
        <v>0</v>
      </c>
      <c r="S815" s="11">
        <v>0.14899999999999999</v>
      </c>
      <c r="T815" s="11">
        <v>8.0000000000000002E-3</v>
      </c>
      <c r="U815" s="11">
        <v>0.72400000000000009</v>
      </c>
      <c r="V815" s="11">
        <v>0</v>
      </c>
      <c r="W815" s="11">
        <v>0</v>
      </c>
      <c r="X815" s="11">
        <v>7.0000000000000007E-2</v>
      </c>
      <c r="Y815" s="11">
        <v>0</v>
      </c>
      <c r="Z815" s="11">
        <v>0</v>
      </c>
      <c r="AA815" s="11">
        <v>0.155</v>
      </c>
      <c r="AB815" s="11">
        <v>5.0999999999999997E-2</v>
      </c>
    </row>
    <row r="816" spans="1:28" x14ac:dyDescent="0.25">
      <c r="A816" s="11">
        <v>37</v>
      </c>
      <c r="B816" s="11" t="s">
        <v>47</v>
      </c>
      <c r="C816" s="11">
        <v>298.14999999999998</v>
      </c>
      <c r="D816" s="11">
        <v>2</v>
      </c>
      <c r="E816" s="11">
        <v>0.46</v>
      </c>
      <c r="F816" s="11">
        <v>0</v>
      </c>
      <c r="G816" s="11">
        <v>0</v>
      </c>
      <c r="H816" s="11">
        <v>0.308</v>
      </c>
      <c r="I816" s="11">
        <v>0</v>
      </c>
      <c r="J816" s="11">
        <v>0</v>
      </c>
      <c r="K816" s="11">
        <v>0.20100000000000001</v>
      </c>
      <c r="L816" s="11">
        <v>3.1E-2</v>
      </c>
      <c r="M816" s="11">
        <v>0.253</v>
      </c>
      <c r="N816" s="11">
        <v>0</v>
      </c>
      <c r="O816" s="11">
        <v>0</v>
      </c>
      <c r="P816" s="11">
        <v>0.53600000000000003</v>
      </c>
      <c r="Q816" s="11">
        <v>0</v>
      </c>
      <c r="R816" s="11">
        <v>0</v>
      </c>
      <c r="S816" s="11">
        <v>0.19699999999999998</v>
      </c>
      <c r="T816" s="11">
        <v>1.3999999999999999E-2</v>
      </c>
      <c r="U816" s="11">
        <v>0.62</v>
      </c>
      <c r="V816" s="11">
        <v>0</v>
      </c>
      <c r="W816" s="11">
        <v>0</v>
      </c>
      <c r="X816" s="11">
        <v>0.129</v>
      </c>
      <c r="Y816" s="11">
        <v>0</v>
      </c>
      <c r="Z816" s="11">
        <v>0</v>
      </c>
      <c r="AA816" s="11">
        <v>0.20600000000000002</v>
      </c>
      <c r="AB816" s="11">
        <v>4.4999999999999998E-2</v>
      </c>
    </row>
    <row r="817" spans="1:28" x14ac:dyDescent="0.25">
      <c r="A817" s="11">
        <v>37</v>
      </c>
      <c r="B817" s="11" t="s">
        <v>47</v>
      </c>
      <c r="C817" s="11">
        <v>298.14999999999998</v>
      </c>
      <c r="D817" s="11">
        <v>2</v>
      </c>
      <c r="E817" s="11">
        <v>0.439</v>
      </c>
      <c r="F817" s="11">
        <v>0</v>
      </c>
      <c r="G817" s="11">
        <v>0</v>
      </c>
      <c r="H817" s="11">
        <v>0.5</v>
      </c>
      <c r="I817" s="11">
        <v>0</v>
      </c>
      <c r="J817" s="11">
        <v>0</v>
      </c>
      <c r="K817" s="11">
        <v>0</v>
      </c>
      <c r="L817" s="11">
        <v>6.0999999999999999E-2</v>
      </c>
      <c r="M817" s="11">
        <v>4.7E-2</v>
      </c>
      <c r="N817" s="11">
        <v>0</v>
      </c>
      <c r="O817" s="11">
        <v>0</v>
      </c>
      <c r="P817" s="11">
        <v>0.94900000000000007</v>
      </c>
      <c r="Q817" s="11">
        <v>0</v>
      </c>
      <c r="R817" s="11">
        <v>0</v>
      </c>
      <c r="S817" s="11">
        <v>0</v>
      </c>
      <c r="T817" s="11">
        <v>4.0000000000000001E-3</v>
      </c>
      <c r="U817" s="11">
        <v>0.875</v>
      </c>
      <c r="V817" s="11">
        <v>0</v>
      </c>
      <c r="W817" s="11">
        <v>0</v>
      </c>
      <c r="X817" s="11">
        <v>5.0000000000000001E-3</v>
      </c>
      <c r="Y817" s="11">
        <v>0</v>
      </c>
      <c r="Z817" s="11">
        <v>0</v>
      </c>
      <c r="AA817" s="11">
        <v>0</v>
      </c>
      <c r="AB817" s="11">
        <v>0.12</v>
      </c>
    </row>
    <row r="818" spans="1:28" x14ac:dyDescent="0.25">
      <c r="A818" s="11">
        <v>37</v>
      </c>
      <c r="B818" s="11" t="s">
        <v>47</v>
      </c>
      <c r="C818" s="11">
        <v>298.14999999999998</v>
      </c>
      <c r="D818" s="11">
        <v>2</v>
      </c>
      <c r="E818" s="11">
        <v>0.439</v>
      </c>
      <c r="F818" s="11">
        <v>0</v>
      </c>
      <c r="G818" s="11">
        <v>0</v>
      </c>
      <c r="H818" s="11">
        <v>0.49200000000000005</v>
      </c>
      <c r="I818" s="11">
        <v>0</v>
      </c>
      <c r="J818" s="11">
        <v>0</v>
      </c>
      <c r="K818" s="11">
        <v>8.0000000000000002E-3</v>
      </c>
      <c r="L818" s="11">
        <v>6.0999999999999999E-2</v>
      </c>
      <c r="M818" s="11">
        <v>4.7E-2</v>
      </c>
      <c r="N818" s="11">
        <v>0</v>
      </c>
      <c r="O818" s="11">
        <v>0</v>
      </c>
      <c r="P818" s="11">
        <v>0.94</v>
      </c>
      <c r="Q818" s="11">
        <v>0</v>
      </c>
      <c r="R818" s="11">
        <v>0</v>
      </c>
      <c r="S818" s="11">
        <v>0.01</v>
      </c>
      <c r="T818" s="11">
        <v>3.0000000000000001E-3</v>
      </c>
      <c r="U818" s="11">
        <v>0.871</v>
      </c>
      <c r="V818" s="11">
        <v>0</v>
      </c>
      <c r="W818" s="11">
        <v>0</v>
      </c>
      <c r="X818" s="11">
        <v>1E-3</v>
      </c>
      <c r="Y818" s="11">
        <v>0</v>
      </c>
      <c r="Z818" s="11">
        <v>0</v>
      </c>
      <c r="AA818" s="11">
        <v>8.0000000000000002E-3</v>
      </c>
      <c r="AB818" s="11">
        <v>0.12</v>
      </c>
    </row>
    <row r="819" spans="1:28" x14ac:dyDescent="0.25">
      <c r="A819" s="11">
        <v>37</v>
      </c>
      <c r="B819" s="11" t="s">
        <v>47</v>
      </c>
      <c r="C819" s="11">
        <v>298.14999999999998</v>
      </c>
      <c r="D819" s="11">
        <v>2</v>
      </c>
      <c r="E819" s="11">
        <v>0.439</v>
      </c>
      <c r="F819" s="11">
        <v>0</v>
      </c>
      <c r="G819" s="11">
        <v>0</v>
      </c>
      <c r="H819" s="11">
        <v>0.48799999999999999</v>
      </c>
      <c r="I819" s="11">
        <v>0</v>
      </c>
      <c r="J819" s="11">
        <v>0</v>
      </c>
      <c r="K819" s="11">
        <v>1.2E-2</v>
      </c>
      <c r="L819" s="11">
        <v>6.0999999999999999E-2</v>
      </c>
      <c r="M819" s="11">
        <v>4.9000000000000002E-2</v>
      </c>
      <c r="N819" s="11">
        <v>0</v>
      </c>
      <c r="O819" s="11">
        <v>0</v>
      </c>
      <c r="P819" s="11">
        <v>0.93400000000000005</v>
      </c>
      <c r="Q819" s="11">
        <v>0</v>
      </c>
      <c r="R819" s="11">
        <v>0</v>
      </c>
      <c r="S819" s="11">
        <v>1.3000000000000001E-2</v>
      </c>
      <c r="T819" s="11">
        <v>4.0000000000000001E-3</v>
      </c>
      <c r="U819" s="11">
        <v>0.86699999999999999</v>
      </c>
      <c r="V819" s="11">
        <v>0</v>
      </c>
      <c r="W819" s="11">
        <v>0</v>
      </c>
      <c r="X819" s="11">
        <v>2E-3</v>
      </c>
      <c r="Y819" s="11">
        <v>0</v>
      </c>
      <c r="Z819" s="11">
        <v>0</v>
      </c>
      <c r="AA819" s="11">
        <v>0.01</v>
      </c>
      <c r="AB819" s="11">
        <v>0.121</v>
      </c>
    </row>
    <row r="820" spans="1:28" x14ac:dyDescent="0.25">
      <c r="A820" s="11">
        <v>37</v>
      </c>
      <c r="B820" s="11" t="s">
        <v>47</v>
      </c>
      <c r="C820" s="11">
        <v>298.14999999999998</v>
      </c>
      <c r="D820" s="11">
        <v>2</v>
      </c>
      <c r="E820" s="11">
        <v>0.439</v>
      </c>
      <c r="F820" s="11">
        <v>0</v>
      </c>
      <c r="G820" s="11">
        <v>0</v>
      </c>
      <c r="H820" s="11">
        <v>0.47799999999999998</v>
      </c>
      <c r="I820" s="11">
        <v>0</v>
      </c>
      <c r="J820" s="11">
        <v>0</v>
      </c>
      <c r="K820" s="11">
        <v>2.2000000000000002E-2</v>
      </c>
      <c r="L820" s="11">
        <v>6.0999999999999999E-2</v>
      </c>
      <c r="M820" s="11">
        <v>5.0999999999999997E-2</v>
      </c>
      <c r="N820" s="11">
        <v>0</v>
      </c>
      <c r="O820" s="11">
        <v>0</v>
      </c>
      <c r="P820" s="11">
        <v>0.91900000000000004</v>
      </c>
      <c r="Q820" s="11">
        <v>0</v>
      </c>
      <c r="R820" s="11">
        <v>0</v>
      </c>
      <c r="S820" s="11">
        <v>2.4E-2</v>
      </c>
      <c r="T820" s="11">
        <v>6.0000000000000001E-3</v>
      </c>
      <c r="U820" s="11">
        <v>0.85499999999999998</v>
      </c>
      <c r="V820" s="11">
        <v>0</v>
      </c>
      <c r="W820" s="11">
        <v>0</v>
      </c>
      <c r="X820" s="11">
        <v>6.0000000000000001E-3</v>
      </c>
      <c r="Y820" s="11">
        <v>0</v>
      </c>
      <c r="Z820" s="11">
        <v>0</v>
      </c>
      <c r="AA820" s="11">
        <v>0.02</v>
      </c>
      <c r="AB820" s="11">
        <v>0.11900000000000001</v>
      </c>
    </row>
    <row r="821" spans="1:28" x14ac:dyDescent="0.25">
      <c r="A821" s="11">
        <v>37</v>
      </c>
      <c r="B821" s="11" t="s">
        <v>47</v>
      </c>
      <c r="C821" s="11">
        <v>298.14999999999998</v>
      </c>
      <c r="D821" s="11">
        <v>2</v>
      </c>
      <c r="E821" s="11">
        <v>0.439</v>
      </c>
      <c r="F821" s="11">
        <v>0</v>
      </c>
      <c r="G821" s="11">
        <v>0</v>
      </c>
      <c r="H821" s="11">
        <v>0.46799999999999997</v>
      </c>
      <c r="I821" s="11">
        <v>0</v>
      </c>
      <c r="J821" s="11">
        <v>0</v>
      </c>
      <c r="K821" s="11">
        <v>3.2000000000000001E-2</v>
      </c>
      <c r="L821" s="11">
        <v>6.0999999999999999E-2</v>
      </c>
      <c r="M821" s="11">
        <v>5.9000000000000004E-2</v>
      </c>
      <c r="N821" s="11">
        <v>0</v>
      </c>
      <c r="O821" s="11">
        <v>0</v>
      </c>
      <c r="P821" s="11">
        <v>0.90200000000000002</v>
      </c>
      <c r="Q821" s="11">
        <v>0</v>
      </c>
      <c r="R821" s="11">
        <v>0</v>
      </c>
      <c r="S821" s="11">
        <v>3.6000000000000004E-2</v>
      </c>
      <c r="T821" s="11">
        <v>3.0000000000000001E-3</v>
      </c>
      <c r="U821" s="11">
        <v>0.84499999999999997</v>
      </c>
      <c r="V821" s="11">
        <v>0</v>
      </c>
      <c r="W821" s="11">
        <v>0</v>
      </c>
      <c r="X821" s="11">
        <v>5.0000000000000001E-3</v>
      </c>
      <c r="Y821" s="11">
        <v>0</v>
      </c>
      <c r="Z821" s="11">
        <v>0</v>
      </c>
      <c r="AA821" s="11">
        <v>2.8999999999999998E-2</v>
      </c>
      <c r="AB821" s="11">
        <v>0.121</v>
      </c>
    </row>
    <row r="822" spans="1:28" x14ac:dyDescent="0.25">
      <c r="A822" s="11">
        <v>37</v>
      </c>
      <c r="B822" s="11" t="s">
        <v>47</v>
      </c>
      <c r="C822" s="11">
        <v>298.14999999999998</v>
      </c>
      <c r="D822" s="11">
        <v>2</v>
      </c>
      <c r="E822" s="11">
        <v>0.439</v>
      </c>
      <c r="F822" s="11">
        <v>0</v>
      </c>
      <c r="G822" s="11">
        <v>0</v>
      </c>
      <c r="H822" s="11">
        <v>0.44799999999999995</v>
      </c>
      <c r="I822" s="11">
        <v>0</v>
      </c>
      <c r="J822" s="11">
        <v>0</v>
      </c>
      <c r="K822" s="11">
        <v>5.2000000000000005E-2</v>
      </c>
      <c r="L822" s="11">
        <v>6.0999999999999999E-2</v>
      </c>
      <c r="M822" s="11">
        <v>6.6000000000000003E-2</v>
      </c>
      <c r="N822" s="11">
        <v>0</v>
      </c>
      <c r="O822" s="11">
        <v>0</v>
      </c>
      <c r="P822" s="11">
        <v>0.87</v>
      </c>
      <c r="Q822" s="11">
        <v>0</v>
      </c>
      <c r="R822" s="11">
        <v>0</v>
      </c>
      <c r="S822" s="11">
        <v>5.7999999999999996E-2</v>
      </c>
      <c r="T822" s="11">
        <v>6.0000000000000001E-3</v>
      </c>
      <c r="U822" s="11">
        <v>0.83599999999999997</v>
      </c>
      <c r="V822" s="11">
        <v>0</v>
      </c>
      <c r="W822" s="11">
        <v>0</v>
      </c>
      <c r="X822" s="11">
        <v>1E-3</v>
      </c>
      <c r="Y822" s="11">
        <v>0</v>
      </c>
      <c r="Z822" s="11">
        <v>0</v>
      </c>
      <c r="AA822" s="11">
        <v>4.7E-2</v>
      </c>
      <c r="AB822" s="11">
        <v>0.11599999999999999</v>
      </c>
    </row>
    <row r="823" spans="1:28" x14ac:dyDescent="0.25">
      <c r="A823" s="11">
        <v>37</v>
      </c>
      <c r="B823" s="11" t="s">
        <v>47</v>
      </c>
      <c r="C823" s="11">
        <v>298.14999999999998</v>
      </c>
      <c r="D823" s="11">
        <v>2</v>
      </c>
      <c r="E823" s="11">
        <v>0.44</v>
      </c>
      <c r="F823" s="11">
        <v>0</v>
      </c>
      <c r="G823" s="11">
        <v>0</v>
      </c>
      <c r="H823" s="11">
        <v>0.39600000000000002</v>
      </c>
      <c r="I823" s="11">
        <v>0</v>
      </c>
      <c r="J823" s="11">
        <v>0</v>
      </c>
      <c r="K823" s="11">
        <v>0.10300000000000001</v>
      </c>
      <c r="L823" s="11">
        <v>6.0999999999999999E-2</v>
      </c>
      <c r="M823" s="11">
        <v>9.6999999999999989E-2</v>
      </c>
      <c r="N823" s="11">
        <v>0</v>
      </c>
      <c r="O823" s="11">
        <v>0</v>
      </c>
      <c r="P823" s="11">
        <v>0.76900000000000002</v>
      </c>
      <c r="Q823" s="11">
        <v>0</v>
      </c>
      <c r="R823" s="11">
        <v>0</v>
      </c>
      <c r="S823" s="11">
        <v>0.12</v>
      </c>
      <c r="T823" s="11">
        <v>1.3999999999999999E-2</v>
      </c>
      <c r="U823" s="11">
        <v>0.78599999999999992</v>
      </c>
      <c r="V823" s="11">
        <v>0</v>
      </c>
      <c r="W823" s="11">
        <v>0</v>
      </c>
      <c r="X823" s="11">
        <v>1.1000000000000001E-2</v>
      </c>
      <c r="Y823" s="11">
        <v>0</v>
      </c>
      <c r="Z823" s="11">
        <v>0</v>
      </c>
      <c r="AA823" s="11">
        <v>8.5000000000000006E-2</v>
      </c>
      <c r="AB823" s="11">
        <v>0.11800000000000001</v>
      </c>
    </row>
    <row r="824" spans="1:28" x14ac:dyDescent="0.25">
      <c r="A824" s="11">
        <v>37</v>
      </c>
      <c r="B824" s="11" t="s">
        <v>47</v>
      </c>
      <c r="C824" s="11">
        <v>298.14999999999998</v>
      </c>
      <c r="D824" s="11">
        <v>2</v>
      </c>
      <c r="E824" s="11">
        <v>0.436</v>
      </c>
      <c r="F824" s="11">
        <v>0</v>
      </c>
      <c r="G824" s="11">
        <v>0</v>
      </c>
      <c r="H824" s="11">
        <v>0.3</v>
      </c>
      <c r="I824" s="11">
        <v>0</v>
      </c>
      <c r="J824" s="11">
        <v>0</v>
      </c>
      <c r="K824" s="11">
        <v>0.20300000000000001</v>
      </c>
      <c r="L824" s="11">
        <v>6.0999999999999999E-2</v>
      </c>
      <c r="M824" s="11">
        <v>0.16899999999999998</v>
      </c>
      <c r="N824" s="11">
        <v>0</v>
      </c>
      <c r="O824" s="11">
        <v>0</v>
      </c>
      <c r="P824" s="11">
        <v>0.58599999999999997</v>
      </c>
      <c r="Q824" s="11">
        <v>0</v>
      </c>
      <c r="R824" s="11">
        <v>0</v>
      </c>
      <c r="S824" s="11">
        <v>0.223</v>
      </c>
      <c r="T824" s="11">
        <v>2.2000000000000002E-2</v>
      </c>
      <c r="U824" s="11">
        <v>0.67299999999999993</v>
      </c>
      <c r="V824" s="11">
        <v>0</v>
      </c>
      <c r="W824" s="11">
        <v>0</v>
      </c>
      <c r="X824" s="11">
        <v>3.7999999999999999E-2</v>
      </c>
      <c r="Y824" s="11">
        <v>0</v>
      </c>
      <c r="Z824" s="11">
        <v>0</v>
      </c>
      <c r="AA824" s="11">
        <v>0.184</v>
      </c>
      <c r="AB824" s="11">
        <v>0.105</v>
      </c>
    </row>
    <row r="825" spans="1:28" x14ac:dyDescent="0.25">
      <c r="A825" s="11">
        <v>37</v>
      </c>
      <c r="B825" s="11" t="s">
        <v>47</v>
      </c>
      <c r="C825" s="11">
        <v>298.14999999999998</v>
      </c>
      <c r="D825" s="11">
        <v>2</v>
      </c>
      <c r="E825" s="11">
        <v>0.40600000000000003</v>
      </c>
      <c r="F825" s="11">
        <v>0</v>
      </c>
      <c r="G825" s="11">
        <v>0</v>
      </c>
      <c r="H825" s="11">
        <v>0.5</v>
      </c>
      <c r="I825" s="11">
        <v>0</v>
      </c>
      <c r="J825" s="11">
        <v>0</v>
      </c>
      <c r="K825" s="11">
        <v>0</v>
      </c>
      <c r="L825" s="11">
        <v>9.4E-2</v>
      </c>
      <c r="M825" s="11">
        <v>2.1000000000000001E-2</v>
      </c>
      <c r="N825" s="11">
        <v>0</v>
      </c>
      <c r="O825" s="11">
        <v>0</v>
      </c>
      <c r="P825" s="11">
        <v>0.97599999999999998</v>
      </c>
      <c r="Q825" s="11">
        <v>0</v>
      </c>
      <c r="R825" s="11">
        <v>0</v>
      </c>
      <c r="S825" s="11">
        <v>0</v>
      </c>
      <c r="T825" s="11">
        <v>3.0000000000000001E-3</v>
      </c>
      <c r="U825" s="11">
        <v>0.81799999999999995</v>
      </c>
      <c r="V825" s="11">
        <v>0</v>
      </c>
      <c r="W825" s="11">
        <v>0</v>
      </c>
      <c r="X825" s="11">
        <v>1E-3</v>
      </c>
      <c r="Y825" s="11">
        <v>0</v>
      </c>
      <c r="Z825" s="11">
        <v>0</v>
      </c>
      <c r="AA825" s="11">
        <v>0</v>
      </c>
      <c r="AB825" s="11">
        <v>0.18100000000000002</v>
      </c>
    </row>
    <row r="826" spans="1:28" x14ac:dyDescent="0.25">
      <c r="A826" s="11">
        <v>37</v>
      </c>
      <c r="B826" s="11" t="s">
        <v>47</v>
      </c>
      <c r="C826" s="11">
        <v>298.14999999999998</v>
      </c>
      <c r="D826" s="11">
        <v>2</v>
      </c>
      <c r="E826" s="11">
        <v>0.40799999999999997</v>
      </c>
      <c r="F826" s="11">
        <v>0</v>
      </c>
      <c r="G826" s="11">
        <v>0</v>
      </c>
      <c r="H826" s="11">
        <v>0.49</v>
      </c>
      <c r="I826" s="11">
        <v>0</v>
      </c>
      <c r="J826" s="11">
        <v>0</v>
      </c>
      <c r="K826" s="11">
        <v>8.0000000000000002E-3</v>
      </c>
      <c r="L826" s="11">
        <v>9.4E-2</v>
      </c>
      <c r="M826" s="11">
        <v>3.9E-2</v>
      </c>
      <c r="N826" s="11">
        <v>0</v>
      </c>
      <c r="O826" s="11">
        <v>0</v>
      </c>
      <c r="P826" s="11">
        <v>0.94900000000000007</v>
      </c>
      <c r="Q826" s="11">
        <v>0</v>
      </c>
      <c r="R826" s="11">
        <v>0</v>
      </c>
      <c r="S826" s="11">
        <v>9.0000000000000011E-3</v>
      </c>
      <c r="T826" s="11">
        <v>3.0000000000000001E-3</v>
      </c>
      <c r="U826" s="11">
        <v>0.80099999999999993</v>
      </c>
      <c r="V826" s="11">
        <v>0</v>
      </c>
      <c r="W826" s="11">
        <v>0</v>
      </c>
      <c r="X826" s="11">
        <v>5.0000000000000001E-3</v>
      </c>
      <c r="Y826" s="11">
        <v>0</v>
      </c>
      <c r="Z826" s="11">
        <v>0</v>
      </c>
      <c r="AA826" s="11">
        <v>5.0000000000000001E-3</v>
      </c>
      <c r="AB826" s="11">
        <v>0.18899999999999997</v>
      </c>
    </row>
    <row r="827" spans="1:28" x14ac:dyDescent="0.25">
      <c r="A827" s="11">
        <v>37</v>
      </c>
      <c r="B827" s="11" t="s">
        <v>47</v>
      </c>
      <c r="C827" s="11">
        <v>298.14999999999998</v>
      </c>
      <c r="D827" s="11">
        <v>2</v>
      </c>
      <c r="E827" s="11">
        <v>0.40600000000000003</v>
      </c>
      <c r="F827" s="11">
        <v>0</v>
      </c>
      <c r="G827" s="11">
        <v>0</v>
      </c>
      <c r="H827" s="11">
        <v>0.48700000000000004</v>
      </c>
      <c r="I827" s="11">
        <v>0</v>
      </c>
      <c r="J827" s="11">
        <v>0</v>
      </c>
      <c r="K827" s="11">
        <v>1.3000000000000001E-2</v>
      </c>
      <c r="L827" s="11">
        <v>9.4E-2</v>
      </c>
      <c r="M827" s="11">
        <v>0.03</v>
      </c>
      <c r="N827" s="11">
        <v>0</v>
      </c>
      <c r="O827" s="11">
        <v>0</v>
      </c>
      <c r="P827" s="11">
        <v>0.95</v>
      </c>
      <c r="Q827" s="11">
        <v>0</v>
      </c>
      <c r="R827" s="11">
        <v>0</v>
      </c>
      <c r="S827" s="11">
        <v>1.6E-2</v>
      </c>
      <c r="T827" s="11">
        <v>4.0000000000000001E-3</v>
      </c>
      <c r="U827" s="11">
        <v>0.80500000000000005</v>
      </c>
      <c r="V827" s="11">
        <v>0</v>
      </c>
      <c r="W827" s="11">
        <v>0</v>
      </c>
      <c r="X827" s="11">
        <v>4.0000000000000001E-3</v>
      </c>
      <c r="Y827" s="11">
        <v>0</v>
      </c>
      <c r="Z827" s="11">
        <v>0</v>
      </c>
      <c r="AA827" s="11">
        <v>0.01</v>
      </c>
      <c r="AB827" s="11">
        <v>0.18100000000000002</v>
      </c>
    </row>
    <row r="828" spans="1:28" x14ac:dyDescent="0.25">
      <c r="A828" s="11">
        <v>37</v>
      </c>
      <c r="B828" s="11" t="s">
        <v>47</v>
      </c>
      <c r="C828" s="11">
        <v>298.14999999999998</v>
      </c>
      <c r="D828" s="11">
        <v>2</v>
      </c>
      <c r="E828" s="11">
        <v>0.40600000000000003</v>
      </c>
      <c r="F828" s="11">
        <v>0</v>
      </c>
      <c r="G828" s="11">
        <v>0</v>
      </c>
      <c r="H828" s="11">
        <v>0.47899999999999998</v>
      </c>
      <c r="I828" s="11">
        <v>0</v>
      </c>
      <c r="J828" s="11">
        <v>0</v>
      </c>
      <c r="K828" s="11">
        <v>2.1000000000000001E-2</v>
      </c>
      <c r="L828" s="11">
        <v>9.4E-2</v>
      </c>
      <c r="M828" s="11">
        <v>2.5000000000000001E-2</v>
      </c>
      <c r="N828" s="11">
        <v>0</v>
      </c>
      <c r="O828" s="11">
        <v>0</v>
      </c>
      <c r="P828" s="11">
        <v>0.94400000000000006</v>
      </c>
      <c r="Q828" s="11">
        <v>0</v>
      </c>
      <c r="R828" s="11">
        <v>0</v>
      </c>
      <c r="S828" s="11">
        <v>2.7999999999999997E-2</v>
      </c>
      <c r="T828" s="11">
        <v>3.0000000000000001E-3</v>
      </c>
      <c r="U828" s="11">
        <v>0.8</v>
      </c>
      <c r="V828" s="11">
        <v>0</v>
      </c>
      <c r="W828" s="11">
        <v>0</v>
      </c>
      <c r="X828" s="11">
        <v>4.0000000000000001E-3</v>
      </c>
      <c r="Y828" s="11">
        <v>0</v>
      </c>
      <c r="Z828" s="11">
        <v>0</v>
      </c>
      <c r="AA828" s="11">
        <v>1.6E-2</v>
      </c>
      <c r="AB828" s="11">
        <v>0.18</v>
      </c>
    </row>
    <row r="829" spans="1:28" x14ac:dyDescent="0.25">
      <c r="A829" s="11">
        <v>37</v>
      </c>
      <c r="B829" s="11" t="s">
        <v>47</v>
      </c>
      <c r="C829" s="11">
        <v>298.14999999999998</v>
      </c>
      <c r="D829" s="11">
        <v>2</v>
      </c>
      <c r="E829" s="11">
        <v>0.40700000000000003</v>
      </c>
      <c r="F829" s="11">
        <v>0</v>
      </c>
      <c r="G829" s="11">
        <v>0</v>
      </c>
      <c r="H829" s="11">
        <v>0.46799999999999997</v>
      </c>
      <c r="I829" s="11">
        <v>0</v>
      </c>
      <c r="J829" s="11">
        <v>0</v>
      </c>
      <c r="K829" s="11">
        <v>3.1E-2</v>
      </c>
      <c r="L829" s="11">
        <v>9.4E-2</v>
      </c>
      <c r="M829" s="11">
        <v>4.8000000000000001E-2</v>
      </c>
      <c r="N829" s="11">
        <v>0</v>
      </c>
      <c r="O829" s="11">
        <v>0</v>
      </c>
      <c r="P829" s="11">
        <v>0.90799999999999992</v>
      </c>
      <c r="Q829" s="11">
        <v>0</v>
      </c>
      <c r="R829" s="11">
        <v>0</v>
      </c>
      <c r="S829" s="11">
        <v>4.0999999999999995E-2</v>
      </c>
      <c r="T829" s="11">
        <v>3.0000000000000001E-3</v>
      </c>
      <c r="U829" s="11">
        <v>0.79599999999999993</v>
      </c>
      <c r="V829" s="11">
        <v>0</v>
      </c>
      <c r="W829" s="11">
        <v>0</v>
      </c>
      <c r="X829" s="11">
        <v>3.0000000000000001E-3</v>
      </c>
      <c r="Y829" s="11">
        <v>0</v>
      </c>
      <c r="Z829" s="11">
        <v>0</v>
      </c>
      <c r="AA829" s="11">
        <v>2.3E-2</v>
      </c>
      <c r="AB829" s="11">
        <v>0.17800000000000002</v>
      </c>
    </row>
    <row r="830" spans="1:28" x14ac:dyDescent="0.25">
      <c r="A830" s="11">
        <v>37</v>
      </c>
      <c r="B830" s="11" t="s">
        <v>47</v>
      </c>
      <c r="C830" s="11">
        <v>298.14999999999998</v>
      </c>
      <c r="D830" s="11">
        <v>2</v>
      </c>
      <c r="E830" s="11">
        <v>0.40600000000000003</v>
      </c>
      <c r="F830" s="11">
        <v>0</v>
      </c>
      <c r="G830" s="11">
        <v>0</v>
      </c>
      <c r="H830" s="11">
        <v>0.44700000000000001</v>
      </c>
      <c r="I830" s="11">
        <v>0</v>
      </c>
      <c r="J830" s="11">
        <v>0</v>
      </c>
      <c r="K830" s="11">
        <v>5.2999999999999999E-2</v>
      </c>
      <c r="L830" s="11">
        <v>9.4E-2</v>
      </c>
      <c r="M830" s="11">
        <v>6.0999999999999999E-2</v>
      </c>
      <c r="N830" s="11">
        <v>0</v>
      </c>
      <c r="O830" s="11">
        <v>0</v>
      </c>
      <c r="P830" s="11">
        <v>0.86799999999999999</v>
      </c>
      <c r="Q830" s="11">
        <v>0</v>
      </c>
      <c r="R830" s="11">
        <v>0</v>
      </c>
      <c r="S830" s="11">
        <v>6.8000000000000005E-2</v>
      </c>
      <c r="T830" s="11">
        <v>3.0000000000000001E-3</v>
      </c>
      <c r="U830" s="11">
        <v>0.77400000000000002</v>
      </c>
      <c r="V830" s="11">
        <v>0</v>
      </c>
      <c r="W830" s="11">
        <v>0</v>
      </c>
      <c r="X830" s="11">
        <v>3.0000000000000001E-3</v>
      </c>
      <c r="Y830" s="11">
        <v>0</v>
      </c>
      <c r="Z830" s="11">
        <v>0</v>
      </c>
      <c r="AA830" s="11">
        <v>3.7999999999999999E-2</v>
      </c>
      <c r="AB830" s="11">
        <v>0.185</v>
      </c>
    </row>
    <row r="831" spans="1:28" x14ac:dyDescent="0.25">
      <c r="A831" s="11">
        <v>37</v>
      </c>
      <c r="B831" s="11" t="s">
        <v>47</v>
      </c>
      <c r="C831" s="11">
        <v>298.14999999999998</v>
      </c>
      <c r="D831" s="11">
        <v>2</v>
      </c>
      <c r="E831" s="11">
        <v>0.40799999999999997</v>
      </c>
      <c r="F831" s="11">
        <v>0</v>
      </c>
      <c r="G831" s="11">
        <v>0</v>
      </c>
      <c r="H831" s="11">
        <v>0.40200000000000002</v>
      </c>
      <c r="I831" s="11">
        <v>0</v>
      </c>
      <c r="J831" s="11">
        <v>0</v>
      </c>
      <c r="K831" s="11">
        <v>9.9000000000000005E-2</v>
      </c>
      <c r="L831" s="11">
        <v>9.0999999999999998E-2</v>
      </c>
      <c r="M831" s="11">
        <v>8.6999999999999994E-2</v>
      </c>
      <c r="N831" s="11">
        <v>0</v>
      </c>
      <c r="O831" s="11">
        <v>0</v>
      </c>
      <c r="P831" s="11">
        <v>0.77099999999999991</v>
      </c>
      <c r="Q831" s="11">
        <v>0</v>
      </c>
      <c r="R831" s="11">
        <v>0</v>
      </c>
      <c r="S831" s="11">
        <v>0.13300000000000001</v>
      </c>
      <c r="T831" s="11">
        <v>9.0000000000000011E-3</v>
      </c>
      <c r="U831" s="11">
        <v>0.73599999999999999</v>
      </c>
      <c r="V831" s="11">
        <v>0</v>
      </c>
      <c r="W831" s="11">
        <v>0</v>
      </c>
      <c r="X831" s="11">
        <v>1E-3</v>
      </c>
      <c r="Y831" s="11">
        <v>0</v>
      </c>
      <c r="Z831" s="11">
        <v>0</v>
      </c>
      <c r="AA831" s="11">
        <v>6.0999999999999999E-2</v>
      </c>
      <c r="AB831" s="11">
        <v>0.20199999999999999</v>
      </c>
    </row>
    <row r="832" spans="1:28" x14ac:dyDescent="0.25">
      <c r="A832" s="11">
        <v>37</v>
      </c>
      <c r="B832" s="11" t="s">
        <v>47</v>
      </c>
      <c r="C832" s="11">
        <v>298.14999999999998</v>
      </c>
      <c r="D832" s="11">
        <v>2</v>
      </c>
      <c r="E832" s="11">
        <v>0.40600000000000003</v>
      </c>
      <c r="F832" s="11">
        <v>0</v>
      </c>
      <c r="G832" s="11">
        <v>0</v>
      </c>
      <c r="H832" s="11">
        <v>0.29199999999999998</v>
      </c>
      <c r="I832" s="11">
        <v>0</v>
      </c>
      <c r="J832" s="11">
        <v>0</v>
      </c>
      <c r="K832" s="11">
        <v>0.20600000000000002</v>
      </c>
      <c r="L832" s="11">
        <v>9.6000000000000002E-2</v>
      </c>
      <c r="M832" s="11">
        <v>0.14899999999999999</v>
      </c>
      <c r="N832" s="11">
        <v>0</v>
      </c>
      <c r="O832" s="11">
        <v>0</v>
      </c>
      <c r="P832" s="11">
        <v>0.57399999999999995</v>
      </c>
      <c r="Q832" s="11">
        <v>0</v>
      </c>
      <c r="R832" s="11">
        <v>0</v>
      </c>
      <c r="S832" s="11">
        <v>0.25800000000000001</v>
      </c>
      <c r="T832" s="11">
        <v>1.9E-2</v>
      </c>
      <c r="U832" s="11">
        <v>0.65599999999999992</v>
      </c>
      <c r="V832" s="11">
        <v>0</v>
      </c>
      <c r="W832" s="11">
        <v>0</v>
      </c>
      <c r="X832" s="11">
        <v>6.0000000000000001E-3</v>
      </c>
      <c r="Y832" s="11">
        <v>0</v>
      </c>
      <c r="Z832" s="11">
        <v>0</v>
      </c>
      <c r="AA832" s="11">
        <v>0.14899999999999999</v>
      </c>
      <c r="AB832" s="11">
        <v>0.18899999999999997</v>
      </c>
    </row>
    <row r="833" spans="1:28" x14ac:dyDescent="0.25">
      <c r="A833" s="11">
        <v>37</v>
      </c>
      <c r="B833" s="11" t="s">
        <v>48</v>
      </c>
      <c r="C833" s="11">
        <v>298.14999999999998</v>
      </c>
      <c r="D833" s="11">
        <v>2</v>
      </c>
      <c r="E833" s="11">
        <v>0.5</v>
      </c>
      <c r="F833" s="11">
        <v>0</v>
      </c>
      <c r="G833" s="11">
        <v>0</v>
      </c>
      <c r="H833" s="11">
        <v>0.5</v>
      </c>
      <c r="I833" s="11">
        <v>0</v>
      </c>
      <c r="J833" s="11">
        <v>0</v>
      </c>
      <c r="K833" s="11">
        <v>0</v>
      </c>
      <c r="L833" s="11">
        <v>0</v>
      </c>
      <c r="M833" s="11">
        <v>0.14699999999999999</v>
      </c>
      <c r="N833" s="11">
        <v>0</v>
      </c>
      <c r="O833" s="11">
        <v>0</v>
      </c>
      <c r="P833" s="11">
        <v>0.85299999999999998</v>
      </c>
      <c r="Q833" s="11">
        <v>0</v>
      </c>
      <c r="R833" s="11">
        <v>0</v>
      </c>
      <c r="S833" s="11">
        <v>0</v>
      </c>
      <c r="T833" s="11">
        <v>0</v>
      </c>
      <c r="U833" s="11">
        <v>0.93400000000000005</v>
      </c>
      <c r="V833" s="11">
        <v>0</v>
      </c>
      <c r="W833" s="11">
        <v>0</v>
      </c>
      <c r="X833" s="11">
        <v>6.6000000000000003E-2</v>
      </c>
      <c r="Y833" s="11">
        <v>0</v>
      </c>
      <c r="Z833" s="11">
        <v>0</v>
      </c>
      <c r="AA833" s="11">
        <v>0</v>
      </c>
      <c r="AB833" s="11">
        <v>0</v>
      </c>
    </row>
    <row r="834" spans="1:28" x14ac:dyDescent="0.25">
      <c r="A834" s="11">
        <v>37</v>
      </c>
      <c r="B834" s="11" t="s">
        <v>48</v>
      </c>
      <c r="C834" s="11">
        <v>298.14999999999998</v>
      </c>
      <c r="D834" s="11">
        <v>2</v>
      </c>
      <c r="E834" s="11">
        <v>0.5</v>
      </c>
      <c r="F834" s="11">
        <v>0</v>
      </c>
      <c r="G834" s="11">
        <v>0</v>
      </c>
      <c r="H834" s="11">
        <v>0.48499999999999999</v>
      </c>
      <c r="I834" s="11">
        <v>0</v>
      </c>
      <c r="J834" s="11">
        <v>0</v>
      </c>
      <c r="K834" s="11">
        <v>1.4999999999999999E-2</v>
      </c>
      <c r="L834" s="11">
        <v>0</v>
      </c>
      <c r="M834" s="11">
        <v>0.158</v>
      </c>
      <c r="N834" s="11">
        <v>0</v>
      </c>
      <c r="O834" s="11">
        <v>0</v>
      </c>
      <c r="P834" s="11">
        <v>0.82700000000000007</v>
      </c>
      <c r="Q834" s="11">
        <v>0</v>
      </c>
      <c r="R834" s="11">
        <v>0</v>
      </c>
      <c r="S834" s="11">
        <v>1.4999999999999999E-2</v>
      </c>
      <c r="T834" s="11">
        <v>0</v>
      </c>
      <c r="U834" s="11">
        <v>0.91099999999999992</v>
      </c>
      <c r="V834" s="11">
        <v>0</v>
      </c>
      <c r="W834" s="11">
        <v>0</v>
      </c>
      <c r="X834" s="11">
        <v>7.0000000000000007E-2</v>
      </c>
      <c r="Y834" s="11">
        <v>0</v>
      </c>
      <c r="Z834" s="11">
        <v>0</v>
      </c>
      <c r="AA834" s="11">
        <v>1.9E-2</v>
      </c>
      <c r="AB834" s="11">
        <v>0</v>
      </c>
    </row>
    <row r="835" spans="1:28" x14ac:dyDescent="0.25">
      <c r="A835" s="11">
        <v>37</v>
      </c>
      <c r="B835" s="11" t="s">
        <v>48</v>
      </c>
      <c r="C835" s="11">
        <v>298.14999999999998</v>
      </c>
      <c r="D835" s="11">
        <v>2</v>
      </c>
      <c r="E835" s="11">
        <v>0.501</v>
      </c>
      <c r="F835" s="11">
        <v>0</v>
      </c>
      <c r="G835" s="11">
        <v>0</v>
      </c>
      <c r="H835" s="11">
        <v>0.47499999999999998</v>
      </c>
      <c r="I835" s="11">
        <v>0</v>
      </c>
      <c r="J835" s="11">
        <v>0</v>
      </c>
      <c r="K835" s="11">
        <v>2.4E-2</v>
      </c>
      <c r="L835" s="11">
        <v>0</v>
      </c>
      <c r="M835" s="11">
        <v>0.16699999999999998</v>
      </c>
      <c r="N835" s="11">
        <v>0</v>
      </c>
      <c r="O835" s="11">
        <v>0</v>
      </c>
      <c r="P835" s="11">
        <v>0.81</v>
      </c>
      <c r="Q835" s="11">
        <v>0</v>
      </c>
      <c r="R835" s="11">
        <v>0</v>
      </c>
      <c r="S835" s="11">
        <v>2.3E-2</v>
      </c>
      <c r="T835" s="11">
        <v>0</v>
      </c>
      <c r="U835" s="11">
        <v>0.89400000000000002</v>
      </c>
      <c r="V835" s="11">
        <v>0</v>
      </c>
      <c r="W835" s="11">
        <v>0</v>
      </c>
      <c r="X835" s="11">
        <v>7.4999999999999997E-2</v>
      </c>
      <c r="Y835" s="11">
        <v>0</v>
      </c>
      <c r="Z835" s="11">
        <v>0</v>
      </c>
      <c r="AA835" s="11">
        <v>3.1E-2</v>
      </c>
      <c r="AB835" s="11">
        <v>0</v>
      </c>
    </row>
    <row r="836" spans="1:28" x14ac:dyDescent="0.25">
      <c r="A836" s="11">
        <v>37</v>
      </c>
      <c r="B836" s="11" t="s">
        <v>48</v>
      </c>
      <c r="C836" s="11">
        <v>298.14999999999998</v>
      </c>
      <c r="D836" s="11">
        <v>2</v>
      </c>
      <c r="E836" s="11">
        <v>0.499</v>
      </c>
      <c r="F836" s="11">
        <v>0</v>
      </c>
      <c r="G836" s="11">
        <v>0</v>
      </c>
      <c r="H836" s="11">
        <v>0.46799999999999997</v>
      </c>
      <c r="I836" s="11">
        <v>0</v>
      </c>
      <c r="J836" s="11">
        <v>0</v>
      </c>
      <c r="K836" s="11">
        <v>3.3000000000000002E-2</v>
      </c>
      <c r="L836" s="11">
        <v>0</v>
      </c>
      <c r="M836" s="11">
        <v>0.17899999999999999</v>
      </c>
      <c r="N836" s="11">
        <v>0</v>
      </c>
      <c r="O836" s="11">
        <v>0</v>
      </c>
      <c r="P836" s="11">
        <v>0.79</v>
      </c>
      <c r="Q836" s="11">
        <v>0</v>
      </c>
      <c r="R836" s="11">
        <v>0</v>
      </c>
      <c r="S836" s="11">
        <v>3.1E-2</v>
      </c>
      <c r="T836" s="11">
        <v>0</v>
      </c>
      <c r="U836" s="11">
        <v>0.877</v>
      </c>
      <c r="V836" s="11">
        <v>0</v>
      </c>
      <c r="W836" s="11">
        <v>0</v>
      </c>
      <c r="X836" s="11">
        <v>8.199999999999999E-2</v>
      </c>
      <c r="Y836" s="11">
        <v>0</v>
      </c>
      <c r="Z836" s="11">
        <v>0</v>
      </c>
      <c r="AA836" s="11">
        <v>4.0999999999999995E-2</v>
      </c>
      <c r="AB836" s="11">
        <v>0</v>
      </c>
    </row>
    <row r="837" spans="1:28" x14ac:dyDescent="0.25">
      <c r="A837" s="11">
        <v>37</v>
      </c>
      <c r="B837" s="11" t="s">
        <v>48</v>
      </c>
      <c r="C837" s="11">
        <v>298.14999999999998</v>
      </c>
      <c r="D837" s="11">
        <v>2</v>
      </c>
      <c r="E837" s="11">
        <v>0.502</v>
      </c>
      <c r="F837" s="11">
        <v>0</v>
      </c>
      <c r="G837" s="11">
        <v>0</v>
      </c>
      <c r="H837" s="11">
        <v>0.44700000000000001</v>
      </c>
      <c r="I837" s="11">
        <v>0</v>
      </c>
      <c r="J837" s="11">
        <v>0</v>
      </c>
      <c r="K837" s="11">
        <v>5.0999999999999997E-2</v>
      </c>
      <c r="L837" s="11">
        <v>0</v>
      </c>
      <c r="M837" s="11">
        <v>0.21</v>
      </c>
      <c r="N837" s="11">
        <v>0</v>
      </c>
      <c r="O837" s="11">
        <v>0</v>
      </c>
      <c r="P837" s="11">
        <v>0.74400000000000011</v>
      </c>
      <c r="Q837" s="11">
        <v>0</v>
      </c>
      <c r="R837" s="11">
        <v>0</v>
      </c>
      <c r="S837" s="11">
        <v>4.5999999999999999E-2</v>
      </c>
      <c r="T837" s="11">
        <v>0</v>
      </c>
      <c r="U837" s="11">
        <v>0.82299999999999995</v>
      </c>
      <c r="V837" s="11">
        <v>0</v>
      </c>
      <c r="W837" s="11">
        <v>0</v>
      </c>
      <c r="X837" s="11">
        <v>0.11800000000000001</v>
      </c>
      <c r="Y837" s="11">
        <v>0</v>
      </c>
      <c r="Z837" s="11">
        <v>0</v>
      </c>
      <c r="AA837" s="11">
        <v>5.9000000000000004E-2</v>
      </c>
      <c r="AB837" s="11">
        <v>0</v>
      </c>
    </row>
    <row r="838" spans="1:28" x14ac:dyDescent="0.25">
      <c r="A838" s="11">
        <v>37</v>
      </c>
      <c r="B838" s="11" t="s">
        <v>48</v>
      </c>
      <c r="C838" s="11">
        <v>298.14999999999998</v>
      </c>
      <c r="D838" s="11">
        <v>2</v>
      </c>
      <c r="E838" s="11">
        <v>0.49200000000000005</v>
      </c>
      <c r="F838" s="11">
        <v>0</v>
      </c>
      <c r="G838" s="11">
        <v>0</v>
      </c>
      <c r="H838" s="11">
        <v>0.40600000000000003</v>
      </c>
      <c r="I838" s="11">
        <v>0</v>
      </c>
      <c r="J838" s="11">
        <v>0</v>
      </c>
      <c r="K838" s="11">
        <v>0.10199999999999999</v>
      </c>
      <c r="L838" s="11">
        <v>0</v>
      </c>
      <c r="M838" s="11">
        <v>0.33899999999999997</v>
      </c>
      <c r="N838" s="11">
        <v>0</v>
      </c>
      <c r="O838" s="11">
        <v>0</v>
      </c>
      <c r="P838" s="11">
        <v>0.56700000000000006</v>
      </c>
      <c r="Q838" s="11">
        <v>0</v>
      </c>
      <c r="R838" s="11">
        <v>0</v>
      </c>
      <c r="S838" s="11">
        <v>9.4E-2</v>
      </c>
      <c r="T838" s="11">
        <v>0</v>
      </c>
      <c r="U838" s="11">
        <v>0.622</v>
      </c>
      <c r="V838" s="11">
        <v>0</v>
      </c>
      <c r="W838" s="11">
        <v>0</v>
      </c>
      <c r="X838" s="11">
        <v>0.26899999999999996</v>
      </c>
      <c r="Y838" s="11">
        <v>0</v>
      </c>
      <c r="Z838" s="11">
        <v>0</v>
      </c>
      <c r="AA838" s="11">
        <v>0.109</v>
      </c>
      <c r="AB838" s="11">
        <v>0</v>
      </c>
    </row>
    <row r="839" spans="1:28" x14ac:dyDescent="0.25">
      <c r="A839" s="11">
        <v>37</v>
      </c>
      <c r="B839" s="11" t="s">
        <v>48</v>
      </c>
      <c r="C839" s="11">
        <v>298.14999999999998</v>
      </c>
      <c r="D839" s="11">
        <v>2</v>
      </c>
      <c r="E839" s="11">
        <v>0.47</v>
      </c>
      <c r="F839" s="11">
        <v>0</v>
      </c>
      <c r="G839" s="11">
        <v>0</v>
      </c>
      <c r="H839" s="11">
        <v>0.499</v>
      </c>
      <c r="I839" s="11">
        <v>0</v>
      </c>
      <c r="J839" s="11">
        <v>0</v>
      </c>
      <c r="K839" s="11">
        <v>0</v>
      </c>
      <c r="L839" s="11">
        <v>3.1E-2</v>
      </c>
      <c r="M839" s="11">
        <v>6.7000000000000004E-2</v>
      </c>
      <c r="N839" s="11">
        <v>0</v>
      </c>
      <c r="O839" s="11">
        <v>0</v>
      </c>
      <c r="P839" s="11">
        <v>0.92700000000000005</v>
      </c>
      <c r="Q839" s="11">
        <v>0</v>
      </c>
      <c r="R839" s="11">
        <v>0</v>
      </c>
      <c r="S839" s="11">
        <v>0</v>
      </c>
      <c r="T839" s="11">
        <v>6.0000000000000001E-3</v>
      </c>
      <c r="U839" s="11">
        <v>0.91700000000000004</v>
      </c>
      <c r="V839" s="11">
        <v>0</v>
      </c>
      <c r="W839" s="11">
        <v>0</v>
      </c>
      <c r="X839" s="11">
        <v>1.4999999999999999E-2</v>
      </c>
      <c r="Y839" s="11">
        <v>0</v>
      </c>
      <c r="Z839" s="11">
        <v>0</v>
      </c>
      <c r="AA839" s="11">
        <v>0</v>
      </c>
      <c r="AB839" s="11">
        <v>6.8000000000000005E-2</v>
      </c>
    </row>
    <row r="840" spans="1:28" x14ac:dyDescent="0.25">
      <c r="A840" s="11">
        <v>37</v>
      </c>
      <c r="B840" s="11" t="s">
        <v>48</v>
      </c>
      <c r="C840" s="11">
        <v>298.14999999999998</v>
      </c>
      <c r="D840" s="11">
        <v>2</v>
      </c>
      <c r="E840" s="11">
        <v>0.46899999999999997</v>
      </c>
      <c r="F840" s="11">
        <v>0</v>
      </c>
      <c r="G840" s="11">
        <v>0</v>
      </c>
      <c r="H840" s="11">
        <v>0.49099999999999999</v>
      </c>
      <c r="I840" s="11">
        <v>0</v>
      </c>
      <c r="J840" s="11">
        <v>0</v>
      </c>
      <c r="K840" s="11">
        <v>9.0000000000000011E-3</v>
      </c>
      <c r="L840" s="11">
        <v>3.1E-2</v>
      </c>
      <c r="M840" s="11">
        <v>7.400000000000001E-2</v>
      </c>
      <c r="N840" s="11">
        <v>0</v>
      </c>
      <c r="O840" s="11">
        <v>0</v>
      </c>
      <c r="P840" s="11">
        <v>0.91200000000000003</v>
      </c>
      <c r="Q840" s="11">
        <v>0</v>
      </c>
      <c r="R840" s="11">
        <v>0</v>
      </c>
      <c r="S840" s="11">
        <v>9.0000000000000011E-3</v>
      </c>
      <c r="T840" s="11">
        <v>5.0000000000000001E-3</v>
      </c>
      <c r="U840" s="11">
        <v>0.91299999999999992</v>
      </c>
      <c r="V840" s="11">
        <v>0</v>
      </c>
      <c r="W840" s="11">
        <v>0</v>
      </c>
      <c r="X840" s="11">
        <v>1.2E-2</v>
      </c>
      <c r="Y840" s="11">
        <v>0</v>
      </c>
      <c r="Z840" s="11">
        <v>0</v>
      </c>
      <c r="AA840" s="11">
        <v>0.01</v>
      </c>
      <c r="AB840" s="11">
        <v>6.5000000000000002E-2</v>
      </c>
    </row>
    <row r="841" spans="1:28" x14ac:dyDescent="0.25">
      <c r="A841" s="11">
        <v>37</v>
      </c>
      <c r="B841" s="11" t="s">
        <v>48</v>
      </c>
      <c r="C841" s="11">
        <v>298.14999999999998</v>
      </c>
      <c r="D841" s="11">
        <v>2</v>
      </c>
      <c r="E841" s="11">
        <v>0.46899999999999997</v>
      </c>
      <c r="F841" s="11">
        <v>0</v>
      </c>
      <c r="G841" s="11">
        <v>0</v>
      </c>
      <c r="H841" s="11">
        <v>0.48799999999999999</v>
      </c>
      <c r="I841" s="11">
        <v>0</v>
      </c>
      <c r="J841" s="11">
        <v>0</v>
      </c>
      <c r="K841" s="11">
        <v>1.2E-2</v>
      </c>
      <c r="L841" s="11">
        <v>3.1E-2</v>
      </c>
      <c r="M841" s="11">
        <v>6.7000000000000004E-2</v>
      </c>
      <c r="N841" s="11">
        <v>0</v>
      </c>
      <c r="O841" s="11">
        <v>0</v>
      </c>
      <c r="P841" s="11">
        <v>0.91500000000000004</v>
      </c>
      <c r="Q841" s="11">
        <v>0</v>
      </c>
      <c r="R841" s="11">
        <v>0</v>
      </c>
      <c r="S841" s="11">
        <v>1.1000000000000001E-2</v>
      </c>
      <c r="T841" s="11">
        <v>6.9999999999999993E-3</v>
      </c>
      <c r="U841" s="11">
        <v>0.90599999999999992</v>
      </c>
      <c r="V841" s="11">
        <v>0</v>
      </c>
      <c r="W841" s="11">
        <v>0</v>
      </c>
      <c r="X841" s="11">
        <v>1.3000000000000001E-2</v>
      </c>
      <c r="Y841" s="11">
        <v>0</v>
      </c>
      <c r="Z841" s="11">
        <v>0</v>
      </c>
      <c r="AA841" s="11">
        <v>1.2E-2</v>
      </c>
      <c r="AB841" s="11">
        <v>6.9000000000000006E-2</v>
      </c>
    </row>
    <row r="842" spans="1:28" x14ac:dyDescent="0.25">
      <c r="A842" s="11">
        <v>37</v>
      </c>
      <c r="B842" s="11" t="s">
        <v>48</v>
      </c>
      <c r="C842" s="11">
        <v>298.14999999999998</v>
      </c>
      <c r="D842" s="11">
        <v>2</v>
      </c>
      <c r="E842" s="11">
        <v>0.46899999999999997</v>
      </c>
      <c r="F842" s="11">
        <v>0</v>
      </c>
      <c r="G842" s="11">
        <v>0</v>
      </c>
      <c r="H842" s="11">
        <v>0.47700000000000004</v>
      </c>
      <c r="I842" s="11">
        <v>0</v>
      </c>
      <c r="J842" s="11">
        <v>0</v>
      </c>
      <c r="K842" s="11">
        <v>2.3E-2</v>
      </c>
      <c r="L842" s="11">
        <v>3.1E-2</v>
      </c>
      <c r="M842" s="11">
        <v>0.08</v>
      </c>
      <c r="N842" s="11">
        <v>0</v>
      </c>
      <c r="O842" s="11">
        <v>0</v>
      </c>
      <c r="P842" s="11">
        <v>0.89300000000000002</v>
      </c>
      <c r="Q842" s="11">
        <v>0</v>
      </c>
      <c r="R842" s="11">
        <v>0</v>
      </c>
      <c r="S842" s="11">
        <v>2.1000000000000001E-2</v>
      </c>
      <c r="T842" s="11">
        <v>6.0000000000000001E-3</v>
      </c>
      <c r="U842" s="11">
        <v>0.90099999999999991</v>
      </c>
      <c r="V842" s="11">
        <v>0</v>
      </c>
      <c r="W842" s="11">
        <v>0</v>
      </c>
      <c r="X842" s="11">
        <v>0.01</v>
      </c>
      <c r="Y842" s="11">
        <v>0</v>
      </c>
      <c r="Z842" s="11">
        <v>0</v>
      </c>
      <c r="AA842" s="11">
        <v>2.3E-2</v>
      </c>
      <c r="AB842" s="11">
        <v>6.6000000000000003E-2</v>
      </c>
    </row>
    <row r="843" spans="1:28" x14ac:dyDescent="0.25">
      <c r="A843" s="11">
        <v>37</v>
      </c>
      <c r="B843" s="11" t="s">
        <v>48</v>
      </c>
      <c r="C843" s="11">
        <v>298.14999999999998</v>
      </c>
      <c r="D843" s="11">
        <v>2</v>
      </c>
      <c r="E843" s="11">
        <v>0.46899999999999997</v>
      </c>
      <c r="F843" s="11">
        <v>0</v>
      </c>
      <c r="G843" s="11">
        <v>0</v>
      </c>
      <c r="H843" s="11">
        <v>0.46700000000000003</v>
      </c>
      <c r="I843" s="11">
        <v>0</v>
      </c>
      <c r="J843" s="11">
        <v>0</v>
      </c>
      <c r="K843" s="11">
        <v>3.3000000000000002E-2</v>
      </c>
      <c r="L843" s="11">
        <v>3.1E-2</v>
      </c>
      <c r="M843" s="11">
        <v>0.09</v>
      </c>
      <c r="N843" s="11">
        <v>0</v>
      </c>
      <c r="O843" s="11">
        <v>0</v>
      </c>
      <c r="P843" s="11">
        <v>0.872</v>
      </c>
      <c r="Q843" s="11">
        <v>0</v>
      </c>
      <c r="R843" s="11">
        <v>0</v>
      </c>
      <c r="S843" s="11">
        <v>3.1E-2</v>
      </c>
      <c r="T843" s="11">
        <v>6.9999999999999993E-3</v>
      </c>
      <c r="U843" s="11">
        <v>0.89400000000000002</v>
      </c>
      <c r="V843" s="11">
        <v>0</v>
      </c>
      <c r="W843" s="11">
        <v>0</v>
      </c>
      <c r="X843" s="11">
        <v>3.0000000000000001E-3</v>
      </c>
      <c r="Y843" s="11">
        <v>0</v>
      </c>
      <c r="Z843" s="11">
        <v>0</v>
      </c>
      <c r="AA843" s="11">
        <v>3.5000000000000003E-2</v>
      </c>
      <c r="AB843" s="11">
        <v>6.8000000000000005E-2</v>
      </c>
    </row>
    <row r="844" spans="1:28" x14ac:dyDescent="0.25">
      <c r="A844" s="11">
        <v>37</v>
      </c>
      <c r="B844" s="11" t="s">
        <v>48</v>
      </c>
      <c r="C844" s="11">
        <v>298.14999999999998</v>
      </c>
      <c r="D844" s="11">
        <v>2</v>
      </c>
      <c r="E844" s="11">
        <v>0.46899999999999997</v>
      </c>
      <c r="F844" s="11">
        <v>0</v>
      </c>
      <c r="G844" s="11">
        <v>0</v>
      </c>
      <c r="H844" s="11">
        <v>0.44700000000000001</v>
      </c>
      <c r="I844" s="11">
        <v>0</v>
      </c>
      <c r="J844" s="11">
        <v>0</v>
      </c>
      <c r="K844" s="11">
        <v>5.2999999999999999E-2</v>
      </c>
      <c r="L844" s="11">
        <v>3.1E-2</v>
      </c>
      <c r="M844" s="11">
        <v>9.9000000000000005E-2</v>
      </c>
      <c r="N844" s="11">
        <v>0</v>
      </c>
      <c r="O844" s="11">
        <v>0</v>
      </c>
      <c r="P844" s="11">
        <v>0.84599999999999997</v>
      </c>
      <c r="Q844" s="11">
        <v>0</v>
      </c>
      <c r="R844" s="11">
        <v>0</v>
      </c>
      <c r="S844" s="11">
        <v>4.9000000000000002E-2</v>
      </c>
      <c r="T844" s="11">
        <v>6.0000000000000001E-3</v>
      </c>
      <c r="U844" s="11">
        <v>0.86299999999999999</v>
      </c>
      <c r="V844" s="11">
        <v>0</v>
      </c>
      <c r="W844" s="11">
        <v>0</v>
      </c>
      <c r="X844" s="11">
        <v>0.02</v>
      </c>
      <c r="Y844" s="11">
        <v>0</v>
      </c>
      <c r="Z844" s="11">
        <v>0</v>
      </c>
      <c r="AA844" s="11">
        <v>5.5E-2</v>
      </c>
      <c r="AB844" s="11">
        <v>6.2E-2</v>
      </c>
    </row>
    <row r="845" spans="1:28" x14ac:dyDescent="0.25">
      <c r="A845" s="11">
        <v>37</v>
      </c>
      <c r="B845" s="11" t="s">
        <v>48</v>
      </c>
      <c r="C845" s="11">
        <v>298.14999999999998</v>
      </c>
      <c r="D845" s="11">
        <v>2</v>
      </c>
      <c r="E845" s="11">
        <v>0.46500000000000002</v>
      </c>
      <c r="F845" s="11">
        <v>0</v>
      </c>
      <c r="G845" s="11">
        <v>0</v>
      </c>
      <c r="H845" s="11">
        <v>0.40399999999999997</v>
      </c>
      <c r="I845" s="11">
        <v>0</v>
      </c>
      <c r="J845" s="11">
        <v>0</v>
      </c>
      <c r="K845" s="11">
        <v>0.1</v>
      </c>
      <c r="L845" s="11">
        <v>3.1E-2</v>
      </c>
      <c r="M845" s="11">
        <v>0.14000000000000001</v>
      </c>
      <c r="N845" s="11">
        <v>0</v>
      </c>
      <c r="O845" s="11">
        <v>0</v>
      </c>
      <c r="P845" s="11">
        <v>0.753</v>
      </c>
      <c r="Q845" s="11">
        <v>0</v>
      </c>
      <c r="R845" s="11">
        <v>0</v>
      </c>
      <c r="S845" s="11">
        <v>9.9000000000000005E-2</v>
      </c>
      <c r="T845" s="11">
        <v>8.0000000000000002E-3</v>
      </c>
      <c r="U845" s="11">
        <v>0.79799999999999993</v>
      </c>
      <c r="V845" s="11">
        <v>0</v>
      </c>
      <c r="W845" s="11">
        <v>0</v>
      </c>
      <c r="X845" s="11">
        <v>4.2999999999999997E-2</v>
      </c>
      <c r="Y845" s="11">
        <v>0</v>
      </c>
      <c r="Z845" s="11">
        <v>0</v>
      </c>
      <c r="AA845" s="11">
        <v>0.10199999999999999</v>
      </c>
      <c r="AB845" s="11">
        <v>5.7000000000000002E-2</v>
      </c>
    </row>
    <row r="846" spans="1:28" x14ac:dyDescent="0.25">
      <c r="A846" s="11">
        <v>37</v>
      </c>
      <c r="B846" s="11" t="s">
        <v>48</v>
      </c>
      <c r="C846" s="11">
        <v>298.14999999999998</v>
      </c>
      <c r="D846" s="11">
        <v>2</v>
      </c>
      <c r="E846" s="11">
        <v>0.47</v>
      </c>
      <c r="F846" s="11">
        <v>0</v>
      </c>
      <c r="G846" s="11">
        <v>0</v>
      </c>
      <c r="H846" s="11">
        <v>0.34700000000000003</v>
      </c>
      <c r="I846" s="11">
        <v>0</v>
      </c>
      <c r="J846" s="11">
        <v>0</v>
      </c>
      <c r="K846" s="11">
        <v>0.152</v>
      </c>
      <c r="L846" s="11">
        <v>3.1E-2</v>
      </c>
      <c r="M846" s="11">
        <v>0.187</v>
      </c>
      <c r="N846" s="11">
        <v>0</v>
      </c>
      <c r="O846" s="11">
        <v>0</v>
      </c>
      <c r="P846" s="11">
        <v>0.65599999999999992</v>
      </c>
      <c r="Q846" s="11">
        <v>0</v>
      </c>
      <c r="R846" s="11">
        <v>0</v>
      </c>
      <c r="S846" s="11">
        <v>0.14899999999999999</v>
      </c>
      <c r="T846" s="11">
        <v>8.0000000000000002E-3</v>
      </c>
      <c r="U846" s="11">
        <v>0.72400000000000009</v>
      </c>
      <c r="V846" s="11">
        <v>0</v>
      </c>
      <c r="W846" s="11">
        <v>0</v>
      </c>
      <c r="X846" s="11">
        <v>7.0000000000000007E-2</v>
      </c>
      <c r="Y846" s="11">
        <v>0</v>
      </c>
      <c r="Z846" s="11">
        <v>0</v>
      </c>
      <c r="AA846" s="11">
        <v>0.155</v>
      </c>
      <c r="AB846" s="11">
        <v>5.0999999999999997E-2</v>
      </c>
    </row>
    <row r="847" spans="1:28" x14ac:dyDescent="0.25">
      <c r="A847" s="11">
        <v>37</v>
      </c>
      <c r="B847" s="11" t="s">
        <v>48</v>
      </c>
      <c r="C847" s="11">
        <v>298.14999999999998</v>
      </c>
      <c r="D847" s="11">
        <v>2</v>
      </c>
      <c r="E847" s="11">
        <v>0.46799999999999997</v>
      </c>
      <c r="F847" s="11">
        <v>0</v>
      </c>
      <c r="G847" s="11">
        <v>0</v>
      </c>
      <c r="H847" s="11">
        <v>0.29899999999999999</v>
      </c>
      <c r="I847" s="11">
        <v>0</v>
      </c>
      <c r="J847" s="11">
        <v>0</v>
      </c>
      <c r="K847" s="11">
        <v>0.20199999999999999</v>
      </c>
      <c r="L847" s="11">
        <v>3.1E-2</v>
      </c>
      <c r="M847" s="11">
        <v>0.253</v>
      </c>
      <c r="N847" s="11">
        <v>0</v>
      </c>
      <c r="O847" s="11">
        <v>0</v>
      </c>
      <c r="P847" s="11">
        <v>0.53600000000000003</v>
      </c>
      <c r="Q847" s="11">
        <v>0</v>
      </c>
      <c r="R847" s="11">
        <v>0</v>
      </c>
      <c r="S847" s="11">
        <v>0.19699999999999998</v>
      </c>
      <c r="T847" s="11">
        <v>1.3999999999999999E-2</v>
      </c>
      <c r="U847" s="11">
        <v>0.62</v>
      </c>
      <c r="V847" s="11">
        <v>0</v>
      </c>
      <c r="W847" s="11">
        <v>0</v>
      </c>
      <c r="X847" s="11">
        <v>0.129</v>
      </c>
      <c r="Y847" s="11">
        <v>0</v>
      </c>
      <c r="Z847" s="11">
        <v>0</v>
      </c>
      <c r="AA847" s="11">
        <v>0.20600000000000002</v>
      </c>
      <c r="AB847" s="11">
        <v>4.4999999999999998E-2</v>
      </c>
    </row>
    <row r="848" spans="1:28" x14ac:dyDescent="0.25">
      <c r="A848" s="11">
        <v>37</v>
      </c>
      <c r="B848" s="11" t="s">
        <v>48</v>
      </c>
      <c r="C848" s="11">
        <v>298.14999999999998</v>
      </c>
      <c r="D848" s="11">
        <v>2</v>
      </c>
      <c r="E848" s="11">
        <v>0.439</v>
      </c>
      <c r="F848" s="11">
        <v>0</v>
      </c>
      <c r="G848" s="11">
        <v>0</v>
      </c>
      <c r="H848" s="11">
        <v>0.5</v>
      </c>
      <c r="I848" s="11">
        <v>0</v>
      </c>
      <c r="J848" s="11">
        <v>0</v>
      </c>
      <c r="K848" s="11">
        <v>0</v>
      </c>
      <c r="L848" s="11">
        <v>6.0999999999999999E-2</v>
      </c>
      <c r="M848" s="11">
        <v>4.8000000000000001E-2</v>
      </c>
      <c r="N848" s="11">
        <v>0</v>
      </c>
      <c r="O848" s="11">
        <v>0</v>
      </c>
      <c r="P848" s="11">
        <v>0.94799999999999995</v>
      </c>
      <c r="Q848" s="11">
        <v>0</v>
      </c>
      <c r="R848" s="11">
        <v>0</v>
      </c>
      <c r="S848" s="11">
        <v>0</v>
      </c>
      <c r="T848" s="11">
        <v>4.0000000000000001E-3</v>
      </c>
      <c r="U848" s="11">
        <v>0.86599999999999999</v>
      </c>
      <c r="V848" s="11">
        <v>0</v>
      </c>
      <c r="W848" s="11">
        <v>0</v>
      </c>
      <c r="X848" s="11">
        <v>4.0000000000000001E-3</v>
      </c>
      <c r="Y848" s="11">
        <v>0</v>
      </c>
      <c r="Z848" s="11">
        <v>0</v>
      </c>
      <c r="AA848" s="11">
        <v>0</v>
      </c>
      <c r="AB848" s="11">
        <v>0.13</v>
      </c>
    </row>
    <row r="849" spans="1:28" x14ac:dyDescent="0.25">
      <c r="A849" s="11">
        <v>37</v>
      </c>
      <c r="B849" s="11" t="s">
        <v>48</v>
      </c>
      <c r="C849" s="11">
        <v>298.14999999999998</v>
      </c>
      <c r="D849" s="11">
        <v>2</v>
      </c>
      <c r="E849" s="11">
        <v>0.439</v>
      </c>
      <c r="F849" s="11">
        <v>0</v>
      </c>
      <c r="G849" s="11">
        <v>0</v>
      </c>
      <c r="H849" s="11">
        <v>0.49200000000000005</v>
      </c>
      <c r="I849" s="11">
        <v>0</v>
      </c>
      <c r="J849" s="11">
        <v>0</v>
      </c>
      <c r="K849" s="11">
        <v>8.0000000000000002E-3</v>
      </c>
      <c r="L849" s="11">
        <v>6.0999999999999999E-2</v>
      </c>
      <c r="M849" s="11">
        <v>4.2000000000000003E-2</v>
      </c>
      <c r="N849" s="11">
        <v>0</v>
      </c>
      <c r="O849" s="11">
        <v>0</v>
      </c>
      <c r="P849" s="11">
        <v>0.94499999999999995</v>
      </c>
      <c r="Q849" s="11">
        <v>0</v>
      </c>
      <c r="R849" s="11">
        <v>0</v>
      </c>
      <c r="S849" s="11">
        <v>9.0000000000000011E-3</v>
      </c>
      <c r="T849" s="11">
        <v>4.0000000000000001E-3</v>
      </c>
      <c r="U849" s="11">
        <v>0.8640000000000001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6.9999999999999993E-3</v>
      </c>
      <c r="AB849" s="11">
        <v>0.129</v>
      </c>
    </row>
    <row r="850" spans="1:28" x14ac:dyDescent="0.25">
      <c r="A850" s="11">
        <v>37</v>
      </c>
      <c r="B850" s="11" t="s">
        <v>48</v>
      </c>
      <c r="C850" s="11">
        <v>298.14999999999998</v>
      </c>
      <c r="D850" s="11">
        <v>2</v>
      </c>
      <c r="E850" s="11">
        <v>0.439</v>
      </c>
      <c r="F850" s="11">
        <v>0</v>
      </c>
      <c r="G850" s="11">
        <v>0</v>
      </c>
      <c r="H850" s="11">
        <v>0.48599999999999999</v>
      </c>
      <c r="I850" s="11">
        <v>0</v>
      </c>
      <c r="J850" s="11">
        <v>0</v>
      </c>
      <c r="K850" s="11">
        <v>1.3999999999999999E-2</v>
      </c>
      <c r="L850" s="11">
        <v>6.0999999999999999E-2</v>
      </c>
      <c r="M850" s="11">
        <v>5.7000000000000002E-2</v>
      </c>
      <c r="N850" s="11">
        <v>0</v>
      </c>
      <c r="O850" s="11">
        <v>0</v>
      </c>
      <c r="P850" s="11">
        <v>0.92200000000000004</v>
      </c>
      <c r="Q850" s="11">
        <v>0</v>
      </c>
      <c r="R850" s="11">
        <v>0</v>
      </c>
      <c r="S850" s="11">
        <v>1.6E-2</v>
      </c>
      <c r="T850" s="11">
        <v>5.0000000000000001E-3</v>
      </c>
      <c r="U850" s="11">
        <v>0.85400000000000009</v>
      </c>
      <c r="V850" s="11">
        <v>0</v>
      </c>
      <c r="W850" s="11">
        <v>0</v>
      </c>
      <c r="X850" s="11">
        <v>4.0000000000000001E-3</v>
      </c>
      <c r="Y850" s="11">
        <v>0</v>
      </c>
      <c r="Z850" s="11">
        <v>0</v>
      </c>
      <c r="AA850" s="11">
        <v>1.4999999999999999E-2</v>
      </c>
      <c r="AB850" s="11">
        <v>0.127</v>
      </c>
    </row>
    <row r="851" spans="1:28" x14ac:dyDescent="0.25">
      <c r="A851" s="11">
        <v>37</v>
      </c>
      <c r="B851" s="11" t="s">
        <v>48</v>
      </c>
      <c r="C851" s="11">
        <v>298.14999999999998</v>
      </c>
      <c r="D851" s="11">
        <v>2</v>
      </c>
      <c r="E851" s="11">
        <v>0.439</v>
      </c>
      <c r="F851" s="11">
        <v>0</v>
      </c>
      <c r="G851" s="11">
        <v>0</v>
      </c>
      <c r="H851" s="11">
        <v>0.47499999999999998</v>
      </c>
      <c r="I851" s="11">
        <v>0</v>
      </c>
      <c r="J851" s="11">
        <v>0</v>
      </c>
      <c r="K851" s="11">
        <v>2.5000000000000001E-2</v>
      </c>
      <c r="L851" s="11">
        <v>6.0999999999999999E-2</v>
      </c>
      <c r="M851" s="11">
        <v>5.9000000000000004E-2</v>
      </c>
      <c r="N851" s="11">
        <v>0</v>
      </c>
      <c r="O851" s="11">
        <v>0</v>
      </c>
      <c r="P851" s="11">
        <v>0.90900000000000003</v>
      </c>
      <c r="Q851" s="11">
        <v>0</v>
      </c>
      <c r="R851" s="11">
        <v>0</v>
      </c>
      <c r="S851" s="11">
        <v>2.7000000000000003E-2</v>
      </c>
      <c r="T851" s="11">
        <v>5.0000000000000001E-3</v>
      </c>
      <c r="U851" s="11">
        <v>0.85</v>
      </c>
      <c r="V851" s="11">
        <v>0</v>
      </c>
      <c r="W851" s="11">
        <v>0</v>
      </c>
      <c r="X851" s="11">
        <v>3.0000000000000001E-3</v>
      </c>
      <c r="Y851" s="11">
        <v>0</v>
      </c>
      <c r="Z851" s="11">
        <v>0</v>
      </c>
      <c r="AA851" s="11">
        <v>2.2000000000000002E-2</v>
      </c>
      <c r="AB851" s="11">
        <v>0.125</v>
      </c>
    </row>
    <row r="852" spans="1:28" x14ac:dyDescent="0.25">
      <c r="A852" s="11">
        <v>37</v>
      </c>
      <c r="B852" s="11" t="s">
        <v>48</v>
      </c>
      <c r="C852" s="11">
        <v>298.14999999999998</v>
      </c>
      <c r="D852" s="11">
        <v>2</v>
      </c>
      <c r="E852" s="11">
        <v>0.439</v>
      </c>
      <c r="F852" s="11">
        <v>0</v>
      </c>
      <c r="G852" s="11">
        <v>0</v>
      </c>
      <c r="H852" s="11">
        <v>0.46700000000000003</v>
      </c>
      <c r="I852" s="11">
        <v>0</v>
      </c>
      <c r="J852" s="11">
        <v>0</v>
      </c>
      <c r="K852" s="11">
        <v>3.3000000000000002E-2</v>
      </c>
      <c r="L852" s="11">
        <v>6.0999999999999999E-2</v>
      </c>
      <c r="M852" s="11">
        <v>6.3E-2</v>
      </c>
      <c r="N852" s="11">
        <v>0</v>
      </c>
      <c r="O852" s="11">
        <v>0</v>
      </c>
      <c r="P852" s="11">
        <v>0.89599999999999991</v>
      </c>
      <c r="Q852" s="11">
        <v>0</v>
      </c>
      <c r="R852" s="11">
        <v>0</v>
      </c>
      <c r="S852" s="11">
        <v>3.5000000000000003E-2</v>
      </c>
      <c r="T852" s="11">
        <v>6.0000000000000001E-3</v>
      </c>
      <c r="U852" s="11">
        <v>0.85299999999999998</v>
      </c>
      <c r="V852" s="11">
        <v>0</v>
      </c>
      <c r="W852" s="11">
        <v>0</v>
      </c>
      <c r="X852" s="11">
        <v>3.0000000000000001E-3</v>
      </c>
      <c r="Y852" s="11">
        <v>0</v>
      </c>
      <c r="Z852" s="11">
        <v>0</v>
      </c>
      <c r="AA852" s="11">
        <v>2.7999999999999997E-2</v>
      </c>
      <c r="AB852" s="11">
        <v>0.11599999999999999</v>
      </c>
    </row>
    <row r="853" spans="1:28" x14ac:dyDescent="0.25">
      <c r="A853" s="11">
        <v>37</v>
      </c>
      <c r="B853" s="11" t="s">
        <v>48</v>
      </c>
      <c r="C853" s="11">
        <v>298.14999999999998</v>
      </c>
      <c r="D853" s="11">
        <v>2</v>
      </c>
      <c r="E853" s="11">
        <v>0.439</v>
      </c>
      <c r="F853" s="11">
        <v>0</v>
      </c>
      <c r="G853" s="11">
        <v>0</v>
      </c>
      <c r="H853" s="11">
        <v>0.44700000000000001</v>
      </c>
      <c r="I853" s="11">
        <v>0</v>
      </c>
      <c r="J853" s="11">
        <v>0</v>
      </c>
      <c r="K853" s="11">
        <v>5.2999999999999999E-2</v>
      </c>
      <c r="L853" s="11">
        <v>6.0999999999999999E-2</v>
      </c>
      <c r="M853" s="11">
        <v>7.4999999999999997E-2</v>
      </c>
      <c r="N853" s="11">
        <v>0</v>
      </c>
      <c r="O853" s="11">
        <v>0</v>
      </c>
      <c r="P853" s="11">
        <v>0.86299999999999999</v>
      </c>
      <c r="Q853" s="11">
        <v>0</v>
      </c>
      <c r="R853" s="11">
        <v>0</v>
      </c>
      <c r="S853" s="11">
        <v>5.5999999999999994E-2</v>
      </c>
      <c r="T853" s="11">
        <v>6.0000000000000001E-3</v>
      </c>
      <c r="U853" s="11">
        <v>0.82900000000000007</v>
      </c>
      <c r="V853" s="11">
        <v>0</v>
      </c>
      <c r="W853" s="11">
        <v>0</v>
      </c>
      <c r="X853" s="11">
        <v>3.0000000000000001E-3</v>
      </c>
      <c r="Y853" s="11">
        <v>0</v>
      </c>
      <c r="Z853" s="11">
        <v>0</v>
      </c>
      <c r="AA853" s="11">
        <v>4.4999999999999998E-2</v>
      </c>
      <c r="AB853" s="11">
        <v>0.12300000000000001</v>
      </c>
    </row>
    <row r="854" spans="1:28" x14ac:dyDescent="0.25">
      <c r="A854" s="11">
        <v>37</v>
      </c>
      <c r="B854" s="11" t="s">
        <v>48</v>
      </c>
      <c r="C854" s="11">
        <v>298.14999999999998</v>
      </c>
      <c r="D854" s="11">
        <v>2</v>
      </c>
      <c r="E854" s="11">
        <v>0.43799999999999994</v>
      </c>
      <c r="F854" s="11">
        <v>0</v>
      </c>
      <c r="G854" s="11">
        <v>0</v>
      </c>
      <c r="H854" s="11">
        <v>0.4</v>
      </c>
      <c r="I854" s="11">
        <v>0</v>
      </c>
      <c r="J854" s="11">
        <v>0</v>
      </c>
      <c r="K854" s="11">
        <v>0.10099999999999999</v>
      </c>
      <c r="L854" s="11">
        <v>6.0999999999999999E-2</v>
      </c>
      <c r="M854" s="11">
        <v>9.6999999999999989E-2</v>
      </c>
      <c r="N854" s="11">
        <v>0</v>
      </c>
      <c r="O854" s="11">
        <v>0</v>
      </c>
      <c r="P854" s="11">
        <v>0.76900000000000002</v>
      </c>
      <c r="Q854" s="11">
        <v>0</v>
      </c>
      <c r="R854" s="11">
        <v>0</v>
      </c>
      <c r="S854" s="11">
        <v>0.12</v>
      </c>
      <c r="T854" s="11">
        <v>1.3999999999999999E-2</v>
      </c>
      <c r="U854" s="11">
        <v>0.78599999999999992</v>
      </c>
      <c r="V854" s="11">
        <v>0</v>
      </c>
      <c r="W854" s="11">
        <v>0</v>
      </c>
      <c r="X854" s="11">
        <v>1.1000000000000001E-2</v>
      </c>
      <c r="Y854" s="11">
        <v>0</v>
      </c>
      <c r="Z854" s="11">
        <v>0</v>
      </c>
      <c r="AA854" s="11">
        <v>8.5000000000000006E-2</v>
      </c>
      <c r="AB854" s="11">
        <v>0.11800000000000001</v>
      </c>
    </row>
    <row r="855" spans="1:28" x14ac:dyDescent="0.25">
      <c r="A855" s="11">
        <v>37</v>
      </c>
      <c r="B855" s="11" t="s">
        <v>48</v>
      </c>
      <c r="C855" s="11">
        <v>298.14999999999998</v>
      </c>
      <c r="D855" s="11">
        <v>2</v>
      </c>
      <c r="E855" s="11">
        <v>0.43799999999999994</v>
      </c>
      <c r="F855" s="11">
        <v>0</v>
      </c>
      <c r="G855" s="11">
        <v>0</v>
      </c>
      <c r="H855" s="11">
        <v>0.29899999999999999</v>
      </c>
      <c r="I855" s="11">
        <v>0</v>
      </c>
      <c r="J855" s="11">
        <v>0</v>
      </c>
      <c r="K855" s="11">
        <v>0.20300000000000001</v>
      </c>
      <c r="L855" s="11">
        <v>0.06</v>
      </c>
      <c r="M855" s="11">
        <v>0.16899999999999998</v>
      </c>
      <c r="N855" s="11">
        <v>0</v>
      </c>
      <c r="O855" s="11">
        <v>0</v>
      </c>
      <c r="P855" s="11">
        <v>0.58599999999999997</v>
      </c>
      <c r="Q855" s="11">
        <v>0</v>
      </c>
      <c r="R855" s="11">
        <v>0</v>
      </c>
      <c r="S855" s="11">
        <v>0.223</v>
      </c>
      <c r="T855" s="11">
        <v>2.2000000000000002E-2</v>
      </c>
      <c r="U855" s="11">
        <v>0.67299999999999993</v>
      </c>
      <c r="V855" s="11">
        <v>0</v>
      </c>
      <c r="W855" s="11">
        <v>0</v>
      </c>
      <c r="X855" s="11">
        <v>3.7999999999999999E-2</v>
      </c>
      <c r="Y855" s="11">
        <v>0</v>
      </c>
      <c r="Z855" s="11">
        <v>0</v>
      </c>
      <c r="AA855" s="11">
        <v>0.184</v>
      </c>
      <c r="AB855" s="11">
        <v>0.105</v>
      </c>
    </row>
    <row r="856" spans="1:28" x14ac:dyDescent="0.25">
      <c r="A856" s="11">
        <v>38</v>
      </c>
      <c r="B856" s="11" t="s">
        <v>27</v>
      </c>
      <c r="C856" s="11">
        <v>323.14999999999998</v>
      </c>
      <c r="D856" s="11">
        <v>2</v>
      </c>
      <c r="E856" s="11">
        <v>0.50180000000000002</v>
      </c>
      <c r="F856" s="11">
        <v>0</v>
      </c>
      <c r="G856" s="11">
        <v>0</v>
      </c>
      <c r="H856" s="11">
        <v>0.49819999999999998</v>
      </c>
      <c r="I856" s="11">
        <v>0</v>
      </c>
      <c r="J856" s="11">
        <v>0</v>
      </c>
      <c r="K856" s="11">
        <v>0</v>
      </c>
      <c r="L856" s="11">
        <v>0</v>
      </c>
      <c r="M856" s="11">
        <v>0.26600000000000001</v>
      </c>
      <c r="N856" s="11">
        <v>0</v>
      </c>
      <c r="O856" s="11">
        <v>0</v>
      </c>
      <c r="P856" s="11">
        <v>0.7340000000000001</v>
      </c>
      <c r="Q856" s="11">
        <v>0</v>
      </c>
      <c r="R856" s="11">
        <v>0</v>
      </c>
      <c r="S856" s="11">
        <v>0</v>
      </c>
      <c r="T856" s="11">
        <v>0</v>
      </c>
      <c r="U856" s="11">
        <v>0.86470000000000002</v>
      </c>
      <c r="V856" s="11">
        <v>0</v>
      </c>
      <c r="W856" s="11">
        <v>0</v>
      </c>
      <c r="X856" s="11">
        <v>0.1353</v>
      </c>
      <c r="Y856" s="11">
        <v>0</v>
      </c>
      <c r="Z856" s="11">
        <v>0</v>
      </c>
      <c r="AA856" s="11">
        <v>0</v>
      </c>
      <c r="AB856" s="11">
        <v>0</v>
      </c>
    </row>
    <row r="857" spans="1:28" x14ac:dyDescent="0.25">
      <c r="A857" s="11">
        <v>38</v>
      </c>
      <c r="B857" s="11" t="s">
        <v>27</v>
      </c>
      <c r="C857" s="11">
        <v>323.14999999999998</v>
      </c>
      <c r="D857" s="11">
        <v>2</v>
      </c>
      <c r="E857" s="11">
        <v>0.50450000000000006</v>
      </c>
      <c r="F857" s="11">
        <v>0</v>
      </c>
      <c r="G857" s="11">
        <v>0</v>
      </c>
      <c r="H857" s="11">
        <v>0.48969999999999997</v>
      </c>
      <c r="I857" s="11">
        <v>0</v>
      </c>
      <c r="J857" s="11">
        <v>0</v>
      </c>
      <c r="K857" s="11">
        <v>5.7999999999999996E-3</v>
      </c>
      <c r="L857" s="11">
        <v>0</v>
      </c>
      <c r="M857" s="11">
        <v>0.27</v>
      </c>
      <c r="N857" s="11">
        <v>0</v>
      </c>
      <c r="O857" s="11">
        <v>0</v>
      </c>
      <c r="P857" s="11">
        <v>0.72430000000000005</v>
      </c>
      <c r="Q857" s="11">
        <v>0</v>
      </c>
      <c r="R857" s="11">
        <v>0</v>
      </c>
      <c r="S857" s="11">
        <v>5.6999999999999993E-3</v>
      </c>
      <c r="T857" s="11">
        <v>0</v>
      </c>
      <c r="U857" s="11">
        <v>0.84239999999999993</v>
      </c>
      <c r="V857" s="11">
        <v>0</v>
      </c>
      <c r="W857" s="11">
        <v>0</v>
      </c>
      <c r="X857" s="11">
        <v>0.14960000000000001</v>
      </c>
      <c r="Y857" s="11">
        <v>0</v>
      </c>
      <c r="Z857" s="11">
        <v>0</v>
      </c>
      <c r="AA857" s="11">
        <v>8.0000000000000002E-3</v>
      </c>
      <c r="AB857" s="11">
        <v>0</v>
      </c>
    </row>
    <row r="858" spans="1:28" x14ac:dyDescent="0.25">
      <c r="A858" s="11">
        <v>38</v>
      </c>
      <c r="B858" s="11" t="s">
        <v>27</v>
      </c>
      <c r="C858" s="11">
        <v>323.14999999999998</v>
      </c>
      <c r="D858" s="11">
        <v>2</v>
      </c>
      <c r="E858" s="11">
        <v>0.50329999999999997</v>
      </c>
      <c r="F858" s="11">
        <v>0</v>
      </c>
      <c r="G858" s="11">
        <v>0</v>
      </c>
      <c r="H858" s="11">
        <v>0.48380000000000001</v>
      </c>
      <c r="I858" s="11">
        <v>0</v>
      </c>
      <c r="J858" s="11">
        <v>0</v>
      </c>
      <c r="K858" s="11">
        <v>1.29E-2</v>
      </c>
      <c r="L858" s="11">
        <v>0</v>
      </c>
      <c r="M858" s="11">
        <v>0.27179999999999999</v>
      </c>
      <c r="N858" s="11">
        <v>0</v>
      </c>
      <c r="O858" s="11">
        <v>0</v>
      </c>
      <c r="P858" s="11">
        <v>0.71730000000000005</v>
      </c>
      <c r="Q858" s="11">
        <v>0</v>
      </c>
      <c r="R858" s="11">
        <v>0</v>
      </c>
      <c r="S858" s="11">
        <v>1.09E-2</v>
      </c>
      <c r="T858" s="11">
        <v>0</v>
      </c>
      <c r="U858" s="11">
        <v>0.8306</v>
      </c>
      <c r="V858" s="11">
        <v>0</v>
      </c>
      <c r="W858" s="11">
        <v>0</v>
      </c>
      <c r="X858" s="11">
        <v>0.15529999999999999</v>
      </c>
      <c r="Y858" s="11">
        <v>0</v>
      </c>
      <c r="Z858" s="11">
        <v>0</v>
      </c>
      <c r="AA858" s="11">
        <v>1.41E-2</v>
      </c>
      <c r="AB858" s="11">
        <v>0</v>
      </c>
    </row>
    <row r="859" spans="1:28" x14ac:dyDescent="0.25">
      <c r="A859" s="11">
        <v>38</v>
      </c>
      <c r="B859" s="11" t="s">
        <v>27</v>
      </c>
      <c r="C859" s="11">
        <v>323.14999999999998</v>
      </c>
      <c r="D859" s="11">
        <v>2</v>
      </c>
      <c r="E859" s="11">
        <v>0.49909999999999999</v>
      </c>
      <c r="F859" s="11">
        <v>0</v>
      </c>
      <c r="G859" s="11">
        <v>0</v>
      </c>
      <c r="H859" s="11">
        <v>0.47619999999999996</v>
      </c>
      <c r="I859" s="11">
        <v>0</v>
      </c>
      <c r="J859" s="11">
        <v>0</v>
      </c>
      <c r="K859" s="11">
        <v>2.4700000000000003E-2</v>
      </c>
      <c r="L859" s="11">
        <v>0</v>
      </c>
      <c r="M859" s="11">
        <v>0.29630000000000001</v>
      </c>
      <c r="N859" s="11">
        <v>0</v>
      </c>
      <c r="O859" s="11">
        <v>0</v>
      </c>
      <c r="P859" s="11">
        <v>0.6823999999999999</v>
      </c>
      <c r="Q859" s="11">
        <v>0</v>
      </c>
      <c r="R859" s="11">
        <v>0</v>
      </c>
      <c r="S859" s="11">
        <v>2.1299999999999999E-2</v>
      </c>
      <c r="T859" s="11">
        <v>0</v>
      </c>
      <c r="U859" s="11">
        <v>0.81730000000000003</v>
      </c>
      <c r="V859" s="11">
        <v>0</v>
      </c>
      <c r="W859" s="11">
        <v>0</v>
      </c>
      <c r="X859" s="11">
        <v>0.15770000000000001</v>
      </c>
      <c r="Y859" s="11">
        <v>0</v>
      </c>
      <c r="Z859" s="11">
        <v>0</v>
      </c>
      <c r="AA859" s="11">
        <v>2.5000000000000001E-2</v>
      </c>
      <c r="AB859" s="11">
        <v>0</v>
      </c>
    </row>
    <row r="860" spans="1:28" x14ac:dyDescent="0.25">
      <c r="A860" s="11">
        <v>38</v>
      </c>
      <c r="B860" s="11" t="s">
        <v>27</v>
      </c>
      <c r="C860" s="11">
        <v>323.14999999999998</v>
      </c>
      <c r="D860" s="11">
        <v>2</v>
      </c>
      <c r="E860" s="11">
        <v>0.50209999999999999</v>
      </c>
      <c r="F860" s="11">
        <v>0</v>
      </c>
      <c r="G860" s="11">
        <v>0</v>
      </c>
      <c r="H860" s="11">
        <v>0.46159999999999995</v>
      </c>
      <c r="I860" s="11">
        <v>0</v>
      </c>
      <c r="J860" s="11">
        <v>0</v>
      </c>
      <c r="K860" s="11">
        <v>3.6299999999999999E-2</v>
      </c>
      <c r="L860" s="11">
        <v>0</v>
      </c>
      <c r="M860" s="11">
        <v>0.36020000000000002</v>
      </c>
      <c r="N860" s="11">
        <v>0</v>
      </c>
      <c r="O860" s="11">
        <v>0</v>
      </c>
      <c r="P860" s="11">
        <v>0.60729999999999995</v>
      </c>
      <c r="Q860" s="11">
        <v>0</v>
      </c>
      <c r="R860" s="11">
        <v>0</v>
      </c>
      <c r="S860" s="11">
        <v>3.2500000000000001E-2</v>
      </c>
      <c r="T860" s="11">
        <v>0</v>
      </c>
      <c r="U860" s="11">
        <v>0.73970000000000002</v>
      </c>
      <c r="V860" s="11">
        <v>0</v>
      </c>
      <c r="W860" s="11">
        <v>0</v>
      </c>
      <c r="X860" s="11">
        <v>0.222</v>
      </c>
      <c r="Y860" s="11">
        <v>0</v>
      </c>
      <c r="Z860" s="11">
        <v>0</v>
      </c>
      <c r="AA860" s="11">
        <v>3.8300000000000001E-2</v>
      </c>
      <c r="AB860" s="11">
        <v>0</v>
      </c>
    </row>
    <row r="861" spans="1:28" x14ac:dyDescent="0.25">
      <c r="A861" s="11">
        <v>38</v>
      </c>
      <c r="B861" s="11" t="s">
        <v>27</v>
      </c>
      <c r="C861" s="11">
        <v>323.14999999999998</v>
      </c>
      <c r="D861" s="11">
        <v>2</v>
      </c>
      <c r="E861" s="11">
        <v>0.50229999999999997</v>
      </c>
      <c r="F861" s="11">
        <v>0</v>
      </c>
      <c r="G861" s="11">
        <v>0</v>
      </c>
      <c r="H861" s="11">
        <v>0.44689999999999996</v>
      </c>
      <c r="I861" s="11">
        <v>0</v>
      </c>
      <c r="J861" s="11">
        <v>0</v>
      </c>
      <c r="K861" s="11">
        <v>5.0799999999999998E-2</v>
      </c>
      <c r="L861" s="11">
        <v>0</v>
      </c>
      <c r="M861" s="11">
        <v>0.39280000000000004</v>
      </c>
      <c r="N861" s="11">
        <v>0</v>
      </c>
      <c r="O861" s="11">
        <v>0</v>
      </c>
      <c r="P861" s="11">
        <v>0.56220000000000003</v>
      </c>
      <c r="Q861" s="11">
        <v>0</v>
      </c>
      <c r="R861" s="11">
        <v>0</v>
      </c>
      <c r="S861" s="11">
        <v>4.4999999999999998E-2</v>
      </c>
      <c r="T861" s="11">
        <v>0</v>
      </c>
      <c r="U861" s="11">
        <v>0.63</v>
      </c>
      <c r="V861" s="11">
        <v>0</v>
      </c>
      <c r="W861" s="11">
        <v>0</v>
      </c>
      <c r="X861" s="11">
        <v>0.31809999999999999</v>
      </c>
      <c r="Y861" s="11">
        <v>0</v>
      </c>
      <c r="Z861" s="11">
        <v>0</v>
      </c>
      <c r="AA861" s="11">
        <v>5.1900000000000002E-2</v>
      </c>
      <c r="AB861" s="11">
        <v>0</v>
      </c>
    </row>
    <row r="862" spans="1:28" x14ac:dyDescent="0.25">
      <c r="A862" s="11">
        <v>38</v>
      </c>
      <c r="B862" s="11" t="s">
        <v>27</v>
      </c>
      <c r="C862" s="11">
        <v>323.14999999999998</v>
      </c>
      <c r="D862" s="11">
        <v>2</v>
      </c>
      <c r="E862" s="11">
        <v>0.47439999999999999</v>
      </c>
      <c r="F862" s="11">
        <v>0</v>
      </c>
      <c r="G862" s="11">
        <v>0</v>
      </c>
      <c r="H862" s="11">
        <v>0.49819999999999998</v>
      </c>
      <c r="I862" s="11">
        <v>0</v>
      </c>
      <c r="J862" s="11">
        <v>0</v>
      </c>
      <c r="K862" s="11">
        <v>0</v>
      </c>
      <c r="L862" s="11">
        <v>2.7400000000000001E-2</v>
      </c>
      <c r="M862" s="11">
        <v>0.13350000000000001</v>
      </c>
      <c r="N862" s="11">
        <v>0</v>
      </c>
      <c r="O862" s="11">
        <v>0</v>
      </c>
      <c r="P862" s="11">
        <v>0.86319999999999997</v>
      </c>
      <c r="Q862" s="11">
        <v>0</v>
      </c>
      <c r="R862" s="11">
        <v>0</v>
      </c>
      <c r="S862" s="11">
        <v>0</v>
      </c>
      <c r="T862" s="11">
        <v>3.3E-3</v>
      </c>
      <c r="U862" s="11">
        <v>0.90639999999999998</v>
      </c>
      <c r="V862" s="11">
        <v>0</v>
      </c>
      <c r="W862" s="11">
        <v>0</v>
      </c>
      <c r="X862" s="11">
        <v>2.98E-2</v>
      </c>
      <c r="Y862" s="11">
        <v>0</v>
      </c>
      <c r="Z862" s="11">
        <v>0</v>
      </c>
      <c r="AA862" s="11">
        <v>0</v>
      </c>
      <c r="AB862" s="11">
        <v>6.3799999999999996E-2</v>
      </c>
    </row>
    <row r="863" spans="1:28" x14ac:dyDescent="0.25">
      <c r="A863" s="11">
        <v>38</v>
      </c>
      <c r="B863" s="11" t="s">
        <v>27</v>
      </c>
      <c r="C863" s="11">
        <v>323.14999999999998</v>
      </c>
      <c r="D863" s="11">
        <v>2</v>
      </c>
      <c r="E863" s="11">
        <v>0.47549999999999998</v>
      </c>
      <c r="F863" s="11">
        <v>0</v>
      </c>
      <c r="G863" s="11">
        <v>0</v>
      </c>
      <c r="H863" s="11">
        <v>0.49030000000000001</v>
      </c>
      <c r="I863" s="11">
        <v>0</v>
      </c>
      <c r="J863" s="11">
        <v>0</v>
      </c>
      <c r="K863" s="11">
        <v>6.8000000000000005E-3</v>
      </c>
      <c r="L863" s="11">
        <v>2.7400000000000001E-2</v>
      </c>
      <c r="M863" s="11">
        <v>0.13500000000000001</v>
      </c>
      <c r="N863" s="11">
        <v>0</v>
      </c>
      <c r="O863" s="11">
        <v>0</v>
      </c>
      <c r="P863" s="11">
        <v>0.85629999999999995</v>
      </c>
      <c r="Q863" s="11">
        <v>0</v>
      </c>
      <c r="R863" s="11">
        <v>0</v>
      </c>
      <c r="S863" s="11">
        <v>6.6E-3</v>
      </c>
      <c r="T863" s="11">
        <v>2.0999999999999999E-3</v>
      </c>
      <c r="U863" s="11">
        <v>0.91170000000000007</v>
      </c>
      <c r="V863" s="11">
        <v>0</v>
      </c>
      <c r="W863" s="11">
        <v>0</v>
      </c>
      <c r="X863" s="11">
        <v>2.41E-2</v>
      </c>
      <c r="Y863" s="11">
        <v>0</v>
      </c>
      <c r="Z863" s="11">
        <v>0</v>
      </c>
      <c r="AA863" s="11">
        <v>7.4000000000000003E-3</v>
      </c>
      <c r="AB863" s="11">
        <v>5.6799999999999996E-2</v>
      </c>
    </row>
    <row r="864" spans="1:28" x14ac:dyDescent="0.25">
      <c r="A864" s="11">
        <v>38</v>
      </c>
      <c r="B864" s="11" t="s">
        <v>27</v>
      </c>
      <c r="C864" s="11">
        <v>323.14999999999998</v>
      </c>
      <c r="D864" s="11">
        <v>2</v>
      </c>
      <c r="E864" s="11">
        <v>0.47369999999999995</v>
      </c>
      <c r="F864" s="11">
        <v>0</v>
      </c>
      <c r="G864" s="11">
        <v>0</v>
      </c>
      <c r="H864" s="11">
        <v>0.49099999999999999</v>
      </c>
      <c r="I864" s="11">
        <v>0</v>
      </c>
      <c r="J864" s="11">
        <v>0</v>
      </c>
      <c r="K864" s="11">
        <v>8.0000000000000002E-3</v>
      </c>
      <c r="L864" s="11">
        <v>2.7300000000000001E-2</v>
      </c>
      <c r="M864" s="11">
        <v>0.1241</v>
      </c>
      <c r="N864" s="11">
        <v>0</v>
      </c>
      <c r="O864" s="11">
        <v>0</v>
      </c>
      <c r="P864" s="11">
        <v>0.8529000000000001</v>
      </c>
      <c r="Q864" s="11">
        <v>0</v>
      </c>
      <c r="R864" s="11">
        <v>0</v>
      </c>
      <c r="S864" s="11">
        <v>9.0000000000000011E-3</v>
      </c>
      <c r="T864" s="11">
        <v>1.3999999999999999E-2</v>
      </c>
      <c r="U864" s="11">
        <v>0.92280000000000006</v>
      </c>
      <c r="V864" s="11">
        <v>0</v>
      </c>
      <c r="W864" s="11">
        <v>0</v>
      </c>
      <c r="X864" s="11">
        <v>2.3199999999999998E-2</v>
      </c>
      <c r="Y864" s="11">
        <v>0</v>
      </c>
      <c r="Z864" s="11">
        <v>0</v>
      </c>
      <c r="AA864" s="11">
        <v>1.01E-2</v>
      </c>
      <c r="AB864" s="11">
        <v>4.3899999999999995E-2</v>
      </c>
    </row>
    <row r="865" spans="1:28" x14ac:dyDescent="0.25">
      <c r="A865" s="11">
        <v>38</v>
      </c>
      <c r="B865" s="11" t="s">
        <v>27</v>
      </c>
      <c r="C865" s="11">
        <v>323.14999999999998</v>
      </c>
      <c r="D865" s="11">
        <v>2</v>
      </c>
      <c r="E865" s="11">
        <v>0.47470000000000001</v>
      </c>
      <c r="F865" s="11">
        <v>0</v>
      </c>
      <c r="G865" s="11">
        <v>0</v>
      </c>
      <c r="H865" s="11">
        <v>0.48450000000000004</v>
      </c>
      <c r="I865" s="11">
        <v>0</v>
      </c>
      <c r="J865" s="11">
        <v>0</v>
      </c>
      <c r="K865" s="11">
        <v>1.3500000000000002E-2</v>
      </c>
      <c r="L865" s="11">
        <v>2.7300000000000001E-2</v>
      </c>
      <c r="M865" s="11">
        <v>0.13880000000000001</v>
      </c>
      <c r="N865" s="11">
        <v>0</v>
      </c>
      <c r="O865" s="11">
        <v>0</v>
      </c>
      <c r="P865" s="11">
        <v>0.84379999999999999</v>
      </c>
      <c r="Q865" s="11">
        <v>0</v>
      </c>
      <c r="R865" s="11">
        <v>0</v>
      </c>
      <c r="S865" s="11">
        <v>1.2800000000000001E-2</v>
      </c>
      <c r="T865" s="11">
        <v>4.5999999999999999E-3</v>
      </c>
      <c r="U865" s="11">
        <v>0.89230000000000009</v>
      </c>
      <c r="V865" s="11">
        <v>0</v>
      </c>
      <c r="W865" s="11">
        <v>0</v>
      </c>
      <c r="X865" s="11">
        <v>3.1400000000000004E-2</v>
      </c>
      <c r="Y865" s="11">
        <v>0</v>
      </c>
      <c r="Z865" s="11">
        <v>0</v>
      </c>
      <c r="AA865" s="11">
        <v>1.4800000000000001E-2</v>
      </c>
      <c r="AB865" s="11">
        <v>6.1500000000000006E-2</v>
      </c>
    </row>
    <row r="866" spans="1:28" x14ac:dyDescent="0.25">
      <c r="A866" s="11">
        <v>38</v>
      </c>
      <c r="B866" s="11" t="s">
        <v>27</v>
      </c>
      <c r="C866" s="11">
        <v>323.14999999999998</v>
      </c>
      <c r="D866" s="11">
        <v>2</v>
      </c>
      <c r="E866" s="11">
        <v>0.4763</v>
      </c>
      <c r="F866" s="11">
        <v>0</v>
      </c>
      <c r="G866" s="11">
        <v>0</v>
      </c>
      <c r="H866" s="11">
        <v>0.47310000000000002</v>
      </c>
      <c r="I866" s="11">
        <v>0</v>
      </c>
      <c r="J866" s="11">
        <v>0</v>
      </c>
      <c r="K866" s="11">
        <v>2.3099999999999999E-2</v>
      </c>
      <c r="L866" s="11">
        <v>2.75E-2</v>
      </c>
      <c r="M866" s="11">
        <v>0.13880000000000001</v>
      </c>
      <c r="N866" s="11">
        <v>0</v>
      </c>
      <c r="O866" s="11">
        <v>0</v>
      </c>
      <c r="P866" s="11">
        <v>0.83340000000000003</v>
      </c>
      <c r="Q866" s="11">
        <v>0</v>
      </c>
      <c r="R866" s="11">
        <v>0</v>
      </c>
      <c r="S866" s="11">
        <v>2.3099999999999999E-2</v>
      </c>
      <c r="T866" s="11">
        <v>4.6999999999999993E-3</v>
      </c>
      <c r="U866" s="11">
        <v>0.87549999999999994</v>
      </c>
      <c r="V866" s="11">
        <v>0</v>
      </c>
      <c r="W866" s="11">
        <v>0</v>
      </c>
      <c r="X866" s="11">
        <v>2.4900000000000002E-2</v>
      </c>
      <c r="Y866" s="11">
        <v>0</v>
      </c>
      <c r="Z866" s="11">
        <v>0</v>
      </c>
      <c r="AA866" s="11">
        <v>2.7400000000000001E-2</v>
      </c>
      <c r="AB866" s="11">
        <v>7.22E-2</v>
      </c>
    </row>
    <row r="867" spans="1:28" x14ac:dyDescent="0.25">
      <c r="A867" s="11">
        <v>38</v>
      </c>
      <c r="B867" s="11" t="s">
        <v>27</v>
      </c>
      <c r="C867" s="11">
        <v>323.14999999999998</v>
      </c>
      <c r="D867" s="11">
        <v>2</v>
      </c>
      <c r="E867" s="11">
        <v>0.4743</v>
      </c>
      <c r="F867" s="11">
        <v>0</v>
      </c>
      <c r="G867" s="11">
        <v>0</v>
      </c>
      <c r="H867" s="11">
        <v>0.46179999999999999</v>
      </c>
      <c r="I867" s="11">
        <v>0</v>
      </c>
      <c r="J867" s="11">
        <v>0</v>
      </c>
      <c r="K867" s="11">
        <v>3.6499999999999998E-2</v>
      </c>
      <c r="L867" s="11">
        <v>2.7400000000000001E-2</v>
      </c>
      <c r="M867" s="11">
        <v>0.16149999999999998</v>
      </c>
      <c r="N867" s="11">
        <v>0</v>
      </c>
      <c r="O867" s="11">
        <v>0</v>
      </c>
      <c r="P867" s="11">
        <v>0.79909999999999992</v>
      </c>
      <c r="Q867" s="11">
        <v>0</v>
      </c>
      <c r="R867" s="11">
        <v>0</v>
      </c>
      <c r="S867" s="11">
        <v>3.61E-2</v>
      </c>
      <c r="T867" s="11">
        <v>3.3E-3</v>
      </c>
      <c r="U867" s="11">
        <v>0.85540000000000005</v>
      </c>
      <c r="V867" s="11">
        <v>0</v>
      </c>
      <c r="W867" s="11">
        <v>0</v>
      </c>
      <c r="X867" s="11">
        <v>4.1700000000000001E-2</v>
      </c>
      <c r="Y867" s="11">
        <v>0</v>
      </c>
      <c r="Z867" s="11">
        <v>0</v>
      </c>
      <c r="AA867" s="11">
        <v>4.3799999999999999E-2</v>
      </c>
      <c r="AB867" s="11">
        <v>5.91E-2</v>
      </c>
    </row>
    <row r="868" spans="1:28" x14ac:dyDescent="0.25">
      <c r="A868" s="11">
        <v>38</v>
      </c>
      <c r="B868" s="11" t="s">
        <v>27</v>
      </c>
      <c r="C868" s="11">
        <v>323.14999999999998</v>
      </c>
      <c r="D868" s="11">
        <v>2</v>
      </c>
      <c r="E868" s="11">
        <v>0.47409999999999997</v>
      </c>
      <c r="F868" s="11">
        <v>0</v>
      </c>
      <c r="G868" s="11">
        <v>0</v>
      </c>
      <c r="H868" s="11">
        <v>0.44920000000000004</v>
      </c>
      <c r="I868" s="11">
        <v>0</v>
      </c>
      <c r="J868" s="11">
        <v>0</v>
      </c>
      <c r="K868" s="11">
        <v>4.9500000000000002E-2</v>
      </c>
      <c r="L868" s="11">
        <v>2.7200000000000002E-2</v>
      </c>
      <c r="M868" s="11">
        <v>0.15869999999999998</v>
      </c>
      <c r="N868" s="11">
        <v>0</v>
      </c>
      <c r="O868" s="11">
        <v>0</v>
      </c>
      <c r="P868" s="11">
        <v>0.78689999999999993</v>
      </c>
      <c r="Q868" s="11">
        <v>0</v>
      </c>
      <c r="R868" s="11">
        <v>0</v>
      </c>
      <c r="S868" s="11">
        <v>4.5700000000000005E-2</v>
      </c>
      <c r="T868" s="11">
        <v>8.6999999999999994E-3</v>
      </c>
      <c r="U868" s="11">
        <v>0.84459999999999991</v>
      </c>
      <c r="V868" s="11">
        <v>0</v>
      </c>
      <c r="W868" s="11">
        <v>0</v>
      </c>
      <c r="X868" s="11">
        <v>4.2000000000000003E-2</v>
      </c>
      <c r="Y868" s="11">
        <v>0</v>
      </c>
      <c r="Z868" s="11">
        <v>0</v>
      </c>
      <c r="AA868" s="11">
        <v>5.3699999999999998E-2</v>
      </c>
      <c r="AB868" s="11">
        <v>5.9699999999999996E-2</v>
      </c>
    </row>
    <row r="869" spans="1:28" x14ac:dyDescent="0.25">
      <c r="A869" s="11">
        <v>38</v>
      </c>
      <c r="B869" s="11" t="s">
        <v>27</v>
      </c>
      <c r="C869" s="11">
        <v>323.14999999999998</v>
      </c>
      <c r="D869" s="11">
        <v>2</v>
      </c>
      <c r="E869" s="11">
        <v>0.47090000000000004</v>
      </c>
      <c r="F869" s="11">
        <v>0</v>
      </c>
      <c r="G869" s="11">
        <v>0</v>
      </c>
      <c r="H869" s="11">
        <v>0.4269</v>
      </c>
      <c r="I869" s="11">
        <v>0</v>
      </c>
      <c r="J869" s="11">
        <v>0</v>
      </c>
      <c r="K869" s="11">
        <v>7.51E-2</v>
      </c>
      <c r="L869" s="11">
        <v>2.7099999999999999E-2</v>
      </c>
      <c r="M869" s="11">
        <v>0.18909999999999999</v>
      </c>
      <c r="N869" s="11">
        <v>0</v>
      </c>
      <c r="O869" s="11">
        <v>0</v>
      </c>
      <c r="P869" s="11">
        <v>0.73040000000000005</v>
      </c>
      <c r="Q869" s="11">
        <v>0</v>
      </c>
      <c r="R869" s="11">
        <v>0</v>
      </c>
      <c r="S869" s="11">
        <v>7.1800000000000003E-2</v>
      </c>
      <c r="T869" s="11">
        <v>8.6999999999999994E-3</v>
      </c>
      <c r="U869" s="11">
        <v>0.79830000000000001</v>
      </c>
      <c r="V869" s="11">
        <v>0</v>
      </c>
      <c r="W869" s="11">
        <v>0</v>
      </c>
      <c r="X869" s="11">
        <v>6.1500000000000006E-2</v>
      </c>
      <c r="Y869" s="11">
        <v>0</v>
      </c>
      <c r="Z869" s="11">
        <v>0</v>
      </c>
      <c r="AA869" s="11">
        <v>8.3199999999999996E-2</v>
      </c>
      <c r="AB869" s="11">
        <v>5.7000000000000002E-2</v>
      </c>
    </row>
    <row r="870" spans="1:28" x14ac:dyDescent="0.25">
      <c r="A870" s="11">
        <v>38</v>
      </c>
      <c r="B870" s="11" t="s">
        <v>27</v>
      </c>
      <c r="C870" s="11">
        <v>323.14999999999998</v>
      </c>
      <c r="D870" s="11">
        <v>2</v>
      </c>
      <c r="E870" s="11">
        <v>0.47</v>
      </c>
      <c r="F870" s="11">
        <v>0</v>
      </c>
      <c r="G870" s="11">
        <v>0</v>
      </c>
      <c r="H870" s="11">
        <v>0.40270000000000006</v>
      </c>
      <c r="I870" s="11">
        <v>0</v>
      </c>
      <c r="J870" s="11">
        <v>0</v>
      </c>
      <c r="K870" s="11">
        <v>0.1002</v>
      </c>
      <c r="L870" s="11">
        <v>2.7099999999999999E-2</v>
      </c>
      <c r="M870" s="11">
        <v>0.19889999999999999</v>
      </c>
      <c r="N870" s="11">
        <v>0</v>
      </c>
      <c r="O870" s="11">
        <v>0</v>
      </c>
      <c r="P870" s="11">
        <v>0.69900000000000007</v>
      </c>
      <c r="Q870" s="11">
        <v>0</v>
      </c>
      <c r="R870" s="11">
        <v>0</v>
      </c>
      <c r="S870" s="11">
        <v>9.2499999999999999E-2</v>
      </c>
      <c r="T870" s="11">
        <v>9.5999999999999992E-3</v>
      </c>
      <c r="U870" s="11">
        <v>0.75650000000000006</v>
      </c>
      <c r="V870" s="11">
        <v>0</v>
      </c>
      <c r="W870" s="11">
        <v>0</v>
      </c>
      <c r="X870" s="11">
        <v>8.900000000000001E-2</v>
      </c>
      <c r="Y870" s="11">
        <v>0</v>
      </c>
      <c r="Z870" s="11">
        <v>0</v>
      </c>
      <c r="AA870" s="11">
        <v>0.10249999999999999</v>
      </c>
      <c r="AB870" s="11">
        <v>5.2000000000000005E-2</v>
      </c>
    </row>
    <row r="871" spans="1:28" x14ac:dyDescent="0.25">
      <c r="A871" s="11">
        <v>38</v>
      </c>
      <c r="B871" s="11" t="s">
        <v>27</v>
      </c>
      <c r="C871" s="11">
        <v>323.14999999999998</v>
      </c>
      <c r="D871" s="11">
        <v>2</v>
      </c>
      <c r="E871" s="11">
        <v>0.40079999999999999</v>
      </c>
      <c r="F871" s="11">
        <v>0</v>
      </c>
      <c r="G871" s="11">
        <v>0</v>
      </c>
      <c r="H871" s="11">
        <v>0.49979999999999997</v>
      </c>
      <c r="I871" s="11">
        <v>0</v>
      </c>
      <c r="J871" s="11">
        <v>0</v>
      </c>
      <c r="K871" s="11">
        <v>0</v>
      </c>
      <c r="L871" s="11">
        <v>9.9399999999999988E-2</v>
      </c>
      <c r="M871" s="11">
        <v>5.7800000000000004E-2</v>
      </c>
      <c r="N871" s="11">
        <v>0</v>
      </c>
      <c r="O871" s="11">
        <v>0</v>
      </c>
      <c r="P871" s="11">
        <v>0.93779999999999997</v>
      </c>
      <c r="Q871" s="11">
        <v>0</v>
      </c>
      <c r="R871" s="11">
        <v>0</v>
      </c>
      <c r="S871" s="11">
        <v>0</v>
      </c>
      <c r="T871" s="11">
        <v>4.4000000000000003E-3</v>
      </c>
      <c r="U871" s="11">
        <v>0.78150000000000008</v>
      </c>
      <c r="V871" s="11">
        <v>0</v>
      </c>
      <c r="W871" s="11">
        <v>0</v>
      </c>
      <c r="X871" s="11">
        <v>1.1000000000000001E-3</v>
      </c>
      <c r="Y871" s="11">
        <v>0</v>
      </c>
      <c r="Z871" s="11">
        <v>0</v>
      </c>
      <c r="AA871" s="11">
        <v>0</v>
      </c>
      <c r="AB871" s="11">
        <v>0.21739999999999998</v>
      </c>
    </row>
    <row r="872" spans="1:28" x14ac:dyDescent="0.25">
      <c r="A872" s="11">
        <v>38</v>
      </c>
      <c r="B872" s="11" t="s">
        <v>27</v>
      </c>
      <c r="C872" s="11">
        <v>323.14999999999998</v>
      </c>
      <c r="D872" s="11">
        <v>2</v>
      </c>
      <c r="E872" s="11">
        <v>0.39990000000000003</v>
      </c>
      <c r="F872" s="11">
        <v>0</v>
      </c>
      <c r="G872" s="11">
        <v>0</v>
      </c>
      <c r="H872" s="11">
        <v>0.49540000000000001</v>
      </c>
      <c r="I872" s="11">
        <v>0</v>
      </c>
      <c r="J872" s="11">
        <v>0</v>
      </c>
      <c r="K872" s="11">
        <v>5.6000000000000008E-3</v>
      </c>
      <c r="L872" s="11">
        <v>9.9100000000000008E-2</v>
      </c>
      <c r="M872" s="11">
        <v>5.8200000000000002E-2</v>
      </c>
      <c r="N872" s="11">
        <v>0</v>
      </c>
      <c r="O872" s="11">
        <v>0</v>
      </c>
      <c r="P872" s="11">
        <v>0.92779999999999996</v>
      </c>
      <c r="Q872" s="11">
        <v>0</v>
      </c>
      <c r="R872" s="11">
        <v>0</v>
      </c>
      <c r="S872" s="11">
        <v>9.7000000000000003E-3</v>
      </c>
      <c r="T872" s="11">
        <v>4.3E-3</v>
      </c>
      <c r="U872" s="11">
        <v>0.8</v>
      </c>
      <c r="V872" s="11">
        <v>0</v>
      </c>
      <c r="W872" s="11">
        <v>0</v>
      </c>
      <c r="X872" s="11">
        <v>1E-3</v>
      </c>
      <c r="Y872" s="11">
        <v>0</v>
      </c>
      <c r="Z872" s="11">
        <v>0</v>
      </c>
      <c r="AA872" s="11">
        <v>6.0000000000000001E-3</v>
      </c>
      <c r="AB872" s="11">
        <v>0.193</v>
      </c>
    </row>
    <row r="873" spans="1:28" x14ac:dyDescent="0.25">
      <c r="A873" s="11">
        <v>38</v>
      </c>
      <c r="B873" s="11" t="s">
        <v>27</v>
      </c>
      <c r="C873" s="11">
        <v>323.14999999999998</v>
      </c>
      <c r="D873" s="11">
        <v>2</v>
      </c>
      <c r="E873" s="11">
        <v>0.40240000000000004</v>
      </c>
      <c r="F873" s="11">
        <v>0</v>
      </c>
      <c r="G873" s="11">
        <v>0</v>
      </c>
      <c r="H873" s="11">
        <v>0.48479999999999995</v>
      </c>
      <c r="I873" s="11">
        <v>0</v>
      </c>
      <c r="J873" s="11">
        <v>0</v>
      </c>
      <c r="K873" s="11">
        <v>1.3100000000000001E-2</v>
      </c>
      <c r="L873" s="11">
        <v>9.9700000000000011E-2</v>
      </c>
      <c r="M873" s="11">
        <v>6.5700000000000008E-2</v>
      </c>
      <c r="N873" s="11">
        <v>0</v>
      </c>
      <c r="O873" s="11">
        <v>0</v>
      </c>
      <c r="P873" s="11">
        <v>0.91220000000000001</v>
      </c>
      <c r="Q873" s="11">
        <v>0</v>
      </c>
      <c r="R873" s="11">
        <v>0</v>
      </c>
      <c r="S873" s="11">
        <v>1.6500000000000001E-2</v>
      </c>
      <c r="T873" s="11">
        <v>5.6000000000000008E-3</v>
      </c>
      <c r="U873" s="11">
        <v>0.77260000000000006</v>
      </c>
      <c r="V873" s="11">
        <v>0</v>
      </c>
      <c r="W873" s="11">
        <v>0</v>
      </c>
      <c r="X873" s="11">
        <v>1.1000000000000001E-3</v>
      </c>
      <c r="Y873" s="11">
        <v>0</v>
      </c>
      <c r="Z873" s="11">
        <v>0</v>
      </c>
      <c r="AA873" s="11">
        <v>9.300000000000001E-3</v>
      </c>
      <c r="AB873" s="11">
        <v>0.217</v>
      </c>
    </row>
    <row r="874" spans="1:28" x14ac:dyDescent="0.25">
      <c r="A874" s="11">
        <v>38</v>
      </c>
      <c r="B874" s="11" t="s">
        <v>27</v>
      </c>
      <c r="C874" s="11">
        <v>323.14999999999998</v>
      </c>
      <c r="D874" s="11">
        <v>2</v>
      </c>
      <c r="E874" s="11">
        <v>0.40139999999999998</v>
      </c>
      <c r="F874" s="11">
        <v>0</v>
      </c>
      <c r="G874" s="11">
        <v>0</v>
      </c>
      <c r="H874" s="11">
        <v>0.4743</v>
      </c>
      <c r="I874" s="11">
        <v>0</v>
      </c>
      <c r="J874" s="11">
        <v>0</v>
      </c>
      <c r="K874" s="11">
        <v>2.4799999999999999E-2</v>
      </c>
      <c r="L874" s="11">
        <v>9.9499999999999991E-2</v>
      </c>
      <c r="M874" s="11">
        <v>7.0300000000000001E-2</v>
      </c>
      <c r="N874" s="11">
        <v>0</v>
      </c>
      <c r="O874" s="11">
        <v>0</v>
      </c>
      <c r="P874" s="11">
        <v>0.89340000000000008</v>
      </c>
      <c r="Q874" s="11">
        <v>0</v>
      </c>
      <c r="R874" s="11">
        <v>0</v>
      </c>
      <c r="S874" s="11">
        <v>3.0099999999999998E-2</v>
      </c>
      <c r="T874" s="11">
        <v>6.1999999999999998E-3</v>
      </c>
      <c r="U874" s="11">
        <v>0.77200000000000002</v>
      </c>
      <c r="V874" s="11">
        <v>0</v>
      </c>
      <c r="W874" s="11">
        <v>0</v>
      </c>
      <c r="X874" s="11">
        <v>1.2999999999999999E-3</v>
      </c>
      <c r="Y874" s="11">
        <v>0</v>
      </c>
      <c r="Z874" s="11">
        <v>0</v>
      </c>
      <c r="AA874" s="11">
        <v>1.8000000000000002E-2</v>
      </c>
      <c r="AB874" s="11">
        <v>0.2087</v>
      </c>
    </row>
    <row r="875" spans="1:28" x14ac:dyDescent="0.25">
      <c r="A875" s="11">
        <v>38</v>
      </c>
      <c r="B875" s="11" t="s">
        <v>27</v>
      </c>
      <c r="C875" s="11">
        <v>323.14999999999998</v>
      </c>
      <c r="D875" s="11">
        <v>2</v>
      </c>
      <c r="E875" s="11">
        <v>0.40189999999999998</v>
      </c>
      <c r="F875" s="11">
        <v>0</v>
      </c>
      <c r="G875" s="11">
        <v>0</v>
      </c>
      <c r="H875" s="11">
        <v>0.46259999999999996</v>
      </c>
      <c r="I875" s="11">
        <v>0</v>
      </c>
      <c r="J875" s="11">
        <v>0</v>
      </c>
      <c r="K875" s="11">
        <v>3.5799999999999998E-2</v>
      </c>
      <c r="L875" s="11">
        <v>9.9700000000000011E-2</v>
      </c>
      <c r="M875" s="11">
        <v>7.7499999999999999E-2</v>
      </c>
      <c r="N875" s="11">
        <v>0</v>
      </c>
      <c r="O875" s="11">
        <v>0</v>
      </c>
      <c r="P875" s="11">
        <v>0.86930000000000007</v>
      </c>
      <c r="Q875" s="11">
        <v>0</v>
      </c>
      <c r="R875" s="11">
        <v>0</v>
      </c>
      <c r="S875" s="11">
        <v>4.6399999999999997E-2</v>
      </c>
      <c r="T875" s="11">
        <v>6.8000000000000005E-3</v>
      </c>
      <c r="U875" s="11">
        <v>0.76190000000000002</v>
      </c>
      <c r="V875" s="11">
        <v>0</v>
      </c>
      <c r="W875" s="11">
        <v>0</v>
      </c>
      <c r="X875" s="11">
        <v>2.3E-3</v>
      </c>
      <c r="Y875" s="11">
        <v>0</v>
      </c>
      <c r="Z875" s="11">
        <v>0</v>
      </c>
      <c r="AA875" s="11">
        <v>2.5000000000000001E-2</v>
      </c>
      <c r="AB875" s="11">
        <v>0.21079999999999999</v>
      </c>
    </row>
    <row r="876" spans="1:28" x14ac:dyDescent="0.25">
      <c r="A876" s="11">
        <v>38</v>
      </c>
      <c r="B876" s="11" t="s">
        <v>27</v>
      </c>
      <c r="C876" s="11">
        <v>323.14999999999998</v>
      </c>
      <c r="D876" s="11">
        <v>2</v>
      </c>
      <c r="E876" s="11">
        <v>0.40060000000000001</v>
      </c>
      <c r="F876" s="11">
        <v>0</v>
      </c>
      <c r="G876" s="11">
        <v>0</v>
      </c>
      <c r="H876" s="11">
        <v>0.45169999999999999</v>
      </c>
      <c r="I876" s="11">
        <v>0</v>
      </c>
      <c r="J876" s="11">
        <v>0</v>
      </c>
      <c r="K876" s="11">
        <v>4.8399999999999999E-2</v>
      </c>
      <c r="L876" s="11">
        <v>9.9299999999999999E-2</v>
      </c>
      <c r="M876" s="11">
        <v>8.2799999999999999E-2</v>
      </c>
      <c r="N876" s="11">
        <v>0</v>
      </c>
      <c r="O876" s="11">
        <v>0</v>
      </c>
      <c r="P876" s="11">
        <v>0.84510000000000007</v>
      </c>
      <c r="Q876" s="11">
        <v>0</v>
      </c>
      <c r="R876" s="11">
        <v>0</v>
      </c>
      <c r="S876" s="11">
        <v>6.4899999999999999E-2</v>
      </c>
      <c r="T876" s="11">
        <v>7.1999999999999998E-3</v>
      </c>
      <c r="U876" s="11">
        <v>0.73870000000000002</v>
      </c>
      <c r="V876" s="11">
        <v>0</v>
      </c>
      <c r="W876" s="11">
        <v>0</v>
      </c>
      <c r="X876" s="11">
        <v>3.4000000000000002E-2</v>
      </c>
      <c r="Y876" s="11">
        <v>0</v>
      </c>
      <c r="Z876" s="11">
        <v>0</v>
      </c>
      <c r="AA876" s="11">
        <v>4.0899999999999999E-2</v>
      </c>
      <c r="AB876" s="11">
        <v>0.18640000000000001</v>
      </c>
    </row>
    <row r="877" spans="1:28" x14ac:dyDescent="0.25">
      <c r="A877" s="11">
        <v>38</v>
      </c>
      <c r="B877" s="11" t="s">
        <v>27</v>
      </c>
      <c r="C877" s="11">
        <v>323.14999999999998</v>
      </c>
      <c r="D877" s="11">
        <v>2</v>
      </c>
      <c r="E877" s="11">
        <v>0.40380000000000005</v>
      </c>
      <c r="F877" s="11">
        <v>0</v>
      </c>
      <c r="G877" s="11">
        <v>0</v>
      </c>
      <c r="H877" s="11">
        <v>0.42060000000000003</v>
      </c>
      <c r="I877" s="11">
        <v>0</v>
      </c>
      <c r="J877" s="11">
        <v>0</v>
      </c>
      <c r="K877" s="11">
        <v>7.5499999999999998E-2</v>
      </c>
      <c r="L877" s="11">
        <v>0.10009999999999999</v>
      </c>
      <c r="M877" s="11">
        <v>8.5800000000000001E-2</v>
      </c>
      <c r="N877" s="11">
        <v>0</v>
      </c>
      <c r="O877" s="11">
        <v>0</v>
      </c>
      <c r="P877" s="11">
        <v>0.80669999999999997</v>
      </c>
      <c r="Q877" s="11">
        <v>0</v>
      </c>
      <c r="R877" s="11">
        <v>0</v>
      </c>
      <c r="S877" s="11">
        <v>9.8599999999999993E-2</v>
      </c>
      <c r="T877" s="11">
        <v>8.8999999999999999E-3</v>
      </c>
      <c r="U877" s="11">
        <v>0.7340000000000001</v>
      </c>
      <c r="V877" s="11">
        <v>0</v>
      </c>
      <c r="W877" s="11">
        <v>0</v>
      </c>
      <c r="X877" s="11">
        <v>3.3E-3</v>
      </c>
      <c r="Y877" s="11">
        <v>0</v>
      </c>
      <c r="Z877" s="11">
        <v>0</v>
      </c>
      <c r="AA877" s="11">
        <v>5.8400000000000001E-2</v>
      </c>
      <c r="AB877" s="11">
        <v>0.20430000000000001</v>
      </c>
    </row>
    <row r="878" spans="1:28" x14ac:dyDescent="0.25">
      <c r="A878" s="11">
        <v>38</v>
      </c>
      <c r="B878" s="11" t="s">
        <v>27</v>
      </c>
      <c r="C878" s="11">
        <v>323.14999999999998</v>
      </c>
      <c r="D878" s="11">
        <v>2</v>
      </c>
      <c r="E878" s="11">
        <v>0.40250000000000002</v>
      </c>
      <c r="F878" s="11">
        <v>0</v>
      </c>
      <c r="G878" s="11">
        <v>0</v>
      </c>
      <c r="H878" s="11">
        <v>0.3972</v>
      </c>
      <c r="I878" s="11">
        <v>0</v>
      </c>
      <c r="J878" s="11">
        <v>0</v>
      </c>
      <c r="K878" s="11">
        <v>0.10050000000000001</v>
      </c>
      <c r="L878" s="11">
        <v>9.98E-2</v>
      </c>
      <c r="M878" s="11">
        <v>9.69E-2</v>
      </c>
      <c r="N878" s="11">
        <v>0</v>
      </c>
      <c r="O878" s="11">
        <v>0</v>
      </c>
      <c r="P878" s="11">
        <v>0.76690000000000003</v>
      </c>
      <c r="Q878" s="11">
        <v>0</v>
      </c>
      <c r="R878" s="11">
        <v>0</v>
      </c>
      <c r="S878" s="11">
        <v>0.1273</v>
      </c>
      <c r="T878" s="11">
        <v>8.8999999999999999E-3</v>
      </c>
      <c r="U878" s="11">
        <v>0.72109999999999996</v>
      </c>
      <c r="V878" s="11">
        <v>0</v>
      </c>
      <c r="W878" s="11">
        <v>0</v>
      </c>
      <c r="X878" s="11">
        <v>4.7999999999999996E-3</v>
      </c>
      <c r="Y878" s="11">
        <v>0</v>
      </c>
      <c r="Z878" s="11">
        <v>0</v>
      </c>
      <c r="AA878" s="11">
        <v>7.3200000000000001E-2</v>
      </c>
      <c r="AB878" s="11">
        <v>0.2009</v>
      </c>
    </row>
    <row r="879" spans="1:28" x14ac:dyDescent="0.25">
      <c r="A879" s="11">
        <v>38</v>
      </c>
      <c r="B879" s="11" t="s">
        <v>27</v>
      </c>
      <c r="C879" s="11">
        <v>323.14999999999998</v>
      </c>
      <c r="D879" s="11">
        <v>2</v>
      </c>
      <c r="E879" s="11">
        <v>0.40159999999999996</v>
      </c>
      <c r="F879" s="11">
        <v>0</v>
      </c>
      <c r="G879" s="11">
        <v>0</v>
      </c>
      <c r="H879" s="11">
        <v>0.35170000000000001</v>
      </c>
      <c r="I879" s="11">
        <v>0</v>
      </c>
      <c r="J879" s="11">
        <v>0</v>
      </c>
      <c r="K879" s="11">
        <v>0.14699999999999999</v>
      </c>
      <c r="L879" s="11">
        <v>9.9700000000000011E-2</v>
      </c>
      <c r="M879" s="11">
        <v>0.13269999999999998</v>
      </c>
      <c r="N879" s="11">
        <v>0</v>
      </c>
      <c r="O879" s="11">
        <v>0</v>
      </c>
      <c r="P879" s="11">
        <v>0.66339999999999999</v>
      </c>
      <c r="Q879" s="11">
        <v>0</v>
      </c>
      <c r="R879" s="11">
        <v>0</v>
      </c>
      <c r="S879" s="11">
        <v>0.18469999999999998</v>
      </c>
      <c r="T879" s="11">
        <v>1.9199999999999998E-2</v>
      </c>
      <c r="U879" s="11">
        <v>0.6653</v>
      </c>
      <c r="V879" s="11">
        <v>0</v>
      </c>
      <c r="W879" s="11">
        <v>0</v>
      </c>
      <c r="X879" s="11">
        <v>1.34E-2</v>
      </c>
      <c r="Y879" s="11">
        <v>0</v>
      </c>
      <c r="Z879" s="11">
        <v>0</v>
      </c>
      <c r="AA879" s="11">
        <v>0.11269999999999999</v>
      </c>
      <c r="AB879" s="11">
        <v>0.20860000000000001</v>
      </c>
    </row>
    <row r="880" spans="1:28" x14ac:dyDescent="0.25">
      <c r="A880" s="11">
        <v>38</v>
      </c>
      <c r="B880" s="11" t="s">
        <v>27</v>
      </c>
      <c r="C880" s="11">
        <v>323.14999999999998</v>
      </c>
      <c r="D880" s="11">
        <v>2</v>
      </c>
      <c r="E880" s="11">
        <v>0.34899999999999998</v>
      </c>
      <c r="F880" s="11">
        <v>0</v>
      </c>
      <c r="G880" s="11">
        <v>0</v>
      </c>
      <c r="H880" s="11">
        <v>0.50039999999999996</v>
      </c>
      <c r="I880" s="11">
        <v>0</v>
      </c>
      <c r="J880" s="11">
        <v>0</v>
      </c>
      <c r="K880" s="11">
        <v>0</v>
      </c>
      <c r="L880" s="11">
        <v>0.15060000000000001</v>
      </c>
      <c r="M880" s="11">
        <v>3.61E-2</v>
      </c>
      <c r="N880" s="11">
        <v>0</v>
      </c>
      <c r="O880" s="11">
        <v>0</v>
      </c>
      <c r="P880" s="11">
        <v>0.95739999999999992</v>
      </c>
      <c r="Q880" s="11">
        <v>0</v>
      </c>
      <c r="R880" s="11">
        <v>0</v>
      </c>
      <c r="S880" s="11">
        <v>0</v>
      </c>
      <c r="T880" s="11">
        <v>6.5000000000000006E-3</v>
      </c>
      <c r="U880" s="11">
        <v>0.74159999999999993</v>
      </c>
      <c r="V880" s="11">
        <v>0</v>
      </c>
      <c r="W880" s="11">
        <v>0</v>
      </c>
      <c r="X880" s="11">
        <v>4.0000000000000002E-4</v>
      </c>
      <c r="Y880" s="11">
        <v>0</v>
      </c>
      <c r="Z880" s="11">
        <v>0</v>
      </c>
      <c r="AA880" s="11">
        <v>0</v>
      </c>
      <c r="AB880" s="11">
        <v>0.25800000000000001</v>
      </c>
    </row>
    <row r="881" spans="1:28" x14ac:dyDescent="0.25">
      <c r="A881" s="11">
        <v>38</v>
      </c>
      <c r="B881" s="11" t="s">
        <v>27</v>
      </c>
      <c r="C881" s="11">
        <v>323.14999999999998</v>
      </c>
      <c r="D881" s="11">
        <v>2</v>
      </c>
      <c r="E881" s="11">
        <v>0.35259999999999997</v>
      </c>
      <c r="F881" s="11">
        <v>0</v>
      </c>
      <c r="G881" s="11">
        <v>0</v>
      </c>
      <c r="H881" s="11">
        <v>0.48960000000000004</v>
      </c>
      <c r="I881" s="11">
        <v>0</v>
      </c>
      <c r="J881" s="11">
        <v>0</v>
      </c>
      <c r="K881" s="11">
        <v>5.6000000000000008E-3</v>
      </c>
      <c r="L881" s="11">
        <v>0.1522</v>
      </c>
      <c r="M881" s="11">
        <v>4.4400000000000002E-2</v>
      </c>
      <c r="N881" s="11">
        <v>0</v>
      </c>
      <c r="O881" s="11">
        <v>0</v>
      </c>
      <c r="P881" s="11">
        <v>0.94469999999999998</v>
      </c>
      <c r="Q881" s="11">
        <v>0</v>
      </c>
      <c r="R881" s="11">
        <v>0</v>
      </c>
      <c r="S881" s="11">
        <v>6.5000000000000006E-3</v>
      </c>
      <c r="T881" s="11">
        <v>4.4000000000000003E-3</v>
      </c>
      <c r="U881" s="11">
        <v>0.69099999999999995</v>
      </c>
      <c r="V881" s="11">
        <v>0</v>
      </c>
      <c r="W881" s="11">
        <v>0</v>
      </c>
      <c r="X881" s="11">
        <v>7.000000000000001E-4</v>
      </c>
      <c r="Y881" s="11">
        <v>0</v>
      </c>
      <c r="Z881" s="11">
        <v>0</v>
      </c>
      <c r="AA881" s="11">
        <v>3.0000000000000001E-3</v>
      </c>
      <c r="AB881" s="11">
        <v>0.30530000000000002</v>
      </c>
    </row>
    <row r="882" spans="1:28" x14ac:dyDescent="0.25">
      <c r="A882" s="11">
        <v>38</v>
      </c>
      <c r="B882" s="11" t="s">
        <v>27</v>
      </c>
      <c r="C882" s="11">
        <v>323.14999999999998</v>
      </c>
      <c r="D882" s="11">
        <v>2</v>
      </c>
      <c r="E882" s="11">
        <v>0.35009999999999997</v>
      </c>
      <c r="F882" s="11">
        <v>0</v>
      </c>
      <c r="G882" s="11">
        <v>0</v>
      </c>
      <c r="H882" s="11">
        <v>0.49070000000000003</v>
      </c>
      <c r="I882" s="11">
        <v>0</v>
      </c>
      <c r="J882" s="11">
        <v>0</v>
      </c>
      <c r="K882" s="11">
        <v>8.0000000000000002E-3</v>
      </c>
      <c r="L882" s="11">
        <v>0.1512</v>
      </c>
      <c r="M882" s="11">
        <v>4.4999999999999998E-2</v>
      </c>
      <c r="N882" s="11">
        <v>0</v>
      </c>
      <c r="O882" s="11">
        <v>0</v>
      </c>
      <c r="P882" s="11">
        <v>0.93519999999999992</v>
      </c>
      <c r="Q882" s="11">
        <v>0</v>
      </c>
      <c r="R882" s="11">
        <v>0</v>
      </c>
      <c r="S882" s="11">
        <v>1.47E-2</v>
      </c>
      <c r="T882" s="11">
        <v>5.1000000000000004E-3</v>
      </c>
      <c r="U882" s="11">
        <v>0.69379999999999997</v>
      </c>
      <c r="V882" s="11">
        <v>0</v>
      </c>
      <c r="W882" s="11">
        <v>0</v>
      </c>
      <c r="X882" s="11">
        <v>1.6000000000000001E-3</v>
      </c>
      <c r="Y882" s="11">
        <v>0</v>
      </c>
      <c r="Z882" s="11">
        <v>0</v>
      </c>
      <c r="AA882" s="11">
        <v>6.7000000000000002E-3</v>
      </c>
      <c r="AB882" s="11">
        <v>0.2979</v>
      </c>
    </row>
    <row r="883" spans="1:28" x14ac:dyDescent="0.25">
      <c r="A883" s="11">
        <v>38</v>
      </c>
      <c r="B883" s="11" t="s">
        <v>27</v>
      </c>
      <c r="C883" s="11">
        <v>323.14999999999998</v>
      </c>
      <c r="D883" s="11">
        <v>2</v>
      </c>
      <c r="E883" s="11">
        <v>0.34909999999999997</v>
      </c>
      <c r="F883" s="11">
        <v>0</v>
      </c>
      <c r="G883" s="11">
        <v>0</v>
      </c>
      <c r="H883" s="11">
        <v>0.48729999999999996</v>
      </c>
      <c r="I883" s="11">
        <v>0</v>
      </c>
      <c r="J883" s="11">
        <v>0</v>
      </c>
      <c r="K883" s="11">
        <v>1.3000000000000001E-2</v>
      </c>
      <c r="L883" s="11">
        <v>0.15060000000000001</v>
      </c>
      <c r="M883" s="11">
        <v>4.9200000000000001E-2</v>
      </c>
      <c r="N883" s="11">
        <v>0</v>
      </c>
      <c r="O883" s="11">
        <v>0</v>
      </c>
      <c r="P883" s="11">
        <v>0.92669999999999997</v>
      </c>
      <c r="Q883" s="11">
        <v>0</v>
      </c>
      <c r="R883" s="11">
        <v>0</v>
      </c>
      <c r="S883" s="11">
        <v>1.7399999999999999E-2</v>
      </c>
      <c r="T883" s="11">
        <v>6.7000000000000002E-3</v>
      </c>
      <c r="U883" s="11">
        <v>0.62880000000000003</v>
      </c>
      <c r="V883" s="11">
        <v>0</v>
      </c>
      <c r="W883" s="11">
        <v>0</v>
      </c>
      <c r="X883" s="11">
        <v>3.8E-3</v>
      </c>
      <c r="Y883" s="11">
        <v>0</v>
      </c>
      <c r="Z883" s="11">
        <v>0</v>
      </c>
      <c r="AA883" s="11">
        <v>4.5000000000000005E-3</v>
      </c>
      <c r="AB883" s="11">
        <v>0.3629</v>
      </c>
    </row>
    <row r="884" spans="1:28" x14ac:dyDescent="0.25">
      <c r="A884" s="11">
        <v>38</v>
      </c>
      <c r="B884" s="11" t="s">
        <v>27</v>
      </c>
      <c r="C884" s="11">
        <v>323.14999999999998</v>
      </c>
      <c r="D884" s="11">
        <v>2</v>
      </c>
      <c r="E884" s="11">
        <v>0.35060000000000002</v>
      </c>
      <c r="F884" s="11">
        <v>0</v>
      </c>
      <c r="G884" s="11">
        <v>0</v>
      </c>
      <c r="H884" s="11">
        <v>0.47389999999999999</v>
      </c>
      <c r="I884" s="11">
        <v>0</v>
      </c>
      <c r="J884" s="11">
        <v>0</v>
      </c>
      <c r="K884" s="11">
        <v>2.4199999999999999E-2</v>
      </c>
      <c r="L884" s="11">
        <v>0.15130000000000002</v>
      </c>
      <c r="M884" s="11">
        <v>5.3800000000000001E-2</v>
      </c>
      <c r="N884" s="11">
        <v>0</v>
      </c>
      <c r="O884" s="11">
        <v>0</v>
      </c>
      <c r="P884" s="11">
        <v>0.90439999999999998</v>
      </c>
      <c r="Q884" s="11">
        <v>0</v>
      </c>
      <c r="R884" s="11">
        <v>0</v>
      </c>
      <c r="S884" s="11">
        <v>3.5099999999999999E-2</v>
      </c>
      <c r="T884" s="11">
        <v>6.7000000000000002E-3</v>
      </c>
      <c r="U884" s="11">
        <v>0.66280000000000006</v>
      </c>
      <c r="V884" s="11">
        <v>0</v>
      </c>
      <c r="W884" s="11">
        <v>0</v>
      </c>
      <c r="X884" s="11">
        <v>1.7000000000000001E-3</v>
      </c>
      <c r="Y884" s="11">
        <v>0</v>
      </c>
      <c r="Z884" s="11">
        <v>0</v>
      </c>
      <c r="AA884" s="11">
        <v>9.3999999999999986E-3</v>
      </c>
      <c r="AB884" s="11">
        <v>0.3261</v>
      </c>
    </row>
    <row r="885" spans="1:28" x14ac:dyDescent="0.25">
      <c r="A885" s="11">
        <v>38</v>
      </c>
      <c r="B885" s="11" t="s">
        <v>27</v>
      </c>
      <c r="C885" s="11">
        <v>323.14999999999998</v>
      </c>
      <c r="D885" s="11">
        <v>2</v>
      </c>
      <c r="E885" s="11">
        <v>0.35049999999999998</v>
      </c>
      <c r="F885" s="11">
        <v>0</v>
      </c>
      <c r="G885" s="11">
        <v>0</v>
      </c>
      <c r="H885" s="11">
        <v>0.46200000000000002</v>
      </c>
      <c r="I885" s="11">
        <v>0</v>
      </c>
      <c r="J885" s="11">
        <v>0</v>
      </c>
      <c r="K885" s="11">
        <v>3.61E-2</v>
      </c>
      <c r="L885" s="11">
        <v>0.15140000000000001</v>
      </c>
      <c r="M885" s="11">
        <v>5.4199999999999998E-2</v>
      </c>
      <c r="N885" s="11">
        <v>0</v>
      </c>
      <c r="O885" s="11">
        <v>0</v>
      </c>
      <c r="P885" s="11">
        <v>0.87950000000000006</v>
      </c>
      <c r="Q885" s="11">
        <v>0</v>
      </c>
      <c r="R885" s="11">
        <v>0</v>
      </c>
      <c r="S885" s="11">
        <v>5.9500000000000004E-2</v>
      </c>
      <c r="T885" s="11">
        <v>6.8000000000000005E-3</v>
      </c>
      <c r="U885" s="11">
        <v>0.66449999999999998</v>
      </c>
      <c r="V885" s="11">
        <v>0</v>
      </c>
      <c r="W885" s="11">
        <v>0</v>
      </c>
      <c r="X885" s="11">
        <v>2.7000000000000001E-3</v>
      </c>
      <c r="Y885" s="11">
        <v>0</v>
      </c>
      <c r="Z885" s="11">
        <v>0</v>
      </c>
      <c r="AA885" s="11">
        <v>1.38E-2</v>
      </c>
      <c r="AB885" s="11">
        <v>0.31900000000000001</v>
      </c>
    </row>
    <row r="886" spans="1:28" x14ac:dyDescent="0.25">
      <c r="A886" s="11">
        <v>38</v>
      </c>
      <c r="B886" s="11" t="s">
        <v>27</v>
      </c>
      <c r="C886" s="11">
        <v>323.14999999999998</v>
      </c>
      <c r="D886" s="11">
        <v>2</v>
      </c>
      <c r="E886" s="11">
        <v>0.34979999999999994</v>
      </c>
      <c r="F886" s="11">
        <v>0</v>
      </c>
      <c r="G886" s="11">
        <v>0</v>
      </c>
      <c r="H886" s="11">
        <v>0.44500000000000001</v>
      </c>
      <c r="I886" s="11">
        <v>0</v>
      </c>
      <c r="J886" s="11">
        <v>0</v>
      </c>
      <c r="K886" s="11">
        <v>5.4199999999999998E-2</v>
      </c>
      <c r="L886" s="11">
        <v>0.151</v>
      </c>
      <c r="M886" s="11">
        <v>6.5199999999999994E-2</v>
      </c>
      <c r="N886" s="11">
        <v>0</v>
      </c>
      <c r="O886" s="11">
        <v>0</v>
      </c>
      <c r="P886" s="11">
        <v>0.84680000000000011</v>
      </c>
      <c r="Q886" s="11">
        <v>0</v>
      </c>
      <c r="R886" s="11">
        <v>0</v>
      </c>
      <c r="S886" s="11">
        <v>8.0399999999999985E-2</v>
      </c>
      <c r="T886" s="11">
        <v>7.6E-3</v>
      </c>
      <c r="U886" s="11">
        <v>0.64680000000000004</v>
      </c>
      <c r="V886" s="11">
        <v>0</v>
      </c>
      <c r="W886" s="11">
        <v>0</v>
      </c>
      <c r="X886" s="11">
        <v>8.9999999999999998E-4</v>
      </c>
      <c r="Y886" s="11">
        <v>0</v>
      </c>
      <c r="Z886" s="11">
        <v>0</v>
      </c>
      <c r="AA886" s="11">
        <v>2.6099999999999998E-2</v>
      </c>
      <c r="AB886" s="11">
        <v>0.32619999999999999</v>
      </c>
    </row>
    <row r="887" spans="1:28" x14ac:dyDescent="0.25">
      <c r="A887" s="11">
        <v>38</v>
      </c>
      <c r="B887" s="11" t="s">
        <v>27</v>
      </c>
      <c r="C887" s="11">
        <v>323.14999999999998</v>
      </c>
      <c r="D887" s="11">
        <v>2</v>
      </c>
      <c r="E887" s="11">
        <v>0.3488</v>
      </c>
      <c r="F887" s="11">
        <v>0</v>
      </c>
      <c r="G887" s="11">
        <v>0</v>
      </c>
      <c r="H887" s="11">
        <v>0.42399999999999999</v>
      </c>
      <c r="I887" s="11">
        <v>0</v>
      </c>
      <c r="J887" s="11">
        <v>0</v>
      </c>
      <c r="K887" s="11">
        <v>7.6499999999999999E-2</v>
      </c>
      <c r="L887" s="11">
        <v>0.1507</v>
      </c>
      <c r="M887" s="11">
        <v>0.08</v>
      </c>
      <c r="N887" s="11">
        <v>0</v>
      </c>
      <c r="O887" s="11">
        <v>0</v>
      </c>
      <c r="P887" s="11">
        <v>0.79409999999999992</v>
      </c>
      <c r="Q887" s="11">
        <v>0</v>
      </c>
      <c r="R887" s="11">
        <v>0</v>
      </c>
      <c r="S887" s="11">
        <v>0.115</v>
      </c>
      <c r="T887" s="11">
        <v>1.09E-2</v>
      </c>
      <c r="U887" s="11">
        <v>0.6409999999999999</v>
      </c>
      <c r="V887" s="11">
        <v>0</v>
      </c>
      <c r="W887" s="11">
        <v>0</v>
      </c>
      <c r="X887" s="11">
        <v>7.000000000000001E-4</v>
      </c>
      <c r="Y887" s="11">
        <v>0</v>
      </c>
      <c r="Z887" s="11">
        <v>0</v>
      </c>
      <c r="AA887" s="11">
        <v>3.2199999999999999E-2</v>
      </c>
      <c r="AB887" s="11">
        <v>0.3261</v>
      </c>
    </row>
    <row r="888" spans="1:28" x14ac:dyDescent="0.25">
      <c r="A888" s="11">
        <v>38</v>
      </c>
      <c r="B888" s="11" t="s">
        <v>27</v>
      </c>
      <c r="C888" s="11">
        <v>323.14999999999998</v>
      </c>
      <c r="D888" s="11">
        <v>2</v>
      </c>
      <c r="E888" s="11">
        <v>0.35249999999999998</v>
      </c>
      <c r="F888" s="11">
        <v>0</v>
      </c>
      <c r="G888" s="11">
        <v>0</v>
      </c>
      <c r="H888" s="11">
        <v>0.34659999999999996</v>
      </c>
      <c r="I888" s="11">
        <v>0</v>
      </c>
      <c r="J888" s="11">
        <v>0</v>
      </c>
      <c r="K888" s="11">
        <v>0.14880000000000002</v>
      </c>
      <c r="L888" s="11">
        <v>0.15210000000000001</v>
      </c>
      <c r="M888" s="11">
        <v>0.1153</v>
      </c>
      <c r="N888" s="11">
        <v>0</v>
      </c>
      <c r="O888" s="11">
        <v>0</v>
      </c>
      <c r="P888" s="11">
        <v>0.64260000000000006</v>
      </c>
      <c r="Q888" s="11">
        <v>0</v>
      </c>
      <c r="R888" s="11">
        <v>0</v>
      </c>
      <c r="S888" s="11">
        <v>0.2235</v>
      </c>
      <c r="T888" s="11">
        <v>1.8600000000000002E-2</v>
      </c>
      <c r="U888" s="11">
        <v>0.62049999999999994</v>
      </c>
      <c r="V888" s="11">
        <v>0</v>
      </c>
      <c r="W888" s="11">
        <v>0</v>
      </c>
      <c r="X888" s="11">
        <v>5.0000000000000001E-4</v>
      </c>
      <c r="Y888" s="11">
        <v>0</v>
      </c>
      <c r="Z888" s="11">
        <v>0</v>
      </c>
      <c r="AA888" s="11">
        <v>5.57E-2</v>
      </c>
      <c r="AB888" s="11">
        <v>0.32329999999999998</v>
      </c>
    </row>
    <row r="889" spans="1:28" ht="15.75" thickBot="1" x14ac:dyDescent="0.3"/>
    <row r="890" spans="1:28" ht="15.75" thickBot="1" x14ac:dyDescent="0.3">
      <c r="E890" s="6" t="s">
        <v>6</v>
      </c>
      <c r="F890" s="6" t="s">
        <v>21</v>
      </c>
      <c r="G890" s="6" t="s">
        <v>3</v>
      </c>
      <c r="H890" s="6" t="s">
        <v>22</v>
      </c>
      <c r="I890" s="7" t="s">
        <v>12</v>
      </c>
      <c r="J890" s="7" t="s">
        <v>23</v>
      </c>
      <c r="K890" s="7" t="s">
        <v>9</v>
      </c>
      <c r="L890" s="7" t="s">
        <v>24</v>
      </c>
      <c r="M890" s="8" t="s">
        <v>18</v>
      </c>
      <c r="N890" s="9" t="s">
        <v>25</v>
      </c>
      <c r="O890" s="8" t="s">
        <v>15</v>
      </c>
      <c r="P890" s="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8534-9BEE-4A16-BA0E-D76E719F6E60}">
  <dimension ref="A1:AA89"/>
  <sheetViews>
    <sheetView tabSelected="1" topLeftCell="I1" workbookViewId="0">
      <pane ySplit="1" topLeftCell="A20" activePane="bottomLeft" state="frozen"/>
      <selection pane="bottomLeft" activeCell="Y42" sqref="Y42"/>
    </sheetView>
  </sheetViews>
  <sheetFormatPr baseColWidth="10" defaultRowHeight="15" x14ac:dyDescent="0.25"/>
  <cols>
    <col min="3" max="3" width="18" bestFit="1" customWidth="1"/>
    <col min="4" max="4" width="16.140625" bestFit="1" customWidth="1"/>
    <col min="11" max="11" width="12.140625" bestFit="1" customWidth="1"/>
    <col min="13" max="13" width="17.85546875" bestFit="1" customWidth="1"/>
    <col min="20" max="20" width="13.140625" bestFit="1" customWidth="1"/>
    <col min="22" max="22" width="12.140625" bestFit="1" customWidth="1"/>
    <col min="23" max="24" width="17" bestFit="1" customWidth="1"/>
    <col min="25" max="25" width="14.5703125" bestFit="1" customWidth="1"/>
  </cols>
  <sheetData>
    <row r="1" spans="1:27" ht="15.75" thickBot="1" x14ac:dyDescent="0.3">
      <c r="A1" s="3" t="s">
        <v>0</v>
      </c>
      <c r="B1" s="3" t="s">
        <v>1</v>
      </c>
      <c r="C1" s="3" t="s">
        <v>436</v>
      </c>
      <c r="D1" s="3" t="s">
        <v>437</v>
      </c>
      <c r="E1" s="13" t="s">
        <v>28</v>
      </c>
      <c r="F1" s="14" t="s">
        <v>29</v>
      </c>
      <c r="G1" s="14" t="s">
        <v>30</v>
      </c>
      <c r="H1" s="14" t="s">
        <v>31</v>
      </c>
      <c r="I1" s="14" t="s">
        <v>32</v>
      </c>
      <c r="J1" s="14" t="s">
        <v>33</v>
      </c>
      <c r="K1" s="14" t="s">
        <v>34</v>
      </c>
      <c r="L1" s="14" t="s">
        <v>36</v>
      </c>
      <c r="M1" s="14" t="s">
        <v>35</v>
      </c>
      <c r="N1" s="14" t="s">
        <v>37</v>
      </c>
      <c r="O1" s="14" t="s">
        <v>38</v>
      </c>
      <c r="P1" s="14" t="s">
        <v>39</v>
      </c>
      <c r="Q1" s="14" t="s">
        <v>40</v>
      </c>
      <c r="R1" s="14" t="s">
        <v>41</v>
      </c>
      <c r="S1" s="14" t="s">
        <v>42</v>
      </c>
      <c r="T1" s="14" t="s">
        <v>43</v>
      </c>
      <c r="U1" s="15">
        <v>0.83472222222222225</v>
      </c>
      <c r="V1" s="14" t="s">
        <v>44</v>
      </c>
      <c r="W1" s="14" t="s">
        <v>45</v>
      </c>
      <c r="X1" s="16" t="s">
        <v>46</v>
      </c>
      <c r="Y1" s="21" t="s">
        <v>50</v>
      </c>
      <c r="Z1" s="17" t="s">
        <v>51</v>
      </c>
    </row>
    <row r="2" spans="1:27" x14ac:dyDescent="0.25">
      <c r="A2" s="11">
        <v>1</v>
      </c>
      <c r="B2" s="11" t="s">
        <v>27</v>
      </c>
      <c r="C2" s="11" t="s">
        <v>435</v>
      </c>
      <c r="D2" s="11" t="s">
        <v>435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7.4000000000000003E-3</v>
      </c>
      <c r="K2" s="12">
        <v>0</v>
      </c>
      <c r="L2" s="12">
        <v>0</v>
      </c>
      <c r="M2" s="12">
        <v>9.1999999999999998E-3</v>
      </c>
      <c r="N2" s="12">
        <v>2.7099999999999999E-2</v>
      </c>
      <c r="O2" s="12">
        <v>4.3099999999999999E-2</v>
      </c>
      <c r="P2" s="12">
        <v>3.2000000000000002E-3</v>
      </c>
      <c r="Q2" s="12">
        <v>0.89870000000000005</v>
      </c>
      <c r="R2" s="12">
        <v>9.2999999999999992E-3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>
        <f t="shared" ref="AA2:AA7" si="0">SUM(E2:Z2)</f>
        <v>0.998</v>
      </c>
    </row>
    <row r="3" spans="1:27" x14ac:dyDescent="0.25">
      <c r="A3" s="11">
        <v>2</v>
      </c>
      <c r="B3" s="11" t="s">
        <v>27</v>
      </c>
      <c r="C3" s="11" t="s">
        <v>435</v>
      </c>
      <c r="D3" s="11" t="s">
        <v>435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0.245</v>
      </c>
      <c r="K3" s="12">
        <v>0</v>
      </c>
      <c r="L3" s="12">
        <v>0</v>
      </c>
      <c r="M3" s="12">
        <v>0</v>
      </c>
      <c r="N3" s="12">
        <v>0.20300000000000001</v>
      </c>
      <c r="O3" s="12">
        <v>0.51200000000000001</v>
      </c>
      <c r="P3" s="12">
        <v>2.3E-2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>
        <f t="shared" si="0"/>
        <v>0.98299999999999998</v>
      </c>
    </row>
    <row r="4" spans="1:27" x14ac:dyDescent="0.25">
      <c r="A4" s="11">
        <v>3</v>
      </c>
      <c r="B4" s="11" t="s">
        <v>27</v>
      </c>
      <c r="C4" s="11" t="s">
        <v>435</v>
      </c>
      <c r="D4" s="11" t="s">
        <v>435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2.1999999999999999E-2</v>
      </c>
      <c r="K4" s="12">
        <v>0</v>
      </c>
      <c r="L4" s="12">
        <v>0</v>
      </c>
      <c r="M4" s="12">
        <v>1.0999999999999999E-2</v>
      </c>
      <c r="N4" s="12">
        <v>0.2</v>
      </c>
      <c r="O4" s="12">
        <v>8.8999999999999996E-2</v>
      </c>
      <c r="P4" s="12">
        <v>4.8000000000000001E-2</v>
      </c>
      <c r="Q4" s="12">
        <v>0</v>
      </c>
      <c r="R4" s="12">
        <v>0</v>
      </c>
      <c r="S4" s="12">
        <v>1.2E-2</v>
      </c>
      <c r="T4" s="12">
        <v>3.9E-2</v>
      </c>
      <c r="U4" s="12">
        <v>0</v>
      </c>
      <c r="V4" s="12">
        <v>1.7999999999999999E-2</v>
      </c>
      <c r="W4" s="12">
        <v>0.55600000000000005</v>
      </c>
      <c r="X4" s="12">
        <v>6.0000000000000001E-3</v>
      </c>
      <c r="Y4" s="12">
        <v>0</v>
      </c>
      <c r="Z4" s="12">
        <v>0</v>
      </c>
      <c r="AA4">
        <f t="shared" si="0"/>
        <v>1.0010000000000001</v>
      </c>
    </row>
    <row r="5" spans="1:27" x14ac:dyDescent="0.25">
      <c r="A5" s="11">
        <v>4</v>
      </c>
      <c r="B5" s="11" t="s">
        <v>27</v>
      </c>
      <c r="C5" s="11" t="s">
        <v>435</v>
      </c>
      <c r="D5" s="11" t="s">
        <v>435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7.0999999999999994E-2</v>
      </c>
      <c r="K5" s="12">
        <v>0</v>
      </c>
      <c r="L5" s="12">
        <v>0</v>
      </c>
      <c r="M5" s="12">
        <v>3.5999999999999997E-2</v>
      </c>
      <c r="N5" s="12">
        <v>0.31900000000000001</v>
      </c>
      <c r="O5" s="12">
        <v>0.56399999999999995</v>
      </c>
      <c r="P5" s="12">
        <v>4.0000000000000001E-3</v>
      </c>
      <c r="Q5" s="12">
        <v>0</v>
      </c>
      <c r="R5" s="12">
        <v>0</v>
      </c>
      <c r="S5" s="12">
        <v>3.0000000000000001E-3</v>
      </c>
      <c r="T5" s="12">
        <v>1E-3</v>
      </c>
      <c r="U5" s="12">
        <v>0</v>
      </c>
      <c r="V5" s="12">
        <v>1E-3</v>
      </c>
      <c r="W5" s="12">
        <v>0</v>
      </c>
      <c r="X5" s="11">
        <v>2E-3</v>
      </c>
      <c r="Y5" s="12">
        <v>0</v>
      </c>
      <c r="Z5" s="12">
        <v>0</v>
      </c>
      <c r="AA5">
        <f t="shared" si="0"/>
        <v>1.0009999999999999</v>
      </c>
    </row>
    <row r="6" spans="1:27" x14ac:dyDescent="0.25">
      <c r="A6" s="11">
        <v>5</v>
      </c>
      <c r="B6" s="11" t="s">
        <v>27</v>
      </c>
      <c r="C6" s="11" t="s">
        <v>435</v>
      </c>
      <c r="D6" s="11" t="s">
        <v>435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5.6000000000000001E-2</v>
      </c>
      <c r="K6" s="12">
        <v>0</v>
      </c>
      <c r="L6" s="12">
        <v>0</v>
      </c>
      <c r="M6" s="12">
        <v>3.1E-2</v>
      </c>
      <c r="N6" s="12">
        <v>0.5</v>
      </c>
      <c r="O6" s="12">
        <v>0.36699999999999999</v>
      </c>
      <c r="P6" s="12">
        <v>4.1000000000000002E-2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5.0000000000000001E-3</v>
      </c>
      <c r="X6" s="12">
        <v>0</v>
      </c>
      <c r="Y6" s="12">
        <v>0</v>
      </c>
      <c r="Z6" s="12">
        <v>0</v>
      </c>
      <c r="AA6">
        <f t="shared" si="0"/>
        <v>1</v>
      </c>
    </row>
    <row r="7" spans="1:27" x14ac:dyDescent="0.25">
      <c r="A7" s="11">
        <v>6</v>
      </c>
      <c r="B7" s="11" t="s">
        <v>27</v>
      </c>
      <c r="C7" s="11" t="s">
        <v>435</v>
      </c>
      <c r="D7" s="11" t="s">
        <v>435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0.125</v>
      </c>
      <c r="K7" s="12">
        <v>0</v>
      </c>
      <c r="L7" s="12">
        <v>0</v>
      </c>
      <c r="M7" s="12">
        <v>5.1999999999999998E-2</v>
      </c>
      <c r="N7" s="12">
        <v>0.23499999999999999</v>
      </c>
      <c r="O7" s="12">
        <v>0.47799999999999998</v>
      </c>
      <c r="P7" s="12">
        <v>0.1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>
        <f t="shared" si="0"/>
        <v>0.98999999999999988</v>
      </c>
    </row>
    <row r="8" spans="1:27" x14ac:dyDescent="0.25">
      <c r="A8" s="11">
        <v>7</v>
      </c>
      <c r="B8" s="11" t="s">
        <v>27</v>
      </c>
      <c r="C8" s="11" t="s">
        <v>435</v>
      </c>
      <c r="D8" s="11" t="s">
        <v>435</v>
      </c>
      <c r="E8" s="12">
        <v>0</v>
      </c>
      <c r="F8" s="12">
        <v>0</v>
      </c>
      <c r="G8" s="12">
        <v>0</v>
      </c>
      <c r="H8" s="12">
        <v>0</v>
      </c>
      <c r="I8" s="12">
        <v>4.0000000000000001E-3</v>
      </c>
      <c r="J8" s="12">
        <v>0.128</v>
      </c>
      <c r="K8" s="12">
        <v>3.1E-2</v>
      </c>
      <c r="L8" s="12">
        <v>0</v>
      </c>
      <c r="M8" s="12">
        <v>4.8000000000000001E-2</v>
      </c>
      <c r="N8" s="12">
        <v>0.43099999999999999</v>
      </c>
      <c r="O8" s="12">
        <v>0.35299999999999998</v>
      </c>
      <c r="P8" s="12">
        <v>3.0000000000000001E-3</v>
      </c>
      <c r="Q8" s="12">
        <v>0</v>
      </c>
      <c r="R8" s="12">
        <v>0</v>
      </c>
      <c r="S8" s="12">
        <v>2E-3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>
        <f t="shared" ref="AA8:AA31" si="1">SUM(E8:Z8)</f>
        <v>1</v>
      </c>
    </row>
    <row r="9" spans="1:27" x14ac:dyDescent="0.25">
      <c r="A9" s="11">
        <v>8</v>
      </c>
      <c r="B9" s="11" t="s">
        <v>27</v>
      </c>
      <c r="C9" s="11" t="s">
        <v>435</v>
      </c>
      <c r="D9" s="11" t="s">
        <v>435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0.112</v>
      </c>
      <c r="K9" s="12">
        <v>0</v>
      </c>
      <c r="L9" s="12">
        <v>0</v>
      </c>
      <c r="M9" s="12">
        <v>3.44E-2</v>
      </c>
      <c r="N9" s="12">
        <v>0.2361</v>
      </c>
      <c r="O9" s="12">
        <v>0.54920000000000002</v>
      </c>
      <c r="P9" s="12">
        <v>6.83E-2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>
        <f t="shared" si="1"/>
        <v>1</v>
      </c>
    </row>
    <row r="10" spans="1:27" x14ac:dyDescent="0.25">
      <c r="A10" s="11">
        <v>9</v>
      </c>
      <c r="B10" s="11" t="s">
        <v>27</v>
      </c>
      <c r="C10" s="11" t="s">
        <v>435</v>
      </c>
      <c r="D10" s="11" t="s">
        <v>435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0.12330000000000001</v>
      </c>
      <c r="K10" s="12">
        <v>0</v>
      </c>
      <c r="L10" s="12">
        <v>0</v>
      </c>
      <c r="M10" s="12">
        <v>0</v>
      </c>
      <c r="N10" s="12">
        <v>0.25950000000000001</v>
      </c>
      <c r="O10" s="12">
        <v>0.55549999999999999</v>
      </c>
      <c r="P10" s="12">
        <v>6.1699999999999998E-2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>
        <f t="shared" si="1"/>
        <v>1</v>
      </c>
    </row>
    <row r="11" spans="1:27" x14ac:dyDescent="0.25">
      <c r="A11" s="11">
        <v>10</v>
      </c>
      <c r="B11" s="11" t="s">
        <v>27</v>
      </c>
      <c r="C11" s="11" t="s">
        <v>435</v>
      </c>
      <c r="D11" s="11" t="s">
        <v>435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0.1132</v>
      </c>
      <c r="K11" s="12">
        <v>0</v>
      </c>
      <c r="L11" s="12">
        <v>0</v>
      </c>
      <c r="M11" s="12">
        <v>3.1300000000000001E-2</v>
      </c>
      <c r="N11" s="12">
        <v>0.2387</v>
      </c>
      <c r="O11" s="12">
        <v>0.5494</v>
      </c>
      <c r="P11" s="12">
        <v>4.9399999999999999E-2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1.7999999999999999E-2</v>
      </c>
      <c r="W11" s="12">
        <v>0</v>
      </c>
      <c r="X11" s="12">
        <v>0</v>
      </c>
      <c r="Y11" s="12">
        <v>0</v>
      </c>
      <c r="Z11" s="12">
        <v>0</v>
      </c>
      <c r="AA11">
        <f t="shared" si="1"/>
        <v>1</v>
      </c>
    </row>
    <row r="12" spans="1:27" x14ac:dyDescent="0.25">
      <c r="A12" s="11">
        <v>10</v>
      </c>
      <c r="B12" s="11" t="s">
        <v>47</v>
      </c>
      <c r="C12" s="11" t="s">
        <v>435</v>
      </c>
      <c r="D12" s="11" t="s">
        <v>435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1">
        <f>7.1/100</f>
        <v>7.0999999999999994E-2</v>
      </c>
      <c r="K12" s="12">
        <v>0</v>
      </c>
      <c r="L12" s="12">
        <v>0</v>
      </c>
      <c r="M12" s="11">
        <f>4.8/100</f>
        <v>4.8000000000000001E-2</v>
      </c>
      <c r="N12" s="11">
        <f>22.6/100</f>
        <v>0.22600000000000001</v>
      </c>
      <c r="O12" s="11">
        <f>65.5/100</f>
        <v>0.65500000000000003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>
        <f t="shared" si="1"/>
        <v>1</v>
      </c>
    </row>
    <row r="13" spans="1:27" x14ac:dyDescent="0.25">
      <c r="A13" s="11">
        <v>11</v>
      </c>
      <c r="B13" s="11" t="s">
        <v>27</v>
      </c>
      <c r="C13" s="11" t="s">
        <v>435</v>
      </c>
      <c r="D13" s="11" t="s">
        <v>435</v>
      </c>
      <c r="E13" s="12">
        <v>2.8E-3</v>
      </c>
      <c r="F13" s="12">
        <v>4.0800000000000003E-2</v>
      </c>
      <c r="G13" s="12">
        <v>3.6499999999999998E-2</v>
      </c>
      <c r="H13" s="12">
        <v>0.35349999999999998</v>
      </c>
      <c r="I13" s="12">
        <v>0.19839999999999999</v>
      </c>
      <c r="J13" s="12">
        <v>0.13830000000000001</v>
      </c>
      <c r="K13" s="12">
        <v>0</v>
      </c>
      <c r="L13" s="12">
        <v>0</v>
      </c>
      <c r="M13" s="12">
        <v>3.9399999999999998E-2</v>
      </c>
      <c r="N13" s="12">
        <v>0.14299999999999999</v>
      </c>
      <c r="O13" s="12">
        <v>4.7300000000000002E-2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>
        <f t="shared" si="1"/>
        <v>1</v>
      </c>
    </row>
    <row r="14" spans="1:27" x14ac:dyDescent="0.25">
      <c r="A14" s="11">
        <v>12</v>
      </c>
      <c r="B14" s="11" t="s">
        <v>27</v>
      </c>
      <c r="C14" s="11" t="s">
        <v>435</v>
      </c>
      <c r="D14" s="11" t="s">
        <v>435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>
        <f t="shared" si="1"/>
        <v>1</v>
      </c>
    </row>
    <row r="15" spans="1:27" x14ac:dyDescent="0.25">
      <c r="A15" s="11">
        <v>12</v>
      </c>
      <c r="B15" s="11" t="s">
        <v>47</v>
      </c>
      <c r="C15" s="11" t="s">
        <v>435</v>
      </c>
      <c r="D15" s="11" t="s">
        <v>435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1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>
        <f t="shared" si="1"/>
        <v>1</v>
      </c>
    </row>
    <row r="16" spans="1:27" x14ac:dyDescent="0.25">
      <c r="A16" s="11">
        <v>12</v>
      </c>
      <c r="B16" s="11" t="s">
        <v>48</v>
      </c>
      <c r="C16" s="11" t="s">
        <v>435</v>
      </c>
      <c r="D16" s="11" t="s">
        <v>435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>
        <f t="shared" si="1"/>
        <v>1</v>
      </c>
    </row>
    <row r="17" spans="1:27" x14ac:dyDescent="0.25">
      <c r="A17" s="11">
        <v>12</v>
      </c>
      <c r="B17" s="11" t="s">
        <v>49</v>
      </c>
      <c r="C17" s="11" t="s">
        <v>435</v>
      </c>
      <c r="D17" s="11" t="s">
        <v>435</v>
      </c>
      <c r="E17" s="12">
        <v>0</v>
      </c>
      <c r="F17" s="12">
        <v>0</v>
      </c>
      <c r="G17" s="12">
        <v>0</v>
      </c>
      <c r="H17" s="12">
        <v>1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>
        <f t="shared" si="1"/>
        <v>1</v>
      </c>
    </row>
    <row r="18" spans="1:27" x14ac:dyDescent="0.25">
      <c r="A18" s="11">
        <v>13</v>
      </c>
      <c r="B18" s="11" t="s">
        <v>27</v>
      </c>
      <c r="C18" s="11" t="s">
        <v>435</v>
      </c>
      <c r="D18" s="11" t="s">
        <v>435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0.20780000000000001</v>
      </c>
      <c r="K18" s="12">
        <v>3.8699999999999998E-2</v>
      </c>
      <c r="L18" s="12">
        <v>0</v>
      </c>
      <c r="M18" s="12">
        <v>2.7900000000000001E-2</v>
      </c>
      <c r="N18" s="12">
        <v>0.57369999999999999</v>
      </c>
      <c r="O18" s="12">
        <v>0.14130000000000001</v>
      </c>
      <c r="P18" s="12">
        <v>9.5999999999999992E-3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>
        <f t="shared" si="1"/>
        <v>0.999</v>
      </c>
    </row>
    <row r="19" spans="1:27" x14ac:dyDescent="0.25">
      <c r="A19" s="11">
        <v>14</v>
      </c>
      <c r="B19" s="11" t="s">
        <v>27</v>
      </c>
      <c r="C19" s="11" t="s">
        <v>435</v>
      </c>
      <c r="D19" s="11" t="s">
        <v>435</v>
      </c>
      <c r="E19" s="12">
        <v>0</v>
      </c>
      <c r="F19" s="12">
        <v>0</v>
      </c>
      <c r="G19" s="12">
        <v>0</v>
      </c>
      <c r="H19" s="12">
        <v>0</v>
      </c>
      <c r="I19" s="12">
        <v>3.7000000000000002E-3</v>
      </c>
      <c r="J19" s="12">
        <v>0.13339999999999999</v>
      </c>
      <c r="K19" s="12">
        <v>9.9000000000000008E-3</v>
      </c>
      <c r="L19" s="12">
        <v>0</v>
      </c>
      <c r="M19" s="12">
        <v>4.9099999999999998E-2</v>
      </c>
      <c r="N19" s="12">
        <v>0.32029999999999997</v>
      </c>
      <c r="O19" s="12">
        <v>0.45050000000000001</v>
      </c>
      <c r="P19" s="12">
        <v>2.3E-3</v>
      </c>
      <c r="Q19" s="12">
        <v>0</v>
      </c>
      <c r="R19" s="12">
        <v>0</v>
      </c>
      <c r="S19" s="12">
        <v>1.6000000000000001E-3</v>
      </c>
      <c r="T19" s="12">
        <v>0</v>
      </c>
      <c r="U19" s="12">
        <v>2.92E-2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>
        <f t="shared" si="1"/>
        <v>1</v>
      </c>
    </row>
    <row r="20" spans="1:27" x14ac:dyDescent="0.25">
      <c r="A20" s="11">
        <v>15</v>
      </c>
      <c r="B20" s="11" t="s">
        <v>27</v>
      </c>
      <c r="C20" s="11" t="s">
        <v>435</v>
      </c>
      <c r="D20" s="11" t="s">
        <v>435</v>
      </c>
      <c r="E20" s="12">
        <v>0</v>
      </c>
      <c r="F20" s="12">
        <v>0</v>
      </c>
      <c r="G20" s="12">
        <v>0</v>
      </c>
      <c r="H20" s="12">
        <v>0</v>
      </c>
      <c r="I20" s="12">
        <v>1.4E-3</v>
      </c>
      <c r="J20" s="12">
        <v>4.9799999999999997E-2</v>
      </c>
      <c r="K20" s="12">
        <v>3.2000000000000002E-3</v>
      </c>
      <c r="L20" s="12">
        <v>0</v>
      </c>
      <c r="M20" s="12">
        <v>2.1399999999999999E-2</v>
      </c>
      <c r="N20" s="12">
        <v>0.60860000000000003</v>
      </c>
      <c r="O20" s="12">
        <v>0.22420000000000001</v>
      </c>
      <c r="P20" s="12">
        <v>8.1100000000000005E-2</v>
      </c>
      <c r="Q20" s="12">
        <v>0</v>
      </c>
      <c r="R20" s="12">
        <v>0</v>
      </c>
      <c r="S20" s="12">
        <v>8.8000000000000005E-3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>
        <f t="shared" si="1"/>
        <v>0.99850000000000005</v>
      </c>
    </row>
    <row r="21" spans="1:27" x14ac:dyDescent="0.25">
      <c r="A21" s="11">
        <v>16</v>
      </c>
      <c r="B21" s="11" t="s">
        <v>27</v>
      </c>
      <c r="C21" s="11" t="s">
        <v>435</v>
      </c>
      <c r="D21" s="11" t="s">
        <v>435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0.97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>
        <f t="shared" si="1"/>
        <v>0.97</v>
      </c>
    </row>
    <row r="22" spans="1:27" x14ac:dyDescent="0.25">
      <c r="A22" s="11">
        <v>17</v>
      </c>
      <c r="B22" s="11" t="s">
        <v>27</v>
      </c>
      <c r="C22" s="11" t="s">
        <v>435</v>
      </c>
      <c r="D22" s="11" t="s">
        <v>435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1.35E-2</v>
      </c>
      <c r="K22" s="12">
        <v>0</v>
      </c>
      <c r="L22" s="12">
        <v>0</v>
      </c>
      <c r="M22" s="12">
        <v>7.7999999999999996E-3</v>
      </c>
      <c r="N22" s="12">
        <v>2.4199999999999999E-2</v>
      </c>
      <c r="O22" s="12">
        <v>3.0800000000000001E-2</v>
      </c>
      <c r="P22" s="12">
        <v>2.3999999999999998E-3</v>
      </c>
      <c r="Q22" s="12">
        <v>0.91210000000000002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>
        <f t="shared" si="1"/>
        <v>0.99080000000000001</v>
      </c>
    </row>
    <row r="23" spans="1:27" x14ac:dyDescent="0.25">
      <c r="A23" s="11">
        <v>18</v>
      </c>
      <c r="B23" s="11" t="s">
        <v>27</v>
      </c>
      <c r="C23" s="11" t="s">
        <v>435</v>
      </c>
      <c r="D23" s="11" t="s">
        <v>435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0.112</v>
      </c>
      <c r="K23" s="12">
        <v>0</v>
      </c>
      <c r="L23" s="12">
        <v>0</v>
      </c>
      <c r="M23" s="12">
        <v>3.4500000000000003E-2</v>
      </c>
      <c r="N23" s="12">
        <v>0.2341</v>
      </c>
      <c r="O23" s="12">
        <v>0.54210000000000003</v>
      </c>
      <c r="P23" s="12">
        <v>6.8099999999999994E-2</v>
      </c>
      <c r="Q23" s="12">
        <v>0</v>
      </c>
      <c r="R23" s="12">
        <v>0</v>
      </c>
      <c r="S23" s="12">
        <v>4.3E-3</v>
      </c>
      <c r="T23" s="12">
        <v>0</v>
      </c>
      <c r="U23" s="12">
        <v>0</v>
      </c>
      <c r="V23" s="12">
        <v>4.8999999999999998E-3</v>
      </c>
      <c r="W23" s="12">
        <v>0</v>
      </c>
      <c r="X23" s="12">
        <v>0</v>
      </c>
      <c r="Y23" s="12">
        <v>0</v>
      </c>
      <c r="Z23" s="12">
        <v>0</v>
      </c>
      <c r="AA23">
        <f t="shared" si="1"/>
        <v>1</v>
      </c>
    </row>
    <row r="24" spans="1:27" x14ac:dyDescent="0.25">
      <c r="A24" s="11">
        <v>19</v>
      </c>
      <c r="B24" s="11" t="s">
        <v>27</v>
      </c>
      <c r="C24" s="11" t="s">
        <v>435</v>
      </c>
      <c r="D24" s="11" t="s">
        <v>435</v>
      </c>
      <c r="E24" s="12">
        <v>0</v>
      </c>
      <c r="F24" s="12">
        <v>0</v>
      </c>
      <c r="G24" s="12">
        <v>0</v>
      </c>
      <c r="H24" s="12">
        <v>0</v>
      </c>
      <c r="I24" s="12">
        <v>5.0000000000000001E-4</v>
      </c>
      <c r="J24" s="12">
        <v>0.12939999999999999</v>
      </c>
      <c r="K24" s="12">
        <v>8.9999999999999998E-4</v>
      </c>
      <c r="L24" s="12">
        <v>1E-3</v>
      </c>
      <c r="M24" s="12">
        <v>2.0899999999999998E-2</v>
      </c>
      <c r="N24" s="12">
        <v>0.31419999999999998</v>
      </c>
      <c r="O24" s="12">
        <v>0.52180000000000004</v>
      </c>
      <c r="P24" s="12">
        <v>5.8999999999999999E-3</v>
      </c>
      <c r="Q24" s="12">
        <v>0</v>
      </c>
      <c r="R24" s="12">
        <v>0</v>
      </c>
      <c r="S24" s="12">
        <v>2.7000000000000001E-3</v>
      </c>
      <c r="T24" s="12">
        <v>1.1999999999999999E-3</v>
      </c>
      <c r="U24" s="12">
        <v>0</v>
      </c>
      <c r="V24" s="12">
        <v>1.5E-3</v>
      </c>
      <c r="W24" s="12">
        <v>0</v>
      </c>
      <c r="X24" s="12">
        <v>0</v>
      </c>
      <c r="Y24" s="12">
        <v>0</v>
      </c>
      <c r="Z24" s="12">
        <v>0</v>
      </c>
      <c r="AA24">
        <f t="shared" si="1"/>
        <v>1</v>
      </c>
    </row>
    <row r="25" spans="1:27" x14ac:dyDescent="0.25">
      <c r="A25" s="11">
        <v>19</v>
      </c>
      <c r="B25" s="11" t="s">
        <v>47</v>
      </c>
      <c r="C25" s="11" t="s">
        <v>435</v>
      </c>
      <c r="D25" s="11" t="s">
        <v>435</v>
      </c>
      <c r="E25" s="12">
        <v>0</v>
      </c>
      <c r="F25" s="12">
        <v>0</v>
      </c>
      <c r="G25" s="12">
        <v>0</v>
      </c>
      <c r="H25" s="12">
        <v>0</v>
      </c>
      <c r="I25" s="11">
        <f>0.67/100</f>
        <v>6.7000000000000002E-3</v>
      </c>
      <c r="J25" s="11">
        <f>0.2388</f>
        <v>0.23880000000000001</v>
      </c>
      <c r="K25" s="11">
        <f>0.13/100</f>
        <v>1.2999999999999999E-3</v>
      </c>
      <c r="L25" s="11">
        <f>0.09/100</f>
        <v>8.9999999999999998E-4</v>
      </c>
      <c r="M25" s="11">
        <f>3.67/100</f>
        <v>3.6699999999999997E-2</v>
      </c>
      <c r="N25" s="11">
        <f>0.3711</f>
        <v>0.37109999999999999</v>
      </c>
      <c r="O25" s="12">
        <f>0.338</f>
        <v>0.33800000000000002</v>
      </c>
      <c r="P25" s="12">
        <f>0.15/100</f>
        <v>1.5E-3</v>
      </c>
      <c r="Q25" s="12">
        <v>0</v>
      </c>
      <c r="R25" s="12">
        <v>0</v>
      </c>
      <c r="S25" s="12">
        <f>0.17/100</f>
        <v>1.7000000000000001E-3</v>
      </c>
      <c r="T25" s="12">
        <v>1.1999999999999999E-3</v>
      </c>
      <c r="U25" s="12">
        <v>0</v>
      </c>
      <c r="V25" s="12">
        <v>1.5E-3</v>
      </c>
      <c r="W25" s="12">
        <v>0</v>
      </c>
      <c r="X25" s="12">
        <v>0</v>
      </c>
      <c r="Y25" s="12">
        <v>0</v>
      </c>
      <c r="Z25" s="12">
        <v>0</v>
      </c>
      <c r="AA25">
        <f t="shared" si="1"/>
        <v>0.99939999999999996</v>
      </c>
    </row>
    <row r="26" spans="1:27" x14ac:dyDescent="0.25">
      <c r="A26" s="11">
        <v>20</v>
      </c>
      <c r="B26" s="11" t="s">
        <v>27</v>
      </c>
      <c r="C26" s="11" t="s">
        <v>435</v>
      </c>
      <c r="D26" s="11" t="s">
        <v>435</v>
      </c>
      <c r="E26" s="12">
        <v>0</v>
      </c>
      <c r="F26" s="12">
        <v>0</v>
      </c>
      <c r="G26" s="12">
        <v>0</v>
      </c>
      <c r="H26" s="12">
        <v>0</v>
      </c>
      <c r="I26" s="12">
        <v>1.0999999999999999E-2</v>
      </c>
      <c r="J26" s="12">
        <v>0.437</v>
      </c>
      <c r="K26" s="12">
        <v>0</v>
      </c>
      <c r="L26" s="12">
        <v>0</v>
      </c>
      <c r="M26" s="12">
        <v>4.3999999999999997E-2</v>
      </c>
      <c r="N26" s="12">
        <v>0.39900000000000002</v>
      </c>
      <c r="O26" s="12">
        <v>0.107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>
        <f t="shared" si="1"/>
        <v>0.998</v>
      </c>
    </row>
    <row r="27" spans="1:27" x14ac:dyDescent="0.25">
      <c r="A27" s="11">
        <v>21</v>
      </c>
      <c r="B27" s="11" t="s">
        <v>27</v>
      </c>
      <c r="C27" s="11" t="s">
        <v>435</v>
      </c>
      <c r="D27" s="11" t="s">
        <v>435</v>
      </c>
      <c r="E27" s="12">
        <v>6.0000000000000001E-3</v>
      </c>
      <c r="F27" s="12">
        <v>0</v>
      </c>
      <c r="G27" s="12">
        <v>0</v>
      </c>
      <c r="H27" s="12">
        <v>0</v>
      </c>
      <c r="I27" s="12">
        <v>1E-3</v>
      </c>
      <c r="J27" s="12">
        <v>5.0999999999999997E-2</v>
      </c>
      <c r="K27" s="12">
        <v>0</v>
      </c>
      <c r="L27" s="12">
        <v>0</v>
      </c>
      <c r="M27" s="12">
        <v>2.1000000000000001E-2</v>
      </c>
      <c r="N27" s="12">
        <v>0.57899999999999996</v>
      </c>
      <c r="O27" s="12">
        <v>0.247</v>
      </c>
      <c r="P27" s="12">
        <v>7.9000000000000001E-2</v>
      </c>
      <c r="Q27" s="12">
        <v>0</v>
      </c>
      <c r="R27" s="12">
        <v>0</v>
      </c>
      <c r="S27" s="12">
        <v>2E-3</v>
      </c>
      <c r="T27" s="12">
        <v>0.01</v>
      </c>
      <c r="U27" s="12">
        <v>0</v>
      </c>
      <c r="V27" s="12">
        <v>4.0000000000000001E-3</v>
      </c>
      <c r="W27" s="12">
        <v>0</v>
      </c>
      <c r="X27" s="12">
        <v>0</v>
      </c>
      <c r="Y27" s="12">
        <v>0</v>
      </c>
      <c r="Z27" s="12">
        <v>0</v>
      </c>
      <c r="AA27">
        <f t="shared" si="1"/>
        <v>0.99999999999999989</v>
      </c>
    </row>
    <row r="28" spans="1:27" x14ac:dyDescent="0.25">
      <c r="A28" s="11">
        <v>22</v>
      </c>
      <c r="B28" s="11" t="s">
        <v>27</v>
      </c>
      <c r="C28" s="11" t="s">
        <v>435</v>
      </c>
      <c r="D28" s="11" t="s">
        <v>435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0.16500000000000001</v>
      </c>
      <c r="K28" s="12">
        <v>0</v>
      </c>
      <c r="L28" s="12">
        <v>0</v>
      </c>
      <c r="M28" s="12">
        <v>4.2000000000000003E-2</v>
      </c>
      <c r="N28" s="12">
        <v>0.33400000000000002</v>
      </c>
      <c r="O28" s="12">
        <v>0.442</v>
      </c>
      <c r="P28" s="12">
        <v>1.7000000000000001E-2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>
        <f t="shared" si="1"/>
        <v>1</v>
      </c>
    </row>
    <row r="29" spans="1:27" x14ac:dyDescent="0.25">
      <c r="A29" s="11">
        <v>23</v>
      </c>
      <c r="B29" s="11" t="s">
        <v>27</v>
      </c>
      <c r="C29" s="11" t="s">
        <v>435</v>
      </c>
      <c r="D29" s="11" t="s">
        <v>435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2.07E-2</v>
      </c>
      <c r="K29" s="12">
        <v>0</v>
      </c>
      <c r="L29" s="12">
        <v>0</v>
      </c>
      <c r="M29" s="12">
        <v>1.0699999999999999E-2</v>
      </c>
      <c r="N29" s="12">
        <v>0.1938</v>
      </c>
      <c r="O29" s="12">
        <v>8.3299999999999999E-2</v>
      </c>
      <c r="P29" s="12">
        <v>4.5400000000000003E-2</v>
      </c>
      <c r="Q29" s="12">
        <v>0</v>
      </c>
      <c r="R29" s="12">
        <v>0</v>
      </c>
      <c r="S29" s="12">
        <v>1.2200000000000001E-2</v>
      </c>
      <c r="T29" s="12">
        <v>4.0399999999999998E-2</v>
      </c>
      <c r="U29" s="12">
        <v>0</v>
      </c>
      <c r="V29" s="12">
        <v>0.59350000000000003</v>
      </c>
      <c r="W29" s="12">
        <v>0</v>
      </c>
      <c r="X29" s="12">
        <v>0</v>
      </c>
      <c r="Y29" s="12">
        <v>0</v>
      </c>
      <c r="Z29" s="12">
        <v>0</v>
      </c>
      <c r="AA29">
        <f t="shared" si="1"/>
        <v>1</v>
      </c>
    </row>
    <row r="30" spans="1:27" x14ac:dyDescent="0.25">
      <c r="A30" s="11">
        <v>23</v>
      </c>
      <c r="B30" s="11" t="s">
        <v>47</v>
      </c>
      <c r="C30" s="11" t="s">
        <v>435</v>
      </c>
      <c r="D30" s="11" t="s">
        <v>435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5.11E-2</v>
      </c>
      <c r="K30" s="12">
        <v>0</v>
      </c>
      <c r="L30" s="12">
        <v>0</v>
      </c>
      <c r="M30" s="12">
        <v>2.3599999999999999E-2</v>
      </c>
      <c r="N30" s="12">
        <v>0.3947</v>
      </c>
      <c r="O30" s="12">
        <v>0.16689999999999999</v>
      </c>
      <c r="P30" s="12">
        <v>0.12189999999999999</v>
      </c>
      <c r="Q30" s="12">
        <v>0</v>
      </c>
      <c r="R30" s="12">
        <v>0</v>
      </c>
      <c r="S30" s="12">
        <v>8.6999999999999994E-3</v>
      </c>
      <c r="T30" s="12">
        <v>0.1004</v>
      </c>
      <c r="U30" s="12">
        <v>0</v>
      </c>
      <c r="V30" s="12">
        <v>0.13270000000000001</v>
      </c>
      <c r="W30" s="12">
        <v>0</v>
      </c>
      <c r="X30" s="12">
        <v>0</v>
      </c>
      <c r="Y30" s="12">
        <v>0</v>
      </c>
      <c r="Z30" s="12">
        <v>0</v>
      </c>
      <c r="AA30">
        <f t="shared" si="1"/>
        <v>1</v>
      </c>
    </row>
    <row r="31" spans="1:27" x14ac:dyDescent="0.25">
      <c r="A31" s="11">
        <v>23</v>
      </c>
      <c r="B31" s="11" t="s">
        <v>48</v>
      </c>
      <c r="C31" s="11" t="s">
        <v>435</v>
      </c>
      <c r="D31" s="11" t="s">
        <v>435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0.218</v>
      </c>
      <c r="K31" s="12">
        <v>4.0800000000000003E-2</v>
      </c>
      <c r="L31" s="12">
        <v>0</v>
      </c>
      <c r="M31" s="12">
        <v>2.76E-2</v>
      </c>
      <c r="N31" s="12">
        <v>0.5897</v>
      </c>
      <c r="O31" s="12">
        <v>0.1164</v>
      </c>
      <c r="P31" s="12">
        <v>7.4999999999999997E-3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>
        <f t="shared" si="1"/>
        <v>1.0000000000000002</v>
      </c>
    </row>
    <row r="32" spans="1:27" x14ac:dyDescent="0.25">
      <c r="A32" s="18">
        <v>24</v>
      </c>
      <c r="B32" s="18" t="s">
        <v>27</v>
      </c>
      <c r="C32" s="11" t="s">
        <v>435</v>
      </c>
      <c r="D32" s="11" t="s">
        <v>435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f>4.04/100</f>
        <v>4.0399999999999998E-2</v>
      </c>
      <c r="K32" s="19">
        <f>6.37/100</f>
        <v>6.3700000000000007E-2</v>
      </c>
      <c r="L32" s="19">
        <f>23.7/100</f>
        <v>0.23699999999999999</v>
      </c>
      <c r="M32" s="19">
        <f>6.48/100</f>
        <v>6.480000000000001E-2</v>
      </c>
      <c r="N32" s="19">
        <v>0</v>
      </c>
      <c r="O32" s="19">
        <f>37/100</f>
        <v>0.37</v>
      </c>
      <c r="P32" s="20">
        <f>5.7/100</f>
        <v>5.7000000000000002E-2</v>
      </c>
      <c r="Q32" s="19">
        <f>5.63/100</f>
        <v>5.6299999999999996E-2</v>
      </c>
      <c r="R32" s="19">
        <v>0</v>
      </c>
      <c r="S32" s="19">
        <f>0.87/100</f>
        <v>8.6999999999999994E-3</v>
      </c>
      <c r="T32" s="19">
        <v>0</v>
      </c>
      <c r="U32" s="19">
        <v>0</v>
      </c>
      <c r="V32" s="19">
        <f>1.95/100</f>
        <v>1.95E-2</v>
      </c>
      <c r="W32" s="19">
        <v>0</v>
      </c>
      <c r="X32" s="19">
        <v>0</v>
      </c>
      <c r="Y32" s="20">
        <f>2.07/100</f>
        <v>2.07E-2</v>
      </c>
      <c r="Z32" s="20">
        <f>1.24/100</f>
        <v>1.24E-2</v>
      </c>
      <c r="AA32">
        <f t="shared" ref="AA32:AA57" si="2">SUM(E32:Z32)</f>
        <v>0.95050000000000012</v>
      </c>
    </row>
    <row r="33" spans="1:27" x14ac:dyDescent="0.25">
      <c r="A33" s="11">
        <v>25</v>
      </c>
      <c r="B33" s="11" t="s">
        <v>27</v>
      </c>
      <c r="C33" s="11" t="s">
        <v>435</v>
      </c>
      <c r="D33" s="11" t="s">
        <v>435</v>
      </c>
      <c r="E33" s="12">
        <v>0</v>
      </c>
      <c r="F33" s="12">
        <v>0</v>
      </c>
      <c r="G33" s="12">
        <v>0</v>
      </c>
      <c r="H33" s="12">
        <f>0.04/100</f>
        <v>4.0000000000000002E-4</v>
      </c>
      <c r="I33" s="12">
        <f>0.1/100</f>
        <v>1E-3</v>
      </c>
      <c r="J33" s="12">
        <f>15.03/100</f>
        <v>0.15029999999999999</v>
      </c>
      <c r="K33" s="12">
        <f>0.35/100</f>
        <v>3.4999999999999996E-3</v>
      </c>
      <c r="L33" s="12">
        <v>0</v>
      </c>
      <c r="M33" s="12">
        <f>10.14/100</f>
        <v>0.1014</v>
      </c>
      <c r="N33" s="12">
        <f>42.35/100</f>
        <v>0.42349999999999999</v>
      </c>
      <c r="O33" s="12">
        <f>31.04/100</f>
        <v>0.31040000000000001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22">
        <f>0.04/100</f>
        <v>4.0000000000000002E-4</v>
      </c>
      <c r="Z33" s="12">
        <v>0</v>
      </c>
      <c r="AA33">
        <f t="shared" si="2"/>
        <v>0.99089999999999989</v>
      </c>
    </row>
    <row r="34" spans="1:27" x14ac:dyDescent="0.25">
      <c r="A34" s="11">
        <v>26</v>
      </c>
      <c r="B34" s="11" t="s">
        <v>27</v>
      </c>
      <c r="C34" s="11" t="s">
        <v>435</v>
      </c>
      <c r="D34" s="11" t="s">
        <v>435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1">
        <f>4.27/100</f>
        <v>4.2699999999999995E-2</v>
      </c>
      <c r="K34" s="12">
        <v>0</v>
      </c>
      <c r="L34" s="12">
        <v>0</v>
      </c>
      <c r="M34" s="11">
        <f>1.92/100</f>
        <v>1.9199999999999998E-2</v>
      </c>
      <c r="N34" s="11">
        <f>68.43/100</f>
        <v>0.68430000000000002</v>
      </c>
      <c r="O34" s="11">
        <f>24.08/100</f>
        <v>0.24079999999999999</v>
      </c>
      <c r="P34" s="11">
        <f>0.9/100</f>
        <v>9.0000000000000011E-3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>
        <f t="shared" si="2"/>
        <v>0.996</v>
      </c>
    </row>
    <row r="35" spans="1:27" x14ac:dyDescent="0.25">
      <c r="A35" s="11">
        <v>26</v>
      </c>
      <c r="B35" s="11" t="s">
        <v>47</v>
      </c>
      <c r="C35" s="11" t="s">
        <v>435</v>
      </c>
      <c r="D35" s="11" t="s">
        <v>435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1">
        <f>12.72/100</f>
        <v>0.12720000000000001</v>
      </c>
      <c r="K35" s="11">
        <f>0.4/100</f>
        <v>4.0000000000000001E-3</v>
      </c>
      <c r="L35" s="12">
        <v>0</v>
      </c>
      <c r="M35" s="11">
        <f>2.77/100</f>
        <v>2.7699999999999999E-2</v>
      </c>
      <c r="N35" s="11">
        <f>29.69/100</f>
        <v>0.2969</v>
      </c>
      <c r="O35" s="11">
        <f>53.05/100</f>
        <v>0.53049999999999997</v>
      </c>
      <c r="P35" s="11">
        <f>1.14/100</f>
        <v>1.1399999999999999E-2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>
        <f t="shared" si="2"/>
        <v>0.99769999999999992</v>
      </c>
    </row>
    <row r="36" spans="1:27" x14ac:dyDescent="0.25">
      <c r="A36" s="11">
        <v>27</v>
      </c>
      <c r="B36" s="22" t="s">
        <v>27</v>
      </c>
      <c r="C36" s="11" t="s">
        <v>435</v>
      </c>
      <c r="D36" s="11" t="s">
        <v>435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2">
        <f>1.42/100</f>
        <v>1.4199999999999999E-2</v>
      </c>
      <c r="K36" s="23">
        <v>0</v>
      </c>
      <c r="L36" s="23">
        <v>0</v>
      </c>
      <c r="M36" s="22">
        <f>0.91/100</f>
        <v>9.1000000000000004E-3</v>
      </c>
      <c r="N36" s="22">
        <f>3.52/100</f>
        <v>3.5200000000000002E-2</v>
      </c>
      <c r="O36" s="22">
        <f>4.91/100</f>
        <v>4.9100000000000005E-2</v>
      </c>
      <c r="P36" s="22">
        <f>0.31/100</f>
        <v>3.0999999999999999E-3</v>
      </c>
      <c r="Q36" s="22">
        <f>88.93/100</f>
        <v>0.88930000000000009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>
        <f t="shared" si="2"/>
        <v>1</v>
      </c>
    </row>
    <row r="37" spans="1:27" x14ac:dyDescent="0.25">
      <c r="A37" s="11">
        <v>28</v>
      </c>
      <c r="B37" s="11" t="s">
        <v>27</v>
      </c>
      <c r="C37" s="11" t="s">
        <v>435</v>
      </c>
      <c r="D37" s="11" t="s">
        <v>435</v>
      </c>
      <c r="E37" s="23">
        <v>0</v>
      </c>
      <c r="F37" s="23">
        <v>0</v>
      </c>
      <c r="G37" s="23">
        <v>0</v>
      </c>
      <c r="H37">
        <f>0.028/100</f>
        <v>2.8000000000000003E-4</v>
      </c>
      <c r="I37">
        <f>0.0097/100</f>
        <v>9.7E-5</v>
      </c>
      <c r="J37">
        <f>12.036/100</f>
        <v>0.12035999999999999</v>
      </c>
      <c r="K37">
        <f>0.133/100</f>
        <v>1.33E-3</v>
      </c>
      <c r="L37" s="23">
        <v>0</v>
      </c>
      <c r="M37">
        <f>3.254/100</f>
        <v>3.2539999999999999E-2</v>
      </c>
      <c r="N37">
        <f>26.015/100</f>
        <v>0.26014999999999999</v>
      </c>
      <c r="O37">
        <f>51.971/100</f>
        <v>0.51971000000000001</v>
      </c>
      <c r="P37">
        <f>5.41/100</f>
        <v>5.4100000000000002E-2</v>
      </c>
      <c r="Q37" s="12">
        <v>0</v>
      </c>
      <c r="R37" s="12">
        <v>0</v>
      </c>
      <c r="S37">
        <f>0.276/100</f>
        <v>2.7600000000000003E-3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>
        <f t="shared" si="2"/>
        <v>0.99132699999999996</v>
      </c>
    </row>
    <row r="38" spans="1:27" ht="15.75" thickBot="1" x14ac:dyDescent="0.3">
      <c r="E38" s="1"/>
      <c r="AA38">
        <f t="shared" si="2"/>
        <v>0</v>
      </c>
    </row>
    <row r="39" spans="1:27" ht="15.75" thickBot="1" x14ac:dyDescent="0.3">
      <c r="A39" s="3" t="s">
        <v>0</v>
      </c>
      <c r="B39" s="3" t="s">
        <v>1</v>
      </c>
      <c r="C39" s="3" t="s">
        <v>436</v>
      </c>
      <c r="D39" s="3" t="s">
        <v>437</v>
      </c>
      <c r="E39" s="13" t="s">
        <v>28</v>
      </c>
      <c r="F39" s="14" t="s">
        <v>29</v>
      </c>
      <c r="G39" s="14" t="s">
        <v>30</v>
      </c>
      <c r="H39" s="14" t="s">
        <v>31</v>
      </c>
      <c r="I39" s="14" t="s">
        <v>32</v>
      </c>
      <c r="J39" s="14" t="s">
        <v>33</v>
      </c>
      <c r="K39" s="14" t="s">
        <v>34</v>
      </c>
      <c r="L39" s="14" t="s">
        <v>36</v>
      </c>
      <c r="M39" s="14" t="s">
        <v>439</v>
      </c>
      <c r="N39" s="14" t="s">
        <v>35</v>
      </c>
      <c r="O39" s="14" t="s">
        <v>37</v>
      </c>
      <c r="P39" s="14" t="s">
        <v>38</v>
      </c>
      <c r="Q39" s="14" t="s">
        <v>39</v>
      </c>
      <c r="R39" s="14" t="s">
        <v>42</v>
      </c>
      <c r="S39" s="14" t="s">
        <v>440</v>
      </c>
      <c r="T39" s="14" t="s">
        <v>441</v>
      </c>
      <c r="U39" s="14" t="s">
        <v>442</v>
      </c>
      <c r="V39" s="15" t="s">
        <v>443</v>
      </c>
      <c r="W39" s="16" t="s">
        <v>46</v>
      </c>
      <c r="X39" s="14" t="s">
        <v>444</v>
      </c>
      <c r="Z39" s="24"/>
      <c r="AA39">
        <f t="shared" si="2"/>
        <v>0</v>
      </c>
    </row>
    <row r="40" spans="1:27" x14ac:dyDescent="0.25">
      <c r="A40" s="11">
        <v>29</v>
      </c>
      <c r="B40" s="11" t="s">
        <v>27</v>
      </c>
      <c r="C40" s="11" t="s">
        <v>435</v>
      </c>
      <c r="D40" s="11" t="s">
        <v>435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AA40">
        <f t="shared" si="2"/>
        <v>1</v>
      </c>
    </row>
    <row r="41" spans="1:27" x14ac:dyDescent="0.25">
      <c r="A41" s="11">
        <v>29</v>
      </c>
      <c r="B41" s="11" t="s">
        <v>27</v>
      </c>
      <c r="C41" s="11" t="s">
        <v>435</v>
      </c>
      <c r="D41" s="11" t="s">
        <v>438</v>
      </c>
      <c r="E41" s="1">
        <v>0</v>
      </c>
      <c r="F41" s="1">
        <v>0</v>
      </c>
      <c r="G41" s="1">
        <v>0</v>
      </c>
      <c r="H41" s="1">
        <v>0</v>
      </c>
      <c r="I41" s="1">
        <v>1.2999999999999999E-2</v>
      </c>
      <c r="J41" s="1">
        <v>4.0500000000000001E-2</v>
      </c>
      <c r="K41" s="1">
        <v>5.8200000000000002E-2</v>
      </c>
      <c r="L41" s="1">
        <v>0</v>
      </c>
      <c r="M41" s="1">
        <v>0</v>
      </c>
      <c r="N41" s="1">
        <v>6.1000000000000004E-3</v>
      </c>
      <c r="O41" s="1">
        <v>0.83130000000000004</v>
      </c>
      <c r="P41" s="1">
        <v>5.0500000000000003E-2</v>
      </c>
      <c r="Q41" s="1">
        <v>5.0000000000000001E-4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AA41">
        <f t="shared" si="2"/>
        <v>1.0001</v>
      </c>
    </row>
    <row r="42" spans="1:27" x14ac:dyDescent="0.25">
      <c r="A42" s="11">
        <v>29</v>
      </c>
      <c r="B42" s="11" t="s">
        <v>47</v>
      </c>
      <c r="C42" s="11" t="s">
        <v>435</v>
      </c>
      <c r="D42" s="11" t="s">
        <v>435</v>
      </c>
      <c r="E42" s="1">
        <v>0</v>
      </c>
      <c r="F42" s="1">
        <v>0</v>
      </c>
      <c r="G42" s="1">
        <v>0</v>
      </c>
      <c r="H42" s="1">
        <v>0</v>
      </c>
      <c r="I42" s="1">
        <v>2.0000000000000001E-4</v>
      </c>
      <c r="J42" s="1">
        <v>0.11840000000000001</v>
      </c>
      <c r="K42" s="1">
        <v>1.1999999999999999E-3</v>
      </c>
      <c r="L42" s="1">
        <v>0</v>
      </c>
      <c r="M42" s="1">
        <v>0</v>
      </c>
      <c r="N42" s="1">
        <v>2.1999999999999999E-2</v>
      </c>
      <c r="O42" s="1">
        <v>0.34849999999999998</v>
      </c>
      <c r="P42" s="1">
        <v>0.4985</v>
      </c>
      <c r="Q42" s="1">
        <v>3.0000000000000001E-3</v>
      </c>
      <c r="R42" s="1">
        <v>8.2000000000000007E-3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AA42">
        <f t="shared" si="2"/>
        <v>0.99999999999999989</v>
      </c>
    </row>
    <row r="43" spans="1:27" x14ac:dyDescent="0.25">
      <c r="A43" s="11">
        <v>29</v>
      </c>
      <c r="B43" s="11" t="s">
        <v>47</v>
      </c>
      <c r="C43" s="11" t="s">
        <v>435</v>
      </c>
      <c r="D43" s="11" t="s">
        <v>438</v>
      </c>
      <c r="E43" s="1">
        <v>0</v>
      </c>
      <c r="F43" s="1">
        <v>0</v>
      </c>
      <c r="G43" s="1">
        <v>0</v>
      </c>
      <c r="H43" s="1">
        <v>0</v>
      </c>
      <c r="I43" s="1">
        <v>1.2999999999999999E-2</v>
      </c>
      <c r="J43" s="1">
        <v>4.0500000000000001E-2</v>
      </c>
      <c r="K43" s="1">
        <v>5.8200000000000002E-2</v>
      </c>
      <c r="L43" s="1">
        <v>0</v>
      </c>
      <c r="M43" s="1">
        <v>0</v>
      </c>
      <c r="N43" s="1">
        <v>6.1000000000000004E-3</v>
      </c>
      <c r="O43" s="1">
        <v>0.83130000000000004</v>
      </c>
      <c r="P43" s="1">
        <v>5.0500000000000003E-2</v>
      </c>
      <c r="Q43" s="1">
        <v>5.0000000000000001E-4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AA43">
        <f t="shared" si="2"/>
        <v>1.0001</v>
      </c>
    </row>
    <row r="44" spans="1:27" x14ac:dyDescent="0.25">
      <c r="A44" s="11">
        <v>30</v>
      </c>
      <c r="B44" s="11" t="s">
        <v>27</v>
      </c>
      <c r="C44" s="11" t="s">
        <v>435</v>
      </c>
      <c r="D44" s="11" t="s">
        <v>435</v>
      </c>
      <c r="E44" s="1">
        <v>0</v>
      </c>
      <c r="F44" s="1">
        <v>0</v>
      </c>
      <c r="G44" s="1">
        <v>0</v>
      </c>
      <c r="H44" s="1">
        <v>0</v>
      </c>
      <c r="I44" s="1">
        <v>3.2000000000000002E-3</v>
      </c>
      <c r="J44" s="1">
        <v>0.15529999999999999</v>
      </c>
      <c r="K44" s="1">
        <v>1.1999999999999999E-3</v>
      </c>
      <c r="L44" s="1">
        <v>0</v>
      </c>
      <c r="M44" s="1">
        <v>0</v>
      </c>
      <c r="N44" s="1">
        <v>3.4000000000000002E-2</v>
      </c>
      <c r="O44" s="1">
        <v>0.21229999999999999</v>
      </c>
      <c r="P44" s="1">
        <v>0.54069999999999996</v>
      </c>
      <c r="Q44" s="1">
        <v>4.5900000000000003E-2</v>
      </c>
      <c r="R44" s="1">
        <v>3.5999999999999999E-3</v>
      </c>
      <c r="S44" s="1">
        <v>0</v>
      </c>
      <c r="T44" s="1">
        <v>0</v>
      </c>
      <c r="U44" s="1">
        <v>3.8E-3</v>
      </c>
      <c r="V44" s="1">
        <v>0</v>
      </c>
      <c r="W44" s="1">
        <v>0</v>
      </c>
      <c r="X44" s="1">
        <v>0</v>
      </c>
      <c r="AA44">
        <f t="shared" si="2"/>
        <v>1</v>
      </c>
    </row>
    <row r="45" spans="1:27" x14ac:dyDescent="0.25">
      <c r="A45" s="11">
        <v>30</v>
      </c>
      <c r="B45" s="11" t="s">
        <v>27</v>
      </c>
      <c r="C45" s="11" t="s">
        <v>435</v>
      </c>
      <c r="D45" s="11" t="s">
        <v>438</v>
      </c>
      <c r="E45" s="1">
        <v>0</v>
      </c>
      <c r="F45" s="1">
        <v>0</v>
      </c>
      <c r="G45" s="1">
        <v>0</v>
      </c>
      <c r="H45" s="1">
        <v>0</v>
      </c>
      <c r="I45" s="1">
        <v>1.8E-3</v>
      </c>
      <c r="J45" s="1">
        <v>6.3799999999999996E-2</v>
      </c>
      <c r="K45" s="1">
        <v>0</v>
      </c>
      <c r="L45" s="1">
        <v>0</v>
      </c>
      <c r="M45" s="1">
        <v>0</v>
      </c>
      <c r="N45" s="1">
        <v>3.2800000000000003E-2</v>
      </c>
      <c r="O45" s="1">
        <v>0.17150000000000001</v>
      </c>
      <c r="P45" s="1">
        <v>0.72409999999999997</v>
      </c>
      <c r="Q45" s="1">
        <v>4.1000000000000003E-3</v>
      </c>
      <c r="R45" s="1">
        <v>1.8E-3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AA45">
        <f t="shared" si="2"/>
        <v>0.99990000000000001</v>
      </c>
    </row>
    <row r="46" spans="1:27" x14ac:dyDescent="0.25">
      <c r="A46" s="11">
        <v>30</v>
      </c>
      <c r="B46" s="11" t="s">
        <v>47</v>
      </c>
      <c r="C46" s="11" t="s">
        <v>435</v>
      </c>
      <c r="D46" s="11" t="s">
        <v>435</v>
      </c>
      <c r="E46" s="1">
        <v>0</v>
      </c>
      <c r="F46" s="1">
        <v>0</v>
      </c>
      <c r="G46" s="1">
        <v>0</v>
      </c>
      <c r="H46" s="1">
        <v>0</v>
      </c>
      <c r="I46" s="1">
        <v>7.4999999999999997E-3</v>
      </c>
      <c r="J46" s="1">
        <v>0.22789999999999999</v>
      </c>
      <c r="K46" s="1">
        <v>9.2999999999999992E-3</v>
      </c>
      <c r="L46" s="1">
        <v>0</v>
      </c>
      <c r="M46" s="1">
        <v>0</v>
      </c>
      <c r="N46" s="1">
        <v>2.35E-2</v>
      </c>
      <c r="O46" s="1">
        <v>0.16039999999999999</v>
      </c>
      <c r="P46" s="1">
        <v>0.56410000000000005</v>
      </c>
      <c r="Q46" s="1">
        <v>1.6000000000000001E-3</v>
      </c>
      <c r="R46" s="1">
        <v>2.5999999999999999E-3</v>
      </c>
      <c r="S46" s="1">
        <v>1.1999999999999999E-3</v>
      </c>
      <c r="T46" s="1">
        <v>0</v>
      </c>
      <c r="U46" s="1">
        <v>1.9E-3</v>
      </c>
      <c r="V46" s="1">
        <v>0</v>
      </c>
      <c r="W46" s="1">
        <v>0</v>
      </c>
      <c r="X46" s="1">
        <v>0</v>
      </c>
      <c r="AA46">
        <f t="shared" si="2"/>
        <v>1</v>
      </c>
    </row>
    <row r="47" spans="1:27" x14ac:dyDescent="0.25">
      <c r="A47" s="11">
        <v>30</v>
      </c>
      <c r="B47" s="11" t="s">
        <v>47</v>
      </c>
      <c r="C47" s="11" t="s">
        <v>435</v>
      </c>
      <c r="D47" s="11" t="s">
        <v>438</v>
      </c>
      <c r="E47" s="1">
        <v>0</v>
      </c>
      <c r="F47" s="1">
        <v>0</v>
      </c>
      <c r="G47" s="1">
        <v>0</v>
      </c>
      <c r="H47" s="1">
        <v>0</v>
      </c>
      <c r="I47" s="1">
        <v>1.8E-3</v>
      </c>
      <c r="J47" s="1">
        <v>6.3799999999999996E-2</v>
      </c>
      <c r="K47" s="1">
        <v>0</v>
      </c>
      <c r="L47" s="1">
        <v>0</v>
      </c>
      <c r="M47" s="1">
        <v>0</v>
      </c>
      <c r="N47" s="1">
        <v>3.2800000000000003E-2</v>
      </c>
      <c r="O47" s="1">
        <v>0.17150000000000001</v>
      </c>
      <c r="P47" s="1">
        <v>0.72409999999999997</v>
      </c>
      <c r="Q47" s="1">
        <v>4.1000000000000003E-3</v>
      </c>
      <c r="R47" s="1">
        <v>1.8E-3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AA47">
        <f t="shared" si="2"/>
        <v>0.99990000000000001</v>
      </c>
    </row>
    <row r="48" spans="1:27" x14ac:dyDescent="0.25">
      <c r="A48" s="11">
        <v>31</v>
      </c>
      <c r="B48" s="11" t="s">
        <v>27</v>
      </c>
      <c r="C48" s="11" t="s">
        <v>435</v>
      </c>
      <c r="D48" s="11" t="s">
        <v>435</v>
      </c>
      <c r="E48" s="1">
        <v>0</v>
      </c>
      <c r="F48" s="1">
        <v>0</v>
      </c>
      <c r="G48" s="1">
        <v>0</v>
      </c>
      <c r="H48" s="1">
        <v>0</v>
      </c>
      <c r="I48" s="1">
        <v>9.5999999999999992E-3</v>
      </c>
      <c r="J48" s="1">
        <v>0.1817</v>
      </c>
      <c r="K48" s="1">
        <v>6.1000000000000004E-3</v>
      </c>
      <c r="L48" s="1">
        <v>0</v>
      </c>
      <c r="M48" s="1">
        <v>0</v>
      </c>
      <c r="N48" s="1">
        <v>1.54E-2</v>
      </c>
      <c r="O48" s="1">
        <v>0.38500000000000001</v>
      </c>
      <c r="P48" s="1">
        <v>0.35610000000000003</v>
      </c>
      <c r="Q48" s="1">
        <v>2.6700000000000002E-2</v>
      </c>
      <c r="R48" s="1">
        <v>1.78E-2</v>
      </c>
      <c r="S48" s="1">
        <v>1.6000000000000001E-3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AA48">
        <f t="shared" si="2"/>
        <v>1</v>
      </c>
    </row>
    <row r="49" spans="1:27" x14ac:dyDescent="0.25">
      <c r="A49" s="11">
        <v>31</v>
      </c>
      <c r="B49" s="11" t="s">
        <v>27</v>
      </c>
      <c r="C49" s="11" t="s">
        <v>435</v>
      </c>
      <c r="D49" s="11" t="s">
        <v>438</v>
      </c>
      <c r="E49" s="1">
        <v>0</v>
      </c>
      <c r="F49" s="1">
        <v>0</v>
      </c>
      <c r="G49" s="1">
        <v>0</v>
      </c>
      <c r="H49" s="1">
        <v>0</v>
      </c>
      <c r="I49" s="1">
        <v>8.8999999999999999E-3</v>
      </c>
      <c r="J49" s="1">
        <v>5.3600000000000002E-2</v>
      </c>
      <c r="K49" s="1">
        <v>1.1999999999999999E-3</v>
      </c>
      <c r="L49" s="1">
        <v>0</v>
      </c>
      <c r="M49" s="1">
        <v>0</v>
      </c>
      <c r="N49" s="1">
        <v>1.4200000000000001E-2</v>
      </c>
      <c r="O49" s="1">
        <v>0.7802</v>
      </c>
      <c r="P49" s="1">
        <v>0.1197</v>
      </c>
      <c r="Q49" s="1">
        <v>5.0000000000000001E-3</v>
      </c>
      <c r="R49" s="1">
        <v>5.8999999999999999E-3</v>
      </c>
      <c r="S49" s="1">
        <v>0</v>
      </c>
      <c r="T49" s="1">
        <v>0</v>
      </c>
      <c r="U49" s="1">
        <v>1.1299999999999999E-2</v>
      </c>
      <c r="V49" s="1">
        <v>0</v>
      </c>
      <c r="W49" s="1">
        <v>0</v>
      </c>
      <c r="X49" s="1">
        <v>0</v>
      </c>
      <c r="AA49">
        <f t="shared" si="2"/>
        <v>1</v>
      </c>
    </row>
    <row r="50" spans="1:27" x14ac:dyDescent="0.25">
      <c r="A50" s="11">
        <v>32</v>
      </c>
      <c r="B50" s="11" t="s">
        <v>27</v>
      </c>
      <c r="C50" s="11" t="s">
        <v>435</v>
      </c>
      <c r="D50" s="11" t="s">
        <v>435</v>
      </c>
      <c r="E50" s="1">
        <v>0</v>
      </c>
      <c r="F50" s="1">
        <v>0</v>
      </c>
      <c r="G50" s="1">
        <v>0</v>
      </c>
      <c r="H50" s="1">
        <v>0</v>
      </c>
      <c r="I50" s="1">
        <v>2.1000000000000001E-2</v>
      </c>
      <c r="J50" s="1">
        <v>0.18940000000000001</v>
      </c>
      <c r="K50" s="1">
        <v>0</v>
      </c>
      <c r="L50" s="1">
        <v>0</v>
      </c>
      <c r="M50" s="1">
        <v>0</v>
      </c>
      <c r="N50" s="1">
        <v>1.72E-2</v>
      </c>
      <c r="O50" s="1">
        <v>0.37359999999999999</v>
      </c>
      <c r="P50" s="1">
        <v>0.35680000000000001</v>
      </c>
      <c r="Q50" s="1">
        <v>2.0199999999999999E-2</v>
      </c>
      <c r="R50" s="1">
        <v>5.7999999999999996E-3</v>
      </c>
      <c r="S50" s="1">
        <v>4.0000000000000001E-3</v>
      </c>
      <c r="T50" s="1">
        <v>0</v>
      </c>
      <c r="U50" s="1">
        <v>5.1999999999999998E-3</v>
      </c>
      <c r="V50" s="1">
        <v>0</v>
      </c>
      <c r="W50" s="1">
        <v>2.7000000000000001E-3</v>
      </c>
      <c r="X50" s="1">
        <v>4.1000000000000003E-3</v>
      </c>
      <c r="AA50">
        <f t="shared" si="2"/>
        <v>1</v>
      </c>
    </row>
    <row r="51" spans="1:27" x14ac:dyDescent="0.25">
      <c r="A51" s="11">
        <v>32</v>
      </c>
      <c r="B51" s="11" t="s">
        <v>27</v>
      </c>
      <c r="C51" s="11" t="s">
        <v>435</v>
      </c>
      <c r="D51" s="11" t="s">
        <v>438</v>
      </c>
      <c r="E51" s="1">
        <v>0</v>
      </c>
      <c r="F51" s="1">
        <v>0</v>
      </c>
      <c r="G51" s="1">
        <v>0</v>
      </c>
      <c r="H51" s="1">
        <v>0</v>
      </c>
      <c r="I51" s="1">
        <v>2.1000000000000001E-2</v>
      </c>
      <c r="J51" s="1">
        <v>0.18940000000000001</v>
      </c>
      <c r="K51" s="1">
        <v>0</v>
      </c>
      <c r="L51" s="1">
        <v>0</v>
      </c>
      <c r="M51" s="1">
        <v>0</v>
      </c>
      <c r="N51" s="1">
        <v>1.72E-2</v>
      </c>
      <c r="O51" s="1">
        <v>0.37359999999999999</v>
      </c>
      <c r="P51" s="1">
        <v>0.35680000000000001</v>
      </c>
      <c r="Q51" s="1">
        <v>2.0199999999999999E-2</v>
      </c>
      <c r="R51" s="1">
        <v>5.7999999999999996E-3</v>
      </c>
      <c r="S51" s="1">
        <v>4.0000000000000001E-3</v>
      </c>
      <c r="T51" s="1">
        <v>0</v>
      </c>
      <c r="U51" s="1">
        <v>5.1999999999999998E-3</v>
      </c>
      <c r="V51" s="1">
        <v>0</v>
      </c>
      <c r="W51" s="1">
        <v>2.7000000000000001E-3</v>
      </c>
      <c r="X51" s="1">
        <v>4.1000000000000003E-3</v>
      </c>
      <c r="AA51">
        <f t="shared" si="2"/>
        <v>1</v>
      </c>
    </row>
    <row r="52" spans="1:27" x14ac:dyDescent="0.25">
      <c r="A52" s="11">
        <v>33</v>
      </c>
      <c r="B52" s="11" t="s">
        <v>27</v>
      </c>
      <c r="C52" s="11" t="s">
        <v>435</v>
      </c>
      <c r="D52" s="11" t="s">
        <v>435</v>
      </c>
      <c r="E52" s="1">
        <v>0</v>
      </c>
      <c r="F52" s="1">
        <v>0</v>
      </c>
      <c r="G52" s="1">
        <v>0</v>
      </c>
      <c r="H52" s="1">
        <v>0</v>
      </c>
      <c r="I52" s="1">
        <v>2.0000000000000001E-4</v>
      </c>
      <c r="J52" s="1">
        <v>0.11840000000000001</v>
      </c>
      <c r="K52" s="1">
        <v>1.1999999999999999E-3</v>
      </c>
      <c r="L52" s="1">
        <v>0</v>
      </c>
      <c r="M52" s="1">
        <v>0</v>
      </c>
      <c r="N52" s="1">
        <v>2.1999999999999999E-2</v>
      </c>
      <c r="O52" s="1">
        <v>0.34849999999999998</v>
      </c>
      <c r="P52" s="1">
        <v>0.4985</v>
      </c>
      <c r="Q52" s="1">
        <v>3.0000000000000001E-3</v>
      </c>
      <c r="R52" s="1">
        <v>8.2000000000000007E-3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AA52">
        <f t="shared" si="2"/>
        <v>0.99999999999999989</v>
      </c>
    </row>
    <row r="53" spans="1:27" x14ac:dyDescent="0.25">
      <c r="A53" s="11">
        <v>33</v>
      </c>
      <c r="B53" s="11" t="s">
        <v>27</v>
      </c>
      <c r="C53" s="11" t="s">
        <v>435</v>
      </c>
      <c r="D53" s="11" t="s">
        <v>438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4.0500000000000001E-2</v>
      </c>
      <c r="K53" s="1">
        <v>5.8200000000000002E-2</v>
      </c>
      <c r="L53" s="1">
        <v>0</v>
      </c>
      <c r="M53" s="1">
        <v>0</v>
      </c>
      <c r="N53" s="1">
        <v>0</v>
      </c>
      <c r="O53" s="1">
        <v>0.83130000000000004</v>
      </c>
      <c r="P53" s="1">
        <v>5.0500000000000003E-2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AA53">
        <f t="shared" si="2"/>
        <v>0.98050000000000004</v>
      </c>
    </row>
    <row r="54" spans="1:27" x14ac:dyDescent="0.25">
      <c r="A54" s="11">
        <v>34</v>
      </c>
      <c r="B54" s="11" t="s">
        <v>27</v>
      </c>
      <c r="C54" s="11" t="s">
        <v>445</v>
      </c>
      <c r="D54" s="11" t="s">
        <v>435</v>
      </c>
      <c r="E54" s="1">
        <v>0</v>
      </c>
      <c r="F54" s="1">
        <v>0</v>
      </c>
      <c r="G54" s="1">
        <v>0</v>
      </c>
      <c r="H54" s="1">
        <v>4.8999999999999998E-3</v>
      </c>
      <c r="I54" s="1">
        <v>9.2999999999999992E-3</v>
      </c>
      <c r="J54" s="1">
        <v>0.4249</v>
      </c>
      <c r="K54" s="1">
        <v>6.9999999999999999E-4</v>
      </c>
      <c r="L54" s="1">
        <v>0</v>
      </c>
      <c r="M54" s="1">
        <v>0</v>
      </c>
      <c r="N54" s="1">
        <v>4.9099999999999998E-2</v>
      </c>
      <c r="O54" s="1">
        <v>0.41439999999999999</v>
      </c>
      <c r="P54" s="1">
        <v>9.2200000000000004E-2</v>
      </c>
      <c r="Q54" s="1">
        <v>0</v>
      </c>
      <c r="R54" s="1">
        <v>4.5999999999999999E-3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AA54">
        <f t="shared" si="2"/>
        <v>1.0001</v>
      </c>
    </row>
    <row r="55" spans="1:27" x14ac:dyDescent="0.25">
      <c r="A55" s="11">
        <v>34</v>
      </c>
      <c r="B55" s="11" t="s">
        <v>27</v>
      </c>
      <c r="C55" s="11" t="s">
        <v>435</v>
      </c>
      <c r="D55" s="11" t="s">
        <v>438</v>
      </c>
      <c r="E55" s="1">
        <v>0</v>
      </c>
      <c r="F55" s="1">
        <v>0</v>
      </c>
      <c r="G55" s="1">
        <v>0</v>
      </c>
      <c r="H55" s="1">
        <v>1.8E-3</v>
      </c>
      <c r="I55" s="1">
        <v>2.3300000000000001E-2</v>
      </c>
      <c r="J55" s="1">
        <v>0.96440000000000003</v>
      </c>
      <c r="K55" s="1">
        <v>0</v>
      </c>
      <c r="L55" s="1">
        <v>0</v>
      </c>
      <c r="M55" s="1">
        <v>0</v>
      </c>
      <c r="N55" s="1">
        <v>1.0500000000000001E-2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AA55">
        <f t="shared" si="2"/>
        <v>1</v>
      </c>
    </row>
    <row r="56" spans="1:27" x14ac:dyDescent="0.25">
      <c r="A56" s="11">
        <v>34</v>
      </c>
      <c r="B56" s="11" t="s">
        <v>47</v>
      </c>
      <c r="C56" s="11" t="s">
        <v>435</v>
      </c>
      <c r="D56" s="11" t="s">
        <v>435</v>
      </c>
      <c r="E56" s="1">
        <v>0</v>
      </c>
      <c r="F56" s="1">
        <v>0</v>
      </c>
      <c r="G56" s="1">
        <v>0</v>
      </c>
      <c r="H56" s="1">
        <v>4.8999999999999998E-3</v>
      </c>
      <c r="I56" s="1">
        <v>9.2999999999999992E-3</v>
      </c>
      <c r="J56" s="1">
        <v>0.4249</v>
      </c>
      <c r="K56" s="1">
        <v>6.9999999999999999E-4</v>
      </c>
      <c r="L56" s="1">
        <v>0</v>
      </c>
      <c r="M56" s="1">
        <v>0</v>
      </c>
      <c r="N56" s="1">
        <v>4.9099999999999998E-2</v>
      </c>
      <c r="O56" s="1">
        <v>0.41439999999999999</v>
      </c>
      <c r="P56" s="1">
        <v>9.2200000000000004E-2</v>
      </c>
      <c r="Q56" s="1">
        <v>0</v>
      </c>
      <c r="R56" s="1">
        <v>4.5999999999999999E-3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AA56">
        <f t="shared" si="2"/>
        <v>1.0001</v>
      </c>
    </row>
    <row r="57" spans="1:27" x14ac:dyDescent="0.25">
      <c r="A57" s="11">
        <v>34</v>
      </c>
      <c r="B57" s="11" t="s">
        <v>47</v>
      </c>
      <c r="C57" s="11" t="s">
        <v>435</v>
      </c>
      <c r="D57" s="11" t="s">
        <v>438</v>
      </c>
      <c r="E57" s="1">
        <v>0</v>
      </c>
      <c r="F57" s="1">
        <v>0</v>
      </c>
      <c r="G57" s="1">
        <v>0</v>
      </c>
      <c r="H57">
        <f>1.13/100</f>
        <v>1.1299999999999999E-2</v>
      </c>
      <c r="I57" s="1">
        <v>0</v>
      </c>
      <c r="J57">
        <f>5.36/100</f>
        <v>5.3600000000000002E-2</v>
      </c>
      <c r="K57" s="1">
        <v>0</v>
      </c>
      <c r="L57" s="1">
        <v>0</v>
      </c>
      <c r="M57" s="1">
        <v>0</v>
      </c>
      <c r="N57">
        <f>1.42/100</f>
        <v>1.4199999999999999E-2</v>
      </c>
      <c r="O57">
        <f>0.7802</f>
        <v>0.7802</v>
      </c>
      <c r="P57">
        <f>0.1197</f>
        <v>0.1197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AA57">
        <f t="shared" si="2"/>
        <v>0.97899999999999998</v>
      </c>
    </row>
    <row r="58" spans="1:27" x14ac:dyDescent="0.25">
      <c r="A58" s="11">
        <v>35</v>
      </c>
      <c r="B58" s="11" t="s">
        <v>27</v>
      </c>
      <c r="C58" s="11" t="s">
        <v>435</v>
      </c>
      <c r="D58" s="11" t="s">
        <v>435</v>
      </c>
      <c r="E58" s="1">
        <v>0</v>
      </c>
      <c r="F58" s="1">
        <v>0</v>
      </c>
      <c r="G58" s="1">
        <v>0</v>
      </c>
      <c r="H58" s="1">
        <v>0</v>
      </c>
      <c r="I58" s="1">
        <v>5.0000000000000001E-4</v>
      </c>
      <c r="J58" s="1">
        <v>6.7599999999999993E-2</v>
      </c>
      <c r="K58" s="1">
        <v>1.6999999999999999E-3</v>
      </c>
      <c r="L58" s="1">
        <v>0</v>
      </c>
      <c r="M58" s="1">
        <v>0</v>
      </c>
      <c r="N58" s="1">
        <v>2.1299999999999999E-2</v>
      </c>
      <c r="O58" s="1">
        <v>0.48449999999999999</v>
      </c>
      <c r="P58" s="1">
        <v>0.32029999999999997</v>
      </c>
      <c r="Q58" s="1">
        <v>9.2399999999999996E-2</v>
      </c>
      <c r="R58" s="1">
        <v>5.4000000000000003E-3</v>
      </c>
      <c r="S58" s="1">
        <v>0</v>
      </c>
      <c r="T58" s="1">
        <v>0</v>
      </c>
      <c r="U58" s="1">
        <v>3.5999999999999999E-3</v>
      </c>
      <c r="V58" s="1">
        <v>2.8E-3</v>
      </c>
      <c r="W58" s="1">
        <v>0</v>
      </c>
      <c r="X58" s="1">
        <v>0</v>
      </c>
    </row>
    <row r="59" spans="1:27" x14ac:dyDescent="0.25">
      <c r="A59" s="11">
        <v>35</v>
      </c>
      <c r="B59" s="11" t="s">
        <v>27</v>
      </c>
      <c r="C59" s="11" t="s">
        <v>435</v>
      </c>
      <c r="D59" s="11" t="s">
        <v>438</v>
      </c>
      <c r="E59" s="1">
        <v>0</v>
      </c>
      <c r="F59" s="1">
        <v>0</v>
      </c>
      <c r="G59" s="1">
        <v>0</v>
      </c>
      <c r="H59" s="1">
        <v>0</v>
      </c>
      <c r="I59" s="1">
        <v>1.54E-2</v>
      </c>
      <c r="J59" s="1">
        <v>4.4299999999999999E-2</v>
      </c>
      <c r="K59" s="1">
        <v>6.2700000000000006E-2</v>
      </c>
      <c r="L59" s="1">
        <v>0</v>
      </c>
      <c r="M59" s="1">
        <v>0</v>
      </c>
      <c r="N59" s="1">
        <v>1.5800000000000002E-2</v>
      </c>
      <c r="O59" s="1">
        <v>0.81340000000000001</v>
      </c>
      <c r="P59" s="1">
        <v>4.3999999999999997E-2</v>
      </c>
      <c r="Q59" s="1">
        <v>4.4000000000000003E-3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</row>
    <row r="60" spans="1:27" x14ac:dyDescent="0.25">
      <c r="A60" s="11">
        <v>36</v>
      </c>
      <c r="B60" s="11" t="s">
        <v>27</v>
      </c>
      <c r="C60" s="11" t="s">
        <v>435</v>
      </c>
      <c r="D60" s="11" t="s">
        <v>435</v>
      </c>
      <c r="E60" s="1">
        <v>2.5000000000000001E-3</v>
      </c>
      <c r="F60" s="1">
        <v>1.44E-2</v>
      </c>
      <c r="G60" s="1">
        <v>1.41E-2</v>
      </c>
      <c r="H60" s="1">
        <v>0.1991</v>
      </c>
      <c r="I60" s="1">
        <v>6.9099999999999995E-2</v>
      </c>
      <c r="J60" s="1">
        <v>0.1787</v>
      </c>
      <c r="K60" s="1">
        <v>6.9999999999999999E-4</v>
      </c>
      <c r="L60" s="1">
        <v>0</v>
      </c>
      <c r="M60" s="1">
        <v>0</v>
      </c>
      <c r="N60" s="1">
        <v>3.3300000000000003E-2</v>
      </c>
      <c r="O60" s="1">
        <v>0.25430000000000003</v>
      </c>
      <c r="P60" s="1">
        <v>0.2044</v>
      </c>
      <c r="Q60" s="1">
        <v>2.23E-2</v>
      </c>
      <c r="R60" s="1">
        <v>2.7000000000000001E-3</v>
      </c>
      <c r="S60" s="1">
        <v>1.4E-3</v>
      </c>
      <c r="T60" s="1">
        <v>0</v>
      </c>
      <c r="U60" s="1">
        <v>1.8E-3</v>
      </c>
      <c r="V60" s="1">
        <v>0</v>
      </c>
      <c r="W60" s="1">
        <v>0</v>
      </c>
      <c r="X60" s="1">
        <v>1E-3</v>
      </c>
    </row>
    <row r="61" spans="1:27" x14ac:dyDescent="0.25">
      <c r="A61" s="11">
        <v>36</v>
      </c>
      <c r="B61" s="11" t="s">
        <v>27</v>
      </c>
      <c r="C61" s="11" t="s">
        <v>435</v>
      </c>
      <c r="D61" s="11" t="s">
        <v>438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0.98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</row>
    <row r="62" spans="1:27" x14ac:dyDescent="0.25">
      <c r="A62" s="11">
        <v>37</v>
      </c>
      <c r="B62" s="11" t="s">
        <v>27</v>
      </c>
      <c r="C62" s="11" t="s">
        <v>435</v>
      </c>
      <c r="D62" s="11" t="s">
        <v>435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0.13139999999999999</v>
      </c>
      <c r="K62" s="1">
        <v>0</v>
      </c>
      <c r="L62" s="1">
        <v>0</v>
      </c>
      <c r="M62" s="1">
        <v>0</v>
      </c>
      <c r="N62" s="1">
        <v>2.2599999999999999E-2</v>
      </c>
      <c r="O62" s="1">
        <v>0.34589999999999999</v>
      </c>
      <c r="P62" s="1">
        <v>0.48270000000000002</v>
      </c>
      <c r="Q62" s="1">
        <v>8.6999999999999994E-3</v>
      </c>
      <c r="R62" s="1">
        <v>5.7999999999999996E-3</v>
      </c>
      <c r="S62" s="1">
        <v>2.5999999999999999E-3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</row>
    <row r="63" spans="1:27" x14ac:dyDescent="0.25">
      <c r="A63" s="11">
        <v>37</v>
      </c>
      <c r="B63" s="11" t="s">
        <v>27</v>
      </c>
      <c r="C63" s="11" t="s">
        <v>435</v>
      </c>
      <c r="D63" s="11" t="s">
        <v>438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</row>
    <row r="64" spans="1:27" x14ac:dyDescent="0.25">
      <c r="A64" s="11">
        <v>37</v>
      </c>
      <c r="B64" s="11" t="s">
        <v>47</v>
      </c>
      <c r="C64" s="11" t="s">
        <v>435</v>
      </c>
      <c r="D64" s="11" t="s">
        <v>435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7.1900000000000006E-2</v>
      </c>
      <c r="K64" s="1">
        <v>0</v>
      </c>
      <c r="L64" s="1">
        <v>0</v>
      </c>
      <c r="M64" s="1">
        <v>0</v>
      </c>
      <c r="N64" s="1">
        <v>3.95E-2</v>
      </c>
      <c r="O64" s="1">
        <v>0.20799999999999999</v>
      </c>
      <c r="P64" s="1">
        <v>0.66720000000000002</v>
      </c>
      <c r="Q64" s="1">
        <v>3.8E-3</v>
      </c>
      <c r="R64" s="1">
        <v>2.8999999999999998E-3</v>
      </c>
      <c r="S64" s="1">
        <v>8.0000000000000004E-4</v>
      </c>
      <c r="T64" s="1">
        <v>0</v>
      </c>
      <c r="U64" s="1">
        <v>5.8999999999999999E-3</v>
      </c>
      <c r="V64" s="1">
        <v>0</v>
      </c>
      <c r="W64" s="1">
        <v>0</v>
      </c>
      <c r="X64" s="1">
        <v>0</v>
      </c>
    </row>
    <row r="65" spans="1:24" x14ac:dyDescent="0.25">
      <c r="A65" s="11">
        <v>37</v>
      </c>
      <c r="B65" s="11" t="s">
        <v>47</v>
      </c>
      <c r="C65" s="11" t="s">
        <v>435</v>
      </c>
      <c r="D65" s="11" t="s">
        <v>438</v>
      </c>
      <c r="E65" s="1">
        <v>0</v>
      </c>
      <c r="F65" s="1">
        <v>0</v>
      </c>
      <c r="G65" s="1">
        <v>0</v>
      </c>
      <c r="H65" s="1">
        <v>0</v>
      </c>
      <c r="I65" s="1">
        <v>1.8E-3</v>
      </c>
      <c r="J65" s="1">
        <v>6.3799999999999996E-2</v>
      </c>
      <c r="K65" s="1">
        <v>0</v>
      </c>
      <c r="L65" s="1">
        <v>0</v>
      </c>
      <c r="M65" s="1">
        <v>0</v>
      </c>
      <c r="N65" s="1">
        <v>3.2800000000000003E-2</v>
      </c>
      <c r="O65" s="1">
        <v>0.17150000000000001</v>
      </c>
      <c r="P65" s="1">
        <v>0.72409999999999997</v>
      </c>
      <c r="Q65" s="1">
        <v>4.1000000000000003E-3</v>
      </c>
      <c r="R65" s="1">
        <v>1.8E-3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</row>
    <row r="66" spans="1:24" x14ac:dyDescent="0.25">
      <c r="A66" s="11">
        <v>37</v>
      </c>
      <c r="B66" s="11" t="s">
        <v>48</v>
      </c>
      <c r="C66" s="11" t="s">
        <v>435</v>
      </c>
      <c r="D66" s="11" t="s">
        <v>435</v>
      </c>
      <c r="E66" s="1">
        <v>0</v>
      </c>
      <c r="F66" s="1">
        <v>0</v>
      </c>
      <c r="G66" s="1">
        <v>0</v>
      </c>
      <c r="H66" s="1">
        <v>0</v>
      </c>
      <c r="I66" s="1">
        <v>1.4E-3</v>
      </c>
      <c r="J66" s="1">
        <v>0.114</v>
      </c>
      <c r="K66" s="1">
        <v>1.1000000000000001E-3</v>
      </c>
      <c r="L66" s="1">
        <v>0</v>
      </c>
      <c r="M66" s="1">
        <v>0</v>
      </c>
      <c r="N66" s="1">
        <v>4.2799999999999998E-2</v>
      </c>
      <c r="O66" s="1">
        <v>0.25440000000000002</v>
      </c>
      <c r="P66" s="1">
        <v>0.51529999999999998</v>
      </c>
      <c r="Q66" s="1">
        <v>5.8700000000000002E-2</v>
      </c>
      <c r="R66" s="1">
        <v>4.4000000000000003E-3</v>
      </c>
      <c r="S66" s="1">
        <v>3.3E-3</v>
      </c>
      <c r="T66" s="1">
        <v>0</v>
      </c>
      <c r="U66" s="1">
        <v>4.5999999999999999E-3</v>
      </c>
      <c r="V66" s="1">
        <v>0</v>
      </c>
      <c r="W66" s="1">
        <v>0</v>
      </c>
      <c r="X66" s="1">
        <v>0</v>
      </c>
    </row>
    <row r="67" spans="1:24" x14ac:dyDescent="0.25">
      <c r="A67" s="11">
        <v>37</v>
      </c>
      <c r="B67" s="11" t="s">
        <v>48</v>
      </c>
      <c r="C67" s="11" t="s">
        <v>435</v>
      </c>
      <c r="D67" s="11" t="s">
        <v>438</v>
      </c>
      <c r="E67" s="1">
        <v>0</v>
      </c>
      <c r="F67" s="1">
        <v>0</v>
      </c>
      <c r="G67" s="1">
        <v>0</v>
      </c>
      <c r="H67" s="1">
        <v>0</v>
      </c>
      <c r="I67" s="1">
        <v>1.8E-3</v>
      </c>
      <c r="J67" s="1">
        <v>6.3799999999999996E-2</v>
      </c>
      <c r="K67" s="1">
        <v>0</v>
      </c>
      <c r="L67" s="1">
        <v>0</v>
      </c>
      <c r="M67" s="1">
        <v>0</v>
      </c>
      <c r="N67" s="1">
        <v>3.2800000000000003E-2</v>
      </c>
      <c r="O67" s="1">
        <v>0.17150000000000001</v>
      </c>
      <c r="P67" s="1">
        <v>0.72409999999999997</v>
      </c>
      <c r="Q67" s="1">
        <v>4.1000000000000003E-3</v>
      </c>
      <c r="R67" s="1">
        <v>1.8E-3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</row>
    <row r="68" spans="1:24" x14ac:dyDescent="0.25">
      <c r="A68" s="11">
        <v>38</v>
      </c>
      <c r="B68" s="11" t="s">
        <v>27</v>
      </c>
      <c r="C68" s="11" t="s">
        <v>435</v>
      </c>
      <c r="D68" s="11" t="s">
        <v>435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0.11550000000000001</v>
      </c>
      <c r="K68" s="1">
        <v>0</v>
      </c>
      <c r="L68" s="1">
        <v>0</v>
      </c>
      <c r="M68" s="1">
        <v>0</v>
      </c>
      <c r="N68" s="1">
        <v>4.07E-2</v>
      </c>
      <c r="O68" s="1">
        <v>0.24010000000000001</v>
      </c>
      <c r="P68" s="1">
        <v>0.54</v>
      </c>
      <c r="Q68" s="1">
        <v>5.45E-2</v>
      </c>
      <c r="R68" s="1">
        <v>0</v>
      </c>
      <c r="S68" s="1">
        <v>0</v>
      </c>
      <c r="T68" s="1">
        <v>0</v>
      </c>
      <c r="U68" s="1">
        <v>9.1999999999999998E-3</v>
      </c>
      <c r="V68" s="1">
        <v>0</v>
      </c>
      <c r="W68" s="1">
        <v>0</v>
      </c>
      <c r="X68" s="1">
        <v>0</v>
      </c>
    </row>
    <row r="69" spans="1:24" x14ac:dyDescent="0.25">
      <c r="A69" s="11">
        <v>38</v>
      </c>
      <c r="B69" s="11" t="s">
        <v>27</v>
      </c>
      <c r="C69" s="11" t="s">
        <v>435</v>
      </c>
      <c r="D69" s="11" t="s">
        <v>438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7.6300000000000007E-2</v>
      </c>
      <c r="K69" s="1">
        <v>0</v>
      </c>
      <c r="L69" s="1">
        <v>0</v>
      </c>
      <c r="M69" s="1">
        <v>0</v>
      </c>
      <c r="N69" s="1">
        <v>4.07E-2</v>
      </c>
      <c r="O69" s="1">
        <v>0.17030000000000001</v>
      </c>
      <c r="P69" s="1">
        <v>0.7127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</row>
    <row r="70" spans="1:24" x14ac:dyDescent="0.25">
      <c r="E70" s="1"/>
    </row>
    <row r="71" spans="1:24" x14ac:dyDescent="0.25">
      <c r="E71" s="1"/>
    </row>
    <row r="72" spans="1:24" x14ac:dyDescent="0.25">
      <c r="E72" s="1"/>
    </row>
    <row r="73" spans="1:24" x14ac:dyDescent="0.25">
      <c r="E73" s="1"/>
    </row>
    <row r="74" spans="1:24" x14ac:dyDescent="0.25">
      <c r="E74" s="1"/>
    </row>
    <row r="75" spans="1:24" x14ac:dyDescent="0.25">
      <c r="E75" s="1"/>
    </row>
    <row r="76" spans="1:24" x14ac:dyDescent="0.25">
      <c r="E76" s="1"/>
    </row>
    <row r="77" spans="1:24" x14ac:dyDescent="0.25">
      <c r="E77" s="1"/>
    </row>
    <row r="78" spans="1:24" x14ac:dyDescent="0.25">
      <c r="E78" s="1"/>
    </row>
    <row r="79" spans="1:24" x14ac:dyDescent="0.25">
      <c r="E79" s="1"/>
    </row>
    <row r="80" spans="1:24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D49C81-D333-49C9-8671-47418D6B53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LLE</vt:lpstr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Hoyos Bohorquez</dc:creator>
  <cp:lastModifiedBy>Juan David Hoyos Bohorquez</cp:lastModifiedBy>
  <dcterms:created xsi:type="dcterms:W3CDTF">2015-06-05T18:19:34Z</dcterms:created>
  <dcterms:modified xsi:type="dcterms:W3CDTF">2024-05-09T13:27:56Z</dcterms:modified>
</cp:coreProperties>
</file>