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ropbox\PROYECTOS JUAN DIEGO\EXCEL\"/>
    </mc:Choice>
  </mc:AlternateContent>
  <xr:revisionPtr revIDLastSave="0" documentId="13_ncr:1_{AF750244-0F94-4EA0-B7E4-AF8A81643251}" xr6:coauthVersionLast="47" xr6:coauthVersionMax="47" xr10:uidLastSave="{00000000-0000-0000-0000-000000000000}"/>
  <bookViews>
    <workbookView xWindow="1695" yWindow="0" windowWidth="18900" windowHeight="11625" xr2:uid="{B1B10488-6AF3-471F-925D-FB90825C8B95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D5" i="2"/>
  <c r="D6" i="2"/>
  <c r="D7" i="2"/>
  <c r="D8" i="2"/>
  <c r="D9" i="2"/>
  <c r="D10" i="2"/>
  <c r="D11" i="2"/>
  <c r="D12" i="2"/>
  <c r="D13" i="2"/>
  <c r="D14" i="2"/>
  <c r="D15" i="2"/>
  <c r="D4" i="2"/>
  <c r="I6" i="1"/>
  <c r="K14" i="1" s="1"/>
  <c r="N5" i="1"/>
  <c r="N6" i="1"/>
  <c r="N7" i="1"/>
  <c r="N8" i="1"/>
  <c r="N4" i="1"/>
  <c r="J4" i="1"/>
  <c r="J21" i="1"/>
  <c r="G20" i="1"/>
  <c r="J20" i="1" s="1"/>
  <c r="G19" i="1"/>
  <c r="J19" i="1" s="1"/>
  <c r="G18" i="1"/>
  <c r="J18" i="1" s="1"/>
  <c r="G17" i="1"/>
  <c r="J17" i="1" s="1"/>
  <c r="G16" i="1"/>
  <c r="J16" i="1" s="1"/>
  <c r="G15" i="1"/>
  <c r="J15" i="1" s="1"/>
  <c r="L16" i="1" l="1"/>
  <c r="L17" i="1"/>
  <c r="L18" i="1"/>
  <c r="L19" i="1"/>
  <c r="L20" i="1"/>
  <c r="L21" i="1"/>
  <c r="L15" i="1"/>
</calcChain>
</file>

<file path=xl/sharedStrings.xml><?xml version="1.0" encoding="utf-8"?>
<sst xmlns="http://schemas.openxmlformats.org/spreadsheetml/2006/main" count="96" uniqueCount="72">
  <si>
    <t>X</t>
  </si>
  <si>
    <t xml:space="preserve">area de piston </t>
  </si>
  <si>
    <t>diametro piston</t>
  </si>
  <si>
    <t>pulgadas</t>
  </si>
  <si>
    <t>PSI</t>
  </si>
  <si>
    <t>Max Pressure(PSI)</t>
  </si>
  <si>
    <t>mA</t>
  </si>
  <si>
    <t>INFORME DIAGNOSTICO</t>
  </si>
  <si>
    <t>FOR-HYT-010</t>
  </si>
  <si>
    <t>VERSIÓN:3</t>
  </si>
  <si>
    <t>DATOS CLIENTE</t>
  </si>
  <si>
    <t>ODT</t>
  </si>
  <si>
    <t>EQUIPO</t>
  </si>
  <si>
    <t>CHTBDE</t>
  </si>
  <si>
    <t>LUGAR</t>
  </si>
  <si>
    <t>PLANTA HYDRAULICTECH</t>
  </si>
  <si>
    <t>FECHA</t>
  </si>
  <si>
    <t>24/08/23, 10:37:48 a. m.</t>
  </si>
  <si>
    <t>CLIENTE</t>
  </si>
  <si>
    <t>NABORS DRILLING INTERNATIONAL LIMITED</t>
  </si>
  <si>
    <t>CANTIDAD</t>
  </si>
  <si>
    <t>TÉCNICO</t>
  </si>
  <si>
    <t>YEFERSON MORENO</t>
  </si>
  <si>
    <t>NORMA</t>
  </si>
  <si>
    <t xml:space="preserve">ISO 6020 </t>
  </si>
  <si>
    <t>NORMATIVIDAD</t>
  </si>
  <si>
    <t>PRUEBA HIDROSTÁTICA</t>
  </si>
  <si>
    <t>Parker cylinder en el procedimiento es-111 cylinder test specification.</t>
  </si>
  <si>
    <t>REVISIÓN DE CAMISAS HIDRÁULICAS</t>
  </si>
  <si>
    <t>Steel tubes for precision applications — technical delivery conditions en 10305-2</t>
  </si>
  <si>
    <t>REVISIÓN DE VÁSTAGOS</t>
  </si>
  <si>
    <t>Corrosion test in artificial atmospheres-salt spray tests international standard iso 9227</t>
  </si>
  <si>
    <t>INSPECCIÓN GENERAL</t>
  </si>
  <si>
    <t>Se realiza inspección basada en la norma ASME B30.1</t>
  </si>
  <si>
    <t>NOMBRE DEL EQUIPO Y/O REFERENCIA</t>
  </si>
  <si>
    <t>DIAGNÓSTICO DE ELEMENTOS A INTERVENIR</t>
  </si>
  <si>
    <t>CAMISA</t>
  </si>
  <si>
    <t>ØINT</t>
  </si>
  <si>
    <t>7""mm</t>
  </si>
  <si>
    <t>ØEXT</t>
  </si>
  <si>
    <t>8""mm</t>
  </si>
  <si>
    <t>LONG</t>
  </si>
  <si>
    <t>280mm</t>
  </si>
  <si>
    <t>PISTÓN</t>
  </si>
  <si>
    <t>CAMBIO</t>
  </si>
  <si>
    <t>FUERA DE TOLERANCIA</t>
  </si>
  <si>
    <t>VÁSTAGO</t>
  </si>
  <si>
    <t>5"mm</t>
  </si>
  <si>
    <t>300mm</t>
  </si>
  <si>
    <t>BUENO</t>
  </si>
  <si>
    <t>MONTAJE FRONTAL</t>
  </si>
  <si>
    <t xml:space="preserve">PIVOTE OD 4-7/8"  </t>
  </si>
  <si>
    <t xml:space="preserve"> VÁSTAGO</t>
  </si>
  <si>
    <t>RECTIFICAR</t>
  </si>
  <si>
    <t>CROMAR VASTAGO</t>
  </si>
  <si>
    <t>MONTAJE POSTERIOR</t>
  </si>
  <si>
    <t>SOPORTE MACHO ID 2-1/2"</t>
  </si>
  <si>
    <t>PUERTOS</t>
  </si>
  <si>
    <t>1-1/16" SAE</t>
  </si>
  <si>
    <t>CARRERA</t>
  </si>
  <si>
    <t>152mm</t>
  </si>
  <si>
    <t>VÁLVULAS Y/O ACCESORIOS</t>
  </si>
  <si>
    <t>SOLDADURA</t>
  </si>
  <si>
    <t>INSPECCION VISUAL</t>
  </si>
  <si>
    <t>TAPA FRONTAL</t>
  </si>
  <si>
    <t>OBSERVACIONES Y/O NOTAS</t>
  </si>
  <si>
    <t>CAMBIO PISTON ( ROSCA DAÑADA)</t>
  </si>
  <si>
    <t>TENIENDO EN CUENTA LOS HALLAZGOS MENCIONADOS, SE CONCLUYE QUE EL EQUIPO NO DA CUMPLIMIENTO CON LOS REQUERIMIENTOS DE LA NORMA DIN 2393, UNE 5597, UNE-EN 20286-1:1996, Y ESPECIFICACIONES DE LA EPS 5650 PARKER HANNIFIN.</t>
  </si>
  <si>
    <t xml:space="preserve">AL DESARMAR EL EQUIPO HIDRÁULICO, NUESTRO DEPARTAMENTO TÉCNICO REALIZÓ EL SIGUIENTE DIAGNOSTICO; DONDE SE ESPECIFICA EL ESTADO DE CADA UNO DE LOS COMPONENTES, GENERANDO LAS ACCIONES A REALIZAR PARA LA REPARACIÓN Y MANTENIMIENTO DE CADA UNA:  </t>
  </si>
  <si>
    <t>COMPONENTES INSPECCIONADOS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</si>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</sst>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7"/>
      <color rgb="FFFFFFFF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b/>
      <sz val="7"/>
      <color rgb="FF000000"/>
      <name val="Arial"/>
      <family val="2"/>
    </font>
    <font>
      <sz val="7"/>
      <color rgb="FFC00000"/>
      <name val="Arial"/>
      <family val="2"/>
    </font>
    <font>
      <sz val="7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EAAAA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8" fontId="1" fillId="0" borderId="0" xfId="0" applyNumberFormat="1" applyFont="1" applyAlignment="1">
      <alignment vertical="center" wrapText="1"/>
    </xf>
    <xf numFmtId="18" fontId="0" fillId="0" borderId="0" xfId="0" applyNumberFormat="1"/>
    <xf numFmtId="0" fontId="0" fillId="0" borderId="0" xfId="0" applyAlignment="1">
      <alignment horizontal="center"/>
    </xf>
    <xf numFmtId="165" fontId="1" fillId="0" borderId="0" xfId="0" applyNumberFormat="1" applyFont="1"/>
    <xf numFmtId="0" fontId="1" fillId="0" borderId="2" xfId="0" applyFont="1" applyBorder="1"/>
    <xf numFmtId="0" fontId="1" fillId="0" borderId="0" xfId="0" applyFont="1"/>
    <xf numFmtId="164" fontId="0" fillId="0" borderId="0" xfId="0" applyNumberFormat="1" applyAlignment="1">
      <alignment horizontal="center"/>
    </xf>
    <xf numFmtId="0" fontId="7" fillId="4" borderId="13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7" fillId="5" borderId="13" xfId="0" applyFont="1" applyFill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justify" vertical="center" wrapText="1"/>
    </xf>
    <xf numFmtId="0" fontId="5" fillId="5" borderId="12" xfId="0" applyFont="1" applyFill="1" applyBorder="1" applyAlignment="1">
      <alignment horizontal="justify" vertical="center" wrapText="1"/>
    </xf>
    <xf numFmtId="0" fontId="5" fillId="5" borderId="11" xfId="0" applyFont="1" applyFill="1" applyBorder="1" applyAlignment="1">
      <alignment horizontal="justify" vertical="center" wrapText="1"/>
    </xf>
    <xf numFmtId="0" fontId="9" fillId="2" borderId="14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vertical="center" wrapText="1"/>
    </xf>
    <xf numFmtId="0" fontId="9" fillId="2" borderId="11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3" fillId="2" borderId="14" xfId="1" applyFill="1" applyBorder="1" applyAlignment="1">
      <alignment horizontal="center" vertical="center" wrapText="1"/>
    </xf>
    <xf numFmtId="0" fontId="3" fillId="2" borderId="12" xfId="1" applyFill="1" applyBorder="1" applyAlignment="1">
      <alignment horizontal="center" vertical="center" wrapText="1"/>
    </xf>
    <xf numFmtId="0" fontId="3" fillId="2" borderId="11" xfId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vertical="center" wrapText="1"/>
    </xf>
    <xf numFmtId="0" fontId="7" fillId="5" borderId="11" xfId="0" applyFont="1" applyFill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4" borderId="14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1" xfId="0" applyFont="1" applyFill="1" applyBorder="1" applyAlignment="1">
      <alignment vertical="center" wrapText="1"/>
    </xf>
    <xf numFmtId="0" fontId="6" fillId="0" borderId="14" xfId="0" applyFont="1" applyBorder="1" applyAlignment="1">
      <alignment horizontal="justify" vertical="center" wrapText="1"/>
    </xf>
    <xf numFmtId="0" fontId="6" fillId="0" borderId="12" xfId="0" applyFont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0" fontId="6" fillId="0" borderId="14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14" fontId="6" fillId="0" borderId="14" xfId="0" applyNumberFormat="1" applyFont="1" applyBorder="1" applyAlignment="1">
      <alignment horizontal="center" vertical="center" wrapText="1"/>
    </xf>
    <xf numFmtId="14" fontId="6" fillId="0" borderId="12" xfId="0" applyNumberFormat="1" applyFont="1" applyBorder="1" applyAlignment="1">
      <alignment horizontal="center" vertical="center" wrapText="1"/>
    </xf>
    <xf numFmtId="14" fontId="6" fillId="0" borderId="11" xfId="0" applyNumberFormat="1" applyFont="1" applyBorder="1" applyAlignment="1">
      <alignment horizontal="center" vertical="center" wrapText="1"/>
    </xf>
    <xf numFmtId="0" fontId="8" fillId="0" borderId="14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Hoja1!$H$14:$H$21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Hoja1!$I$14:$I$21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700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D-449E-9DBE-E55B4B3C3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617359"/>
        <c:axId val="1789844943"/>
      </c:scatterChart>
      <c:valAx>
        <c:axId val="162361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9844943"/>
        <c:crosses val="autoZero"/>
        <c:crossBetween val="midCat"/>
      </c:valAx>
      <c:valAx>
        <c:axId val="17898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361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forms.kizeo.com/data/medias/secure/eHZLNUd2MlJCUmU1Umt3SHA3V2s2VTEzVUVVQU90bU5LUXlDZ2VBS2FaSENDNnZ3S0lmWS9xa3VUeUtKTDBKRVVES0ZsQlh5WXhaTXU1UGYremVTeC85VFhqUUN2MmhvZkxYTDdvM3pxTGN6aHFUSlhwM1crd3VpR1l1N2UyVDYwYWszenZWa2pEZmJVZnQ2eDNNS2pBPT0=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s://forms.kizeo.com/data/medias/secure/eHZLNUd2MlJCUmU1Umt3SHA3V2s2VTEzVUVVQU90bU5LUXlDZ2VBS2FaSENDNnZ3S0lmWS9xa3VUeUtKTDBKRVVES0ZsQlh5WXhaTXU1UGYremVTeDVNS2k0bDcrc0RFVXVhVFRrWVRtQXVWQ1BNUFYvcTdXUHdoZ0xtNGdlblhJZ3A1eENHWmdTYTlPVWNaS2kxSmJBPT0=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</xdr:row>
      <xdr:rowOff>104774</xdr:rowOff>
    </xdr:from>
    <xdr:to>
      <xdr:col>6</xdr:col>
      <xdr:colOff>352425</xdr:colOff>
      <xdr:row>12</xdr:row>
      <xdr:rowOff>42861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2A421C-6910-40F9-4C51-BDC33200B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</xdr:col>
      <xdr:colOff>314325</xdr:colOff>
      <xdr:row>31</xdr:row>
      <xdr:rowOff>76200</xdr:rowOff>
    </xdr:to>
    <xdr:pic>
      <xdr:nvPicPr>
        <xdr:cNvPr id="2" name="Imagen 1" descr="/tmp/resized_images/90591/575088/150x200_8c163643-3321-48b1-89c8-aa9d8bb2d6c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D4E17E-42B4-F319-EC37-8C8B9DF85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0600"/>
          <a:ext cx="1076325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24</xdr:row>
      <xdr:rowOff>0</xdr:rowOff>
    </xdr:from>
    <xdr:to>
      <xdr:col>13</xdr:col>
      <xdr:colOff>676275</xdr:colOff>
      <xdr:row>31</xdr:row>
      <xdr:rowOff>76200</xdr:rowOff>
    </xdr:to>
    <xdr:pic>
      <xdr:nvPicPr>
        <xdr:cNvPr id="3" name="Picture 1" descr="/tmp/resized_images/90591/575088/200x200_bf88d960-c793-46c4-8646-fa4d5946ab7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36A5CD7-3370-9FA9-E966-2BBBF47B3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4800600"/>
          <a:ext cx="1438275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forms.kizeo.com/data/medias/secure/eHZLNUd2MlJCUmU1Umt3SHA3V2s2VTEzVUVVQU90bU5LUXlDZ2VBS2FaSENDNnZ3S0lmWS9xa3VUeUtKTDBKRVVES0ZsQlh5WXhaTXU1UGYremVTeC85VFhqUUN2MmhvZkxYTDdvM3pxTGN6aHFUSlhwM1crd3VpR1l1N2UyVDYwYWszenZWa2pEZmJVZnQ2eDNNS2pBPT0=" TargetMode="External"/><Relationship Id="rId1" Type="http://schemas.openxmlformats.org/officeDocument/2006/relationships/hyperlink" Target="https://forms.kizeo.com/data/medias/secure/eHZLNUd2MlJCUmU1Umt3SHA3V2s2VTEzVUVVQU90bU5LUXlDZ2VBS2FaSENDNnZ3S0lmWS9xa3VUeUtKTDBKRVVES0ZsQlh5WXhaTXU1UGYremVTeDVNS2k0bDcrc0RFVXVhVFRrWVRtQXVWQ1BNUFYvcTdXUHdoZ0xtNGdlblhJZ3A1eENHWmdTYTlPVWNaS2kxSmJBPT0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6A2C-D010-442D-980B-7700F9E07423}">
  <dimension ref="D3:O21"/>
  <sheetViews>
    <sheetView tabSelected="1" topLeftCell="B7" zoomScaleNormal="100" workbookViewId="0">
      <selection activeCell="G14" sqref="G14:N21"/>
    </sheetView>
  </sheetViews>
  <sheetFormatPr baseColWidth="10" defaultRowHeight="15" x14ac:dyDescent="0.25"/>
  <cols>
    <col min="6" max="6" width="26.42578125" customWidth="1"/>
    <col min="8" max="8" width="15.5703125" customWidth="1"/>
    <col min="10" max="10" width="7.7109375" customWidth="1"/>
    <col min="12" max="12" width="11.7109375" customWidth="1"/>
  </cols>
  <sheetData>
    <row r="3" spans="4:15" x14ac:dyDescent="0.25">
      <c r="D3" s="7"/>
      <c r="E3" s="7"/>
      <c r="F3" s="8"/>
      <c r="O3" s="9" t="s">
        <v>0</v>
      </c>
    </row>
    <row r="4" spans="4:15" x14ac:dyDescent="0.25">
      <c r="D4" s="7"/>
      <c r="E4" s="7"/>
      <c r="H4" t="s">
        <v>3</v>
      </c>
      <c r="I4">
        <v>3</v>
      </c>
      <c r="J4">
        <f>I4*25.4</f>
        <v>76.199999999999989</v>
      </c>
      <c r="N4" s="10">
        <f>O4/25.4</f>
        <v>5.7094488188976387</v>
      </c>
      <c r="O4" s="12">
        <v>145.02000000000001</v>
      </c>
    </row>
    <row r="5" spans="4:15" x14ac:dyDescent="0.25">
      <c r="H5" t="s">
        <v>2</v>
      </c>
      <c r="I5">
        <v>76.2</v>
      </c>
      <c r="N5" s="10">
        <f t="shared" ref="N5:N8" si="0">O5/25.4</f>
        <v>5.7448818897637794</v>
      </c>
      <c r="O5" s="12">
        <v>145.91999999999999</v>
      </c>
    </row>
    <row r="6" spans="4:15" x14ac:dyDescent="0.25">
      <c r="H6" t="s">
        <v>1</v>
      </c>
      <c r="I6">
        <f>(1/4)*(3.1415)*(I5*I5)</f>
        <v>4560.2328150000003</v>
      </c>
      <c r="N6" s="10">
        <f t="shared" si="0"/>
        <v>5.7496062992125987</v>
      </c>
      <c r="O6" s="12">
        <v>146.04</v>
      </c>
    </row>
    <row r="7" spans="4:15" x14ac:dyDescent="0.25">
      <c r="N7" s="10">
        <f t="shared" si="0"/>
        <v>5.7448818897637794</v>
      </c>
      <c r="O7" s="11">
        <v>145.91999999999999</v>
      </c>
    </row>
    <row r="8" spans="4:15" x14ac:dyDescent="0.25">
      <c r="N8" s="10">
        <f t="shared" si="0"/>
        <v>5.7425196850393707</v>
      </c>
      <c r="O8" s="11">
        <v>145.86000000000001</v>
      </c>
    </row>
    <row r="14" spans="4:15" x14ac:dyDescent="0.25">
      <c r="G14" s="1">
        <v>0</v>
      </c>
      <c r="H14" s="1">
        <v>0</v>
      </c>
      <c r="I14" s="1">
        <v>0</v>
      </c>
      <c r="J14" s="1">
        <v>0</v>
      </c>
      <c r="K14" s="18">
        <f>I6</f>
        <v>4560.2328150000003</v>
      </c>
      <c r="L14" s="4">
        <v>0</v>
      </c>
      <c r="M14" s="2" t="s">
        <v>0</v>
      </c>
      <c r="N14" s="3"/>
    </row>
    <row r="15" spans="4:15" x14ac:dyDescent="0.25">
      <c r="G15" s="4">
        <f>$G$21/7</f>
        <v>32.142857142857146</v>
      </c>
      <c r="H15" s="1">
        <v>1</v>
      </c>
      <c r="I15" s="1">
        <v>250</v>
      </c>
      <c r="J15" s="6">
        <f>G15/H15</f>
        <v>32.142857142857146</v>
      </c>
      <c r="K15" s="18"/>
      <c r="L15" s="4">
        <f>I15*$K$14</f>
        <v>1140058.2037500001</v>
      </c>
      <c r="M15" s="2" t="s">
        <v>0</v>
      </c>
      <c r="N15" s="3"/>
    </row>
    <row r="16" spans="4:15" x14ac:dyDescent="0.25">
      <c r="G16" s="4">
        <f>$G$21/6</f>
        <v>37.5</v>
      </c>
      <c r="H16" s="1">
        <v>2</v>
      </c>
      <c r="I16" s="1">
        <v>700</v>
      </c>
      <c r="J16" s="6">
        <f t="shared" ref="J16:J21" si="1">G16/H16</f>
        <v>18.75</v>
      </c>
      <c r="K16" s="18"/>
      <c r="L16" s="4">
        <f t="shared" ref="L16:L21" si="2">I16*$K$14</f>
        <v>3192162.9705000003</v>
      </c>
      <c r="M16" s="2" t="s">
        <v>0</v>
      </c>
      <c r="N16" s="3"/>
    </row>
    <row r="17" spans="7:14" x14ac:dyDescent="0.25">
      <c r="G17" s="4">
        <f>$G$21/5</f>
        <v>45</v>
      </c>
      <c r="H17" s="1">
        <v>3</v>
      </c>
      <c r="I17" s="1">
        <v>1200</v>
      </c>
      <c r="J17" s="6">
        <f t="shared" si="1"/>
        <v>15</v>
      </c>
      <c r="K17" s="18"/>
      <c r="L17" s="4">
        <f t="shared" si="2"/>
        <v>5472279.3780000005</v>
      </c>
      <c r="M17" s="2" t="s">
        <v>0</v>
      </c>
      <c r="N17" s="3"/>
    </row>
    <row r="18" spans="7:14" x14ac:dyDescent="0.25">
      <c r="G18" s="4">
        <f>$G$21/4</f>
        <v>56.25</v>
      </c>
      <c r="H18" s="1">
        <v>4</v>
      </c>
      <c r="I18" s="1">
        <v>1500</v>
      </c>
      <c r="J18" s="6">
        <f t="shared" si="1"/>
        <v>14.0625</v>
      </c>
      <c r="K18" s="18"/>
      <c r="L18" s="4">
        <f t="shared" si="2"/>
        <v>6840349.2225000001</v>
      </c>
      <c r="M18" s="2" t="s">
        <v>0</v>
      </c>
      <c r="N18" s="3"/>
    </row>
    <row r="19" spans="7:14" x14ac:dyDescent="0.25">
      <c r="G19" s="4">
        <f>$G$21/3</f>
        <v>75</v>
      </c>
      <c r="H19" s="1">
        <v>5</v>
      </c>
      <c r="I19" s="1">
        <v>1700</v>
      </c>
      <c r="J19" s="6">
        <f t="shared" si="1"/>
        <v>15</v>
      </c>
      <c r="K19" s="18"/>
      <c r="L19" s="4">
        <f t="shared" si="2"/>
        <v>7752395.7855000002</v>
      </c>
      <c r="M19" s="2" t="s">
        <v>0</v>
      </c>
      <c r="N19" s="3"/>
    </row>
    <row r="20" spans="7:14" x14ac:dyDescent="0.25">
      <c r="G20" s="4">
        <f>$G$21/2</f>
        <v>112.5</v>
      </c>
      <c r="H20" s="1">
        <v>6</v>
      </c>
      <c r="I20" s="1">
        <v>2000</v>
      </c>
      <c r="J20" s="6">
        <f t="shared" si="1"/>
        <v>18.75</v>
      </c>
      <c r="K20" s="18"/>
      <c r="L20" s="4">
        <f t="shared" si="2"/>
        <v>9120465.6300000008</v>
      </c>
      <c r="M20" s="2" t="s">
        <v>0</v>
      </c>
      <c r="N20" s="3"/>
    </row>
    <row r="21" spans="7:14" x14ac:dyDescent="0.25">
      <c r="G21" s="5">
        <v>225</v>
      </c>
      <c r="H21" s="1">
        <v>7</v>
      </c>
      <c r="I21" s="1">
        <v>2500</v>
      </c>
      <c r="J21" s="6">
        <f t="shared" si="1"/>
        <v>32.142857142857146</v>
      </c>
      <c r="K21" s="18"/>
      <c r="L21" s="4">
        <f t="shared" si="2"/>
        <v>11400582.037500001</v>
      </c>
      <c r="M21" s="2" t="s">
        <v>0</v>
      </c>
      <c r="N21" s="3"/>
    </row>
  </sheetData>
  <mergeCells count="1">
    <mergeCell ref="K14:K2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CE4C-40F6-464E-8396-772E10F9D1F8}">
  <dimension ref="B2:E17"/>
  <sheetViews>
    <sheetView workbookViewId="0">
      <selection activeCell="G6" sqref="G6"/>
    </sheetView>
  </sheetViews>
  <sheetFormatPr baseColWidth="10" defaultRowHeight="15" x14ac:dyDescent="0.25"/>
  <cols>
    <col min="5" max="5" width="17.140625" bestFit="1" customWidth="1"/>
  </cols>
  <sheetData>
    <row r="2" spans="2:5" x14ac:dyDescent="0.25">
      <c r="B2" s="9"/>
      <c r="C2" s="9"/>
      <c r="D2" s="9"/>
      <c r="E2" s="9"/>
    </row>
    <row r="3" spans="2:5" x14ac:dyDescent="0.25">
      <c r="B3" s="9"/>
      <c r="C3" s="9" t="s">
        <v>4</v>
      </c>
      <c r="D3" s="9" t="s">
        <v>6</v>
      </c>
      <c r="E3" s="9" t="s">
        <v>5</v>
      </c>
    </row>
    <row r="4" spans="2:5" x14ac:dyDescent="0.25">
      <c r="B4" s="9"/>
      <c r="C4" s="9">
        <v>0</v>
      </c>
      <c r="D4" s="13">
        <f>(((16/$E$4)*C4)+4)</f>
        <v>4</v>
      </c>
      <c r="E4" s="9">
        <v>5801.51</v>
      </c>
    </row>
    <row r="5" spans="2:5" x14ac:dyDescent="0.25">
      <c r="B5" s="9"/>
      <c r="C5" s="9">
        <v>500</v>
      </c>
      <c r="D5" s="13">
        <f t="shared" ref="D5:D16" si="0">(((16/$E$4)*C5)+4)</f>
        <v>5.3789513419782091</v>
      </c>
      <c r="E5" s="9"/>
    </row>
    <row r="6" spans="2:5" x14ac:dyDescent="0.25">
      <c r="B6" s="9"/>
      <c r="C6" s="9">
        <v>1000</v>
      </c>
      <c r="D6" s="13">
        <f t="shared" si="0"/>
        <v>6.7579026839564182</v>
      </c>
      <c r="E6" s="9"/>
    </row>
    <row r="7" spans="2:5" x14ac:dyDescent="0.25">
      <c r="B7" s="9"/>
      <c r="C7" s="9">
        <v>1500</v>
      </c>
      <c r="D7" s="13">
        <f t="shared" si="0"/>
        <v>8.1368540259346283</v>
      </c>
      <c r="E7" s="9"/>
    </row>
    <row r="8" spans="2:5" x14ac:dyDescent="0.25">
      <c r="B8" s="9"/>
      <c r="C8" s="9">
        <v>2000</v>
      </c>
      <c r="D8" s="13">
        <f t="shared" si="0"/>
        <v>9.5158053679128365</v>
      </c>
      <c r="E8" s="9"/>
    </row>
    <row r="9" spans="2:5" x14ac:dyDescent="0.25">
      <c r="B9" s="9"/>
      <c r="C9" s="9">
        <v>2500</v>
      </c>
      <c r="D9" s="13">
        <f t="shared" si="0"/>
        <v>10.894756709891045</v>
      </c>
      <c r="E9" s="9"/>
    </row>
    <row r="10" spans="2:5" x14ac:dyDescent="0.25">
      <c r="B10" s="9"/>
      <c r="C10" s="9">
        <v>3000</v>
      </c>
      <c r="D10" s="13">
        <f t="shared" si="0"/>
        <v>12.273708051869255</v>
      </c>
      <c r="E10" s="9"/>
    </row>
    <row r="11" spans="2:5" x14ac:dyDescent="0.25">
      <c r="B11" s="9"/>
      <c r="C11" s="9">
        <v>3500</v>
      </c>
      <c r="D11" s="13">
        <f t="shared" si="0"/>
        <v>13.652659393847463</v>
      </c>
      <c r="E11" s="9"/>
    </row>
    <row r="12" spans="2:5" x14ac:dyDescent="0.25">
      <c r="B12" s="9"/>
      <c r="C12" s="9">
        <v>4000</v>
      </c>
      <c r="D12" s="13">
        <f t="shared" si="0"/>
        <v>15.031610735825671</v>
      </c>
      <c r="E12" s="9"/>
    </row>
    <row r="13" spans="2:5" x14ac:dyDescent="0.25">
      <c r="B13" s="9"/>
      <c r="C13" s="9">
        <v>4500</v>
      </c>
      <c r="D13" s="13">
        <f t="shared" si="0"/>
        <v>16.410562077803881</v>
      </c>
      <c r="E13" s="9"/>
    </row>
    <row r="14" spans="2:5" x14ac:dyDescent="0.25">
      <c r="B14" s="9"/>
      <c r="C14" s="9">
        <v>5000</v>
      </c>
      <c r="D14" s="13">
        <f t="shared" si="0"/>
        <v>17.789513419782089</v>
      </c>
      <c r="E14" s="9"/>
    </row>
    <row r="15" spans="2:5" x14ac:dyDescent="0.25">
      <c r="B15" s="9"/>
      <c r="C15" s="9">
        <v>5500</v>
      </c>
      <c r="D15" s="13">
        <f t="shared" si="0"/>
        <v>19.168464761760298</v>
      </c>
      <c r="E15" s="9"/>
    </row>
    <row r="16" spans="2:5" x14ac:dyDescent="0.25">
      <c r="C16" s="9">
        <v>5801.51</v>
      </c>
      <c r="D16" s="13">
        <f t="shared" si="0"/>
        <v>20</v>
      </c>
    </row>
    <row r="17" spans="4:4" x14ac:dyDescent="0.25">
      <c r="D1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1C023-F093-4662-B36D-048F46A8B5DD}">
  <dimension ref="A1:Z27"/>
  <sheetViews>
    <sheetView zoomScale="55" zoomScaleNormal="55" workbookViewId="0">
      <selection activeCell="A18" sqref="A18:Q20"/>
    </sheetView>
  </sheetViews>
  <sheetFormatPr baseColWidth="10" defaultRowHeight="15" x14ac:dyDescent="0.25"/>
  <sheetData>
    <row r="1" spans="1:26" ht="15.75" thickBot="1" x14ac:dyDescent="0.3">
      <c r="A1" s="63" t="s">
        <v>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5"/>
      <c r="V1" s="39" t="s">
        <v>8</v>
      </c>
      <c r="W1" s="40"/>
      <c r="X1" s="40"/>
      <c r="Y1" s="40"/>
      <c r="Z1" s="41"/>
    </row>
    <row r="2" spans="1:26" ht="15.75" thickBot="1" x14ac:dyDescent="0.3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8"/>
      <c r="V2" s="39" t="s">
        <v>9</v>
      </c>
      <c r="W2" s="40"/>
      <c r="X2" s="40"/>
      <c r="Y2" s="40"/>
      <c r="Z2" s="41"/>
    </row>
    <row r="3" spans="1:26" ht="15.75" thickBot="1" x14ac:dyDescent="0.3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1"/>
      <c r="V3" s="72">
        <v>45090</v>
      </c>
      <c r="W3" s="73"/>
      <c r="X3" s="73"/>
      <c r="Y3" s="73"/>
      <c r="Z3" s="74"/>
    </row>
    <row r="4" spans="1:26" ht="15.75" thickBot="1" x14ac:dyDescent="0.3">
      <c r="A4" s="28" t="s">
        <v>10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30"/>
    </row>
    <row r="5" spans="1:26" ht="15.75" thickBot="1" x14ac:dyDescent="0.3">
      <c r="A5" s="14" t="s">
        <v>11</v>
      </c>
      <c r="B5" s="75">
        <v>2745</v>
      </c>
      <c r="C5" s="76"/>
      <c r="D5" s="54" t="s">
        <v>12</v>
      </c>
      <c r="E5" s="55"/>
      <c r="F5" s="56"/>
      <c r="G5" s="60" t="s">
        <v>13</v>
      </c>
      <c r="H5" s="61"/>
      <c r="I5" s="61"/>
      <c r="J5" s="61"/>
      <c r="K5" s="62"/>
      <c r="L5" s="54" t="s">
        <v>14</v>
      </c>
      <c r="M5" s="55"/>
      <c r="N5" s="55"/>
      <c r="O5" s="55"/>
      <c r="P5" s="56"/>
      <c r="Q5" s="60" t="s">
        <v>15</v>
      </c>
      <c r="R5" s="61"/>
      <c r="S5" s="61"/>
      <c r="T5" s="62"/>
      <c r="U5" s="54" t="s">
        <v>16</v>
      </c>
      <c r="V5" s="55"/>
      <c r="W5" s="56"/>
      <c r="X5" s="60" t="s">
        <v>17</v>
      </c>
      <c r="Y5" s="61"/>
      <c r="Z5" s="62"/>
    </row>
    <row r="6" spans="1:26" ht="15.75" thickBot="1" x14ac:dyDescent="0.3">
      <c r="A6" s="14" t="s">
        <v>18</v>
      </c>
      <c r="B6" s="60" t="s">
        <v>19</v>
      </c>
      <c r="C6" s="61"/>
      <c r="D6" s="61"/>
      <c r="E6" s="61"/>
      <c r="F6" s="61"/>
      <c r="G6" s="61"/>
      <c r="H6" s="62"/>
      <c r="I6" s="54" t="s">
        <v>20</v>
      </c>
      <c r="J6" s="56"/>
      <c r="K6" s="60">
        <v>1</v>
      </c>
      <c r="L6" s="61"/>
      <c r="M6" s="61"/>
      <c r="N6" s="61"/>
      <c r="O6" s="62"/>
      <c r="P6" s="54" t="s">
        <v>21</v>
      </c>
      <c r="Q6" s="55"/>
      <c r="R6" s="56"/>
      <c r="S6" s="60" t="s">
        <v>22</v>
      </c>
      <c r="T6" s="61"/>
      <c r="U6" s="61"/>
      <c r="V6" s="62"/>
      <c r="W6" s="54" t="s">
        <v>23</v>
      </c>
      <c r="X6" s="55"/>
      <c r="Y6" s="56"/>
      <c r="Z6" s="15" t="s">
        <v>24</v>
      </c>
    </row>
    <row r="7" spans="1:26" ht="15.75" thickBot="1" x14ac:dyDescent="0.3">
      <c r="A7" s="28" t="s">
        <v>25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30"/>
    </row>
    <row r="8" spans="1:26" ht="15.75" thickBot="1" x14ac:dyDescent="0.3">
      <c r="A8" s="54" t="s">
        <v>26</v>
      </c>
      <c r="B8" s="55"/>
      <c r="C8" s="55"/>
      <c r="D8" s="56"/>
      <c r="E8" s="57" t="s">
        <v>27</v>
      </c>
      <c r="F8" s="58"/>
      <c r="G8" s="58"/>
      <c r="H8" s="58"/>
      <c r="I8" s="58"/>
      <c r="J8" s="58"/>
      <c r="K8" s="58"/>
      <c r="L8" s="58"/>
      <c r="M8" s="59"/>
      <c r="N8" s="54" t="s">
        <v>28</v>
      </c>
      <c r="O8" s="55"/>
      <c r="P8" s="55"/>
      <c r="Q8" s="55"/>
      <c r="R8" s="55"/>
      <c r="S8" s="56"/>
      <c r="T8" s="57" t="s">
        <v>29</v>
      </c>
      <c r="U8" s="58"/>
      <c r="V8" s="58"/>
      <c r="W8" s="58"/>
      <c r="X8" s="58"/>
      <c r="Y8" s="58"/>
      <c r="Z8" s="59"/>
    </row>
    <row r="9" spans="1:26" ht="15.75" thickBot="1" x14ac:dyDescent="0.3">
      <c r="A9" s="54" t="s">
        <v>30</v>
      </c>
      <c r="B9" s="55"/>
      <c r="C9" s="55"/>
      <c r="D9" s="56"/>
      <c r="E9" s="57" t="s">
        <v>31</v>
      </c>
      <c r="F9" s="58"/>
      <c r="G9" s="58"/>
      <c r="H9" s="58"/>
      <c r="I9" s="58"/>
      <c r="J9" s="58"/>
      <c r="K9" s="58"/>
      <c r="L9" s="58"/>
      <c r="M9" s="59"/>
      <c r="N9" s="54" t="s">
        <v>32</v>
      </c>
      <c r="O9" s="55"/>
      <c r="P9" s="55"/>
      <c r="Q9" s="55"/>
      <c r="R9" s="55"/>
      <c r="S9" s="56"/>
      <c r="T9" s="57" t="s">
        <v>33</v>
      </c>
      <c r="U9" s="58"/>
      <c r="V9" s="58"/>
      <c r="W9" s="58"/>
      <c r="X9" s="58"/>
      <c r="Y9" s="58"/>
      <c r="Z9" s="59"/>
    </row>
    <row r="10" spans="1:26" ht="15.75" thickBot="1" x14ac:dyDescent="0.3">
      <c r="A10" s="28" t="s">
        <v>34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30"/>
      <c r="R10" s="28" t="s">
        <v>35</v>
      </c>
      <c r="S10" s="29"/>
      <c r="T10" s="29"/>
      <c r="U10" s="29"/>
      <c r="V10" s="29"/>
      <c r="W10" s="29"/>
      <c r="X10" s="29"/>
      <c r="Y10" s="29"/>
      <c r="Z10" s="30"/>
    </row>
    <row r="11" spans="1:26" ht="15.75" thickBot="1" x14ac:dyDescent="0.3">
      <c r="A11" s="16" t="s">
        <v>36</v>
      </c>
      <c r="B11" s="17" t="s">
        <v>37</v>
      </c>
      <c r="C11" s="39" t="s">
        <v>38</v>
      </c>
      <c r="D11" s="40"/>
      <c r="E11" s="41"/>
      <c r="F11" s="51" t="s">
        <v>39</v>
      </c>
      <c r="G11" s="52"/>
      <c r="H11" s="39" t="s">
        <v>40</v>
      </c>
      <c r="I11" s="41"/>
      <c r="J11" s="51" t="s">
        <v>41</v>
      </c>
      <c r="K11" s="53"/>
      <c r="L11" s="53"/>
      <c r="M11" s="53"/>
      <c r="N11" s="52"/>
      <c r="O11" s="39" t="s">
        <v>42</v>
      </c>
      <c r="P11" s="40"/>
      <c r="Q11" s="41"/>
      <c r="R11" s="37" t="s">
        <v>43</v>
      </c>
      <c r="S11" s="38"/>
      <c r="T11" s="39" t="s">
        <v>44</v>
      </c>
      <c r="U11" s="40"/>
      <c r="V11" s="40"/>
      <c r="W11" s="40"/>
      <c r="X11" s="41"/>
      <c r="Y11" s="39" t="s">
        <v>45</v>
      </c>
      <c r="Z11" s="41"/>
    </row>
    <row r="12" spans="1:26" ht="15.75" thickBot="1" x14ac:dyDescent="0.3">
      <c r="A12" s="16" t="s">
        <v>46</v>
      </c>
      <c r="B12" s="17" t="s">
        <v>39</v>
      </c>
      <c r="C12" s="39" t="s">
        <v>47</v>
      </c>
      <c r="D12" s="40"/>
      <c r="E12" s="41"/>
      <c r="F12" s="51" t="s">
        <v>41</v>
      </c>
      <c r="G12" s="52"/>
      <c r="H12" s="39" t="s">
        <v>48</v>
      </c>
      <c r="I12" s="40"/>
      <c r="J12" s="40"/>
      <c r="K12" s="40"/>
      <c r="L12" s="40"/>
      <c r="M12" s="40"/>
      <c r="N12" s="40"/>
      <c r="O12" s="40"/>
      <c r="P12" s="40"/>
      <c r="Q12" s="41"/>
      <c r="R12" s="37" t="s">
        <v>36</v>
      </c>
      <c r="S12" s="38"/>
      <c r="T12" s="39" t="s">
        <v>49</v>
      </c>
      <c r="U12" s="40"/>
      <c r="V12" s="40"/>
      <c r="W12" s="40"/>
      <c r="X12" s="41"/>
      <c r="Y12" s="39"/>
      <c r="Z12" s="41"/>
    </row>
    <row r="13" spans="1:26" ht="15.75" thickBot="1" x14ac:dyDescent="0.3">
      <c r="A13" s="37" t="s">
        <v>50</v>
      </c>
      <c r="B13" s="38"/>
      <c r="C13" s="39" t="s">
        <v>51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1"/>
      <c r="R13" s="37" t="s">
        <v>52</v>
      </c>
      <c r="S13" s="38"/>
      <c r="T13" s="39" t="s">
        <v>53</v>
      </c>
      <c r="U13" s="40"/>
      <c r="V13" s="40"/>
      <c r="W13" s="40"/>
      <c r="X13" s="41"/>
      <c r="Y13" s="39" t="s">
        <v>54</v>
      </c>
      <c r="Z13" s="41"/>
    </row>
    <row r="14" spans="1:26" ht="15.75" thickBot="1" x14ac:dyDescent="0.3">
      <c r="A14" s="37" t="s">
        <v>55</v>
      </c>
      <c r="B14" s="38"/>
      <c r="C14" s="39" t="s">
        <v>56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1"/>
      <c r="R14" s="37" t="s">
        <v>50</v>
      </c>
      <c r="S14" s="38"/>
      <c r="T14" s="39" t="s">
        <v>49</v>
      </c>
      <c r="U14" s="40"/>
      <c r="V14" s="40"/>
      <c r="W14" s="40"/>
      <c r="X14" s="41"/>
      <c r="Y14" s="39"/>
      <c r="Z14" s="41"/>
    </row>
    <row r="15" spans="1:26" ht="15.75" thickBot="1" x14ac:dyDescent="0.3">
      <c r="A15" s="37" t="s">
        <v>57</v>
      </c>
      <c r="B15" s="38"/>
      <c r="C15" s="39" t="s">
        <v>58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1"/>
      <c r="R15" s="37" t="s">
        <v>55</v>
      </c>
      <c r="S15" s="38"/>
      <c r="T15" s="39" t="s">
        <v>49</v>
      </c>
      <c r="U15" s="40"/>
      <c r="V15" s="40"/>
      <c r="W15" s="40"/>
      <c r="X15" s="41"/>
      <c r="Y15" s="39"/>
      <c r="Z15" s="41"/>
    </row>
    <row r="16" spans="1:26" ht="15.75" thickBot="1" x14ac:dyDescent="0.3">
      <c r="A16" s="37" t="s">
        <v>59</v>
      </c>
      <c r="B16" s="38"/>
      <c r="C16" s="39" t="s">
        <v>60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1"/>
      <c r="R16" s="37" t="s">
        <v>57</v>
      </c>
      <c r="S16" s="38"/>
      <c r="T16" s="39" t="s">
        <v>49</v>
      </c>
      <c r="U16" s="40"/>
      <c r="V16" s="40"/>
      <c r="W16" s="40"/>
      <c r="X16" s="41"/>
      <c r="Y16" s="39" t="s">
        <v>49</v>
      </c>
      <c r="Z16" s="41"/>
    </row>
    <row r="17" spans="1:26" ht="15.75" thickBot="1" x14ac:dyDescent="0.3">
      <c r="A17" s="34" t="s">
        <v>61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6"/>
      <c r="R17" s="37" t="s">
        <v>62</v>
      </c>
      <c r="S17" s="38"/>
      <c r="T17" s="39" t="s">
        <v>49</v>
      </c>
      <c r="U17" s="40"/>
      <c r="V17" s="40"/>
      <c r="W17" s="40"/>
      <c r="X17" s="41"/>
      <c r="Y17" s="39" t="s">
        <v>63</v>
      </c>
      <c r="Z17" s="41"/>
    </row>
    <row r="18" spans="1:26" ht="15.75" thickBot="1" x14ac:dyDescent="0.3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4"/>
      <c r="R18" s="37" t="s">
        <v>64</v>
      </c>
      <c r="S18" s="38"/>
      <c r="T18" s="39" t="s">
        <v>49</v>
      </c>
      <c r="U18" s="40"/>
      <c r="V18" s="40"/>
      <c r="W18" s="40"/>
      <c r="X18" s="41"/>
      <c r="Y18" s="39"/>
      <c r="Z18" s="41"/>
    </row>
    <row r="19" spans="1:26" ht="15.75" thickBot="1" x14ac:dyDescent="0.3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7"/>
      <c r="R19" s="34" t="s">
        <v>65</v>
      </c>
      <c r="S19" s="35"/>
      <c r="T19" s="35"/>
      <c r="U19" s="35"/>
      <c r="V19" s="35"/>
      <c r="W19" s="35"/>
      <c r="X19" s="35"/>
      <c r="Y19" s="35"/>
      <c r="Z19" s="36"/>
    </row>
    <row r="20" spans="1:26" ht="15.75" thickBot="1" x14ac:dyDescent="0.3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50"/>
      <c r="R20" s="25" t="s">
        <v>66</v>
      </c>
      <c r="S20" s="26"/>
      <c r="T20" s="26"/>
      <c r="U20" s="26"/>
      <c r="V20" s="26"/>
      <c r="W20" s="26"/>
      <c r="X20" s="26"/>
      <c r="Y20" s="26"/>
      <c r="Z20" s="27"/>
    </row>
    <row r="21" spans="1:26" ht="15.75" thickBot="1" x14ac:dyDescent="0.3">
      <c r="A21" s="25" t="s">
        <v>67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</row>
    <row r="22" spans="1:26" ht="15.75" thickBot="1" x14ac:dyDescent="0.3">
      <c r="A22" s="25" t="s">
        <v>68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7"/>
    </row>
    <row r="23" spans="1:26" ht="15.75" thickBot="1" x14ac:dyDescent="0.3">
      <c r="A23" s="28" t="s">
        <v>69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30"/>
    </row>
    <row r="24" spans="1:26" ht="15.75" thickBot="1" x14ac:dyDescent="0.3">
      <c r="A24" s="28" t="s">
        <v>36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30"/>
      <c r="M24" s="28" t="s">
        <v>46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0"/>
    </row>
    <row r="25" spans="1:26" ht="15.75" thickBot="1" x14ac:dyDescent="0.3">
      <c r="A25" s="31" t="s">
        <v>70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3"/>
      <c r="M25" s="31" t="s">
        <v>71</v>
      </c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</row>
    <row r="26" spans="1:26" ht="15.75" thickBot="1" x14ac:dyDescent="0.3">
      <c r="A26" s="19" t="s">
        <v>49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1"/>
      <c r="M26" s="19" t="s">
        <v>53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1"/>
    </row>
    <row r="27" spans="1:26" ht="15.75" thickBot="1" x14ac:dyDescent="0.3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2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4"/>
    </row>
  </sheetData>
  <mergeCells count="84">
    <mergeCell ref="Q5:T5"/>
    <mergeCell ref="A1:U3"/>
    <mergeCell ref="V1:Z1"/>
    <mergeCell ref="V2:Z2"/>
    <mergeCell ref="V3:Z3"/>
    <mergeCell ref="A4:Z4"/>
    <mergeCell ref="A9:D9"/>
    <mergeCell ref="E9:M9"/>
    <mergeCell ref="N9:S9"/>
    <mergeCell ref="T9:Z9"/>
    <mergeCell ref="U5:W5"/>
    <mergeCell ref="X5:Z5"/>
    <mergeCell ref="B6:H6"/>
    <mergeCell ref="I6:J6"/>
    <mergeCell ref="K6:O6"/>
    <mergeCell ref="P6:R6"/>
    <mergeCell ref="S6:V6"/>
    <mergeCell ref="W6:Y6"/>
    <mergeCell ref="B5:C5"/>
    <mergeCell ref="D5:F5"/>
    <mergeCell ref="G5:K5"/>
    <mergeCell ref="L5:P5"/>
    <mergeCell ref="A7:Z7"/>
    <mergeCell ref="A8:D8"/>
    <mergeCell ref="E8:M8"/>
    <mergeCell ref="N8:S8"/>
    <mergeCell ref="T8:Z8"/>
    <mergeCell ref="Y12:Z12"/>
    <mergeCell ref="A10:Q10"/>
    <mergeCell ref="R10:Z10"/>
    <mergeCell ref="C11:E11"/>
    <mergeCell ref="F11:G11"/>
    <mergeCell ref="H11:I11"/>
    <mergeCell ref="J11:N11"/>
    <mergeCell ref="O11:Q11"/>
    <mergeCell ref="R11:S11"/>
    <mergeCell ref="T11:X11"/>
    <mergeCell ref="Y11:Z11"/>
    <mergeCell ref="C12:E12"/>
    <mergeCell ref="F12:G12"/>
    <mergeCell ref="H12:Q12"/>
    <mergeCell ref="R12:S12"/>
    <mergeCell ref="T12:X12"/>
    <mergeCell ref="A14:B14"/>
    <mergeCell ref="C14:Q14"/>
    <mergeCell ref="R14:S14"/>
    <mergeCell ref="T14:X14"/>
    <mergeCell ref="Y14:Z14"/>
    <mergeCell ref="A13:B13"/>
    <mergeCell ref="C13:Q13"/>
    <mergeCell ref="R13:S13"/>
    <mergeCell ref="T13:X13"/>
    <mergeCell ref="Y13:Z13"/>
    <mergeCell ref="A16:B16"/>
    <mergeCell ref="C16:Q16"/>
    <mergeCell ref="R16:S16"/>
    <mergeCell ref="T16:X16"/>
    <mergeCell ref="Y16:Z16"/>
    <mergeCell ref="A15:B15"/>
    <mergeCell ref="C15:Q15"/>
    <mergeCell ref="R15:S15"/>
    <mergeCell ref="T15:X15"/>
    <mergeCell ref="Y15:Z15"/>
    <mergeCell ref="A17:Q17"/>
    <mergeCell ref="R17:S17"/>
    <mergeCell ref="T17:X17"/>
    <mergeCell ref="Y17:Z17"/>
    <mergeCell ref="A18:Q20"/>
    <mergeCell ref="R18:S18"/>
    <mergeCell ref="T18:X18"/>
    <mergeCell ref="Y18:Z18"/>
    <mergeCell ref="R19:Z19"/>
    <mergeCell ref="R20:Z20"/>
    <mergeCell ref="A26:L26"/>
    <mergeCell ref="M26:Z26"/>
    <mergeCell ref="A27:L27"/>
    <mergeCell ref="M27:Z27"/>
    <mergeCell ref="A21:Z21"/>
    <mergeCell ref="A22:Z22"/>
    <mergeCell ref="A23:Z23"/>
    <mergeCell ref="A24:L24"/>
    <mergeCell ref="M24:Z24"/>
    <mergeCell ref="A25:L25"/>
    <mergeCell ref="M25:Z25"/>
  </mergeCells>
  <hyperlinks>
    <hyperlink ref="A25" r:id="rId1" display="https://forms.kizeo.com/data/medias/secure/eHZLNUd2MlJCUmU1Umt3SHA3V2s2VTEzVUVVQU90bU5LUXlDZ2VBS2FaSENDNnZ3S0lmWS9xa3VUeUtKTDBKRVVES0ZsQlh5WXhaTXU1UGYremVTeDVNS2k0bDcrc0RFVXVhVFRrWVRtQXVWQ1BNUFYvcTdXUHdoZ0xtNGdlblhJZ3A1eENHWmdTYTlPVWNaS2kxSmJBPT0=" xr:uid="{3DECC84F-C33F-473C-964A-B4FAA0601794}"/>
    <hyperlink ref="M25" r:id="rId2" display="https://forms.kizeo.com/data/medias/secure/eHZLNUd2MlJCUmU1Umt3SHA3V2s2VTEzVUVVQU90bU5LUXlDZ2VBS2FaSENDNnZ3S0lmWS9xa3VUeUtKTDBKRVVES0ZsQlh5WXhaTXU1UGYremVTeC85VFhqUUN2MmhvZkxYTDdvM3pxTGN6aHFUSlhwM1crd3VpR1l1N2UyVDYwYWszenZWa2pEZmJVZnQ2eDNNS2pBPT0=" xr:uid="{C805A41F-BE79-42B3-9B72-C33A9690B1B3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Diseño HYT</dc:creator>
  <cp:lastModifiedBy>Licencias HYT 2</cp:lastModifiedBy>
  <dcterms:created xsi:type="dcterms:W3CDTF">2023-06-28T13:18:03Z</dcterms:created>
  <dcterms:modified xsi:type="dcterms:W3CDTF">2023-09-05T12:45:29Z</dcterms:modified>
</cp:coreProperties>
</file>