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F:\test\"/>
    </mc:Choice>
  </mc:AlternateContent>
  <xr:revisionPtr revIDLastSave="0" documentId="13_ncr:1_{8072B8AE-9B2B-42AD-A2FD-7F25C14156F5}" xr6:coauthVersionLast="47" xr6:coauthVersionMax="47" xr10:uidLastSave="{00000000-0000-0000-0000-000000000000}"/>
  <bookViews>
    <workbookView xWindow="-120" yWindow="-120" windowWidth="29040" windowHeight="15840" xr2:uid="{8D7690A0-57D3-4685-9D52-E2AC64821DF8}"/>
  </bookViews>
  <sheets>
    <sheet name="experimento1 (2)" sheetId="2" r:id="rId1"/>
    <sheet name="experimento1" sheetId="1" r:id="rId2"/>
  </sheets>
  <calcPr calcId="181029"/>
</workbook>
</file>

<file path=xl/calcChain.xml><?xml version="1.0" encoding="utf-8"?>
<calcChain xmlns="http://schemas.openxmlformats.org/spreadsheetml/2006/main">
  <c r="R47" i="2" l="1"/>
  <c r="O35" i="2"/>
  <c r="O34" i="2"/>
  <c r="O33" i="2"/>
  <c r="O32" i="2"/>
  <c r="N32" i="2"/>
  <c r="T6" i="2"/>
  <c r="T7" i="2"/>
  <c r="K16" i="2"/>
  <c r="K17" i="2"/>
  <c r="K18" i="2"/>
  <c r="K19" i="2"/>
  <c r="K20" i="2"/>
  <c r="K21" i="2"/>
  <c r="K22" i="2"/>
  <c r="K23" i="2"/>
  <c r="K24" i="2"/>
  <c r="K25" i="2"/>
  <c r="K26" i="2"/>
  <c r="K27" i="2"/>
  <c r="K14" i="2"/>
  <c r="T9" i="2" s="1"/>
  <c r="K4" i="2"/>
  <c r="K5" i="2"/>
  <c r="K6" i="2"/>
  <c r="K7" i="2"/>
  <c r="K8" i="2"/>
  <c r="K9" i="2"/>
  <c r="K10" i="2"/>
  <c r="K11" i="2"/>
  <c r="K12" i="2"/>
  <c r="K13" i="2"/>
  <c r="K3" i="2"/>
  <c r="T8" i="2" s="1"/>
  <c r="D27" i="2"/>
  <c r="D26" i="2"/>
  <c r="B26" i="2"/>
  <c r="D25" i="2"/>
  <c r="B25" i="2" s="1"/>
  <c r="D24" i="2"/>
  <c r="B24" i="2" s="1"/>
  <c r="D23" i="2"/>
  <c r="B23" i="2" s="1"/>
  <c r="D22" i="2"/>
  <c r="B22" i="2" s="1"/>
  <c r="D21" i="2"/>
  <c r="B21" i="2" s="1"/>
  <c r="D20" i="2"/>
  <c r="B20" i="2" s="1"/>
  <c r="D19" i="2"/>
  <c r="B19" i="2" s="1"/>
  <c r="D18" i="2"/>
  <c r="B18" i="2" s="1"/>
  <c r="D17" i="2"/>
  <c r="B17" i="2" s="1"/>
  <c r="D16" i="2"/>
  <c r="B16" i="2" s="1"/>
  <c r="B15" i="2"/>
  <c r="B14" i="2"/>
  <c r="B13" i="2"/>
  <c r="B12" i="2"/>
  <c r="B11" i="2"/>
  <c r="B10" i="2"/>
  <c r="B9" i="2"/>
  <c r="B8" i="2"/>
  <c r="B7" i="2"/>
  <c r="B6" i="2"/>
  <c r="B5" i="2"/>
  <c r="B4" i="2"/>
  <c r="B3" i="2"/>
  <c r="D21" i="1"/>
  <c r="B21" i="1" s="1"/>
  <c r="D17" i="1"/>
  <c r="B17" i="1" s="1"/>
  <c r="B15" i="1"/>
  <c r="B4" i="1"/>
  <c r="B5" i="1"/>
  <c r="B6" i="1"/>
  <c r="B7" i="1"/>
  <c r="B8" i="1"/>
  <c r="B9" i="1"/>
  <c r="B10" i="1"/>
  <c r="B11" i="1"/>
  <c r="B12" i="1"/>
  <c r="B13" i="1"/>
  <c r="B14" i="1"/>
  <c r="B3" i="1"/>
  <c r="D18" i="1"/>
  <c r="B18" i="1" s="1"/>
  <c r="D19" i="1"/>
  <c r="B19" i="1" s="1"/>
  <c r="D20" i="1"/>
  <c r="B20" i="1" s="1"/>
  <c r="D22" i="1"/>
  <c r="B22" i="1" s="1"/>
  <c r="D23" i="1"/>
  <c r="B23" i="1" s="1"/>
  <c r="D24" i="1"/>
  <c r="B24" i="1" s="1"/>
  <c r="D25" i="1"/>
  <c r="B25" i="1" s="1"/>
  <c r="D26" i="1"/>
  <c r="B26" i="1" s="1"/>
  <c r="D27" i="1"/>
  <c r="B27" i="1" s="1"/>
  <c r="D16" i="1"/>
  <c r="B16" i="1" s="1"/>
  <c r="T5" i="2" l="1"/>
  <c r="T12" i="2" s="1"/>
  <c r="T14" i="2" s="1"/>
  <c r="B27" i="2"/>
</calcChain>
</file>

<file path=xl/sharedStrings.xml><?xml version="1.0" encoding="utf-8"?>
<sst xmlns="http://schemas.openxmlformats.org/spreadsheetml/2006/main" count="241" uniqueCount="28">
  <si>
    <t>tiempo</t>
  </si>
  <si>
    <t>concentracion</t>
  </si>
  <si>
    <t>otra_propiedad</t>
  </si>
  <si>
    <t>conversion_reactivo_limitante</t>
  </si>
  <si>
    <t>tipo_especie</t>
  </si>
  <si>
    <t>id_condiciones_iniciales</t>
  </si>
  <si>
    <t>nombre_data</t>
  </si>
  <si>
    <t>nombre_reaccion</t>
  </si>
  <si>
    <t>especie_quimica</t>
  </si>
  <si>
    <t>A</t>
  </si>
  <si>
    <t>HidrolisisAcetato</t>
  </si>
  <si>
    <t>HidrolisisAcetatoBasico</t>
  </si>
  <si>
    <t>reactivo_limitante</t>
  </si>
  <si>
    <t>L0-Lt/t</t>
  </si>
  <si>
    <t>Se cambia de unidades de mS/cm a S/m</t>
  </si>
  <si>
    <t>m</t>
  </si>
  <si>
    <t>y2</t>
  </si>
  <si>
    <t>y1</t>
  </si>
  <si>
    <t>x2</t>
  </si>
  <si>
    <t>x1</t>
  </si>
  <si>
    <t>y=xm+b</t>
  </si>
  <si>
    <t>b=y-m*x</t>
  </si>
  <si>
    <t>k1</t>
  </si>
  <si>
    <t>K1</t>
  </si>
  <si>
    <t>k2</t>
  </si>
  <si>
    <t>T1</t>
  </si>
  <si>
    <t>T2</t>
  </si>
  <si>
    <t>ln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</si>
</sst>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Lt=l0-lt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6421697287839012E-3"/>
                  <c:y val="0.22804972295129775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C"/>
                </a:p>
              </c:txPr>
            </c:trendlineLbl>
          </c:trendline>
          <c:xVal>
            <c:numRef>
              <c:f>'experimento1 (2)'!$K$3:$K$14</c:f>
              <c:numCache>
                <c:formatCode>General</c:formatCode>
                <c:ptCount val="12"/>
                <c:pt idx="0">
                  <c:v>3.2249999999999994E-2</c:v>
                </c:pt>
                <c:pt idx="1">
                  <c:v>1.6241666666666665E-2</c:v>
                </c:pt>
                <c:pt idx="2">
                  <c:v>1.136111111111111E-2</c:v>
                </c:pt>
                <c:pt idx="3">
                  <c:v>8.8208333333333333E-3</c:v>
                </c:pt>
                <c:pt idx="4">
                  <c:v>7.1966666666666663E-3</c:v>
                </c:pt>
                <c:pt idx="5">
                  <c:v>5.2261904761904754E-3</c:v>
                </c:pt>
                <c:pt idx="6">
                  <c:v>4.14074074074074E-3</c:v>
                </c:pt>
                <c:pt idx="7">
                  <c:v>3.3924242424242424E-3</c:v>
                </c:pt>
                <c:pt idx="8">
                  <c:v>2.8910256410256407E-3</c:v>
                </c:pt>
                <c:pt idx="9">
                  <c:v>2.5177777777777776E-3</c:v>
                </c:pt>
                <c:pt idx="10">
                  <c:v>2.2294117647058825E-3</c:v>
                </c:pt>
                <c:pt idx="11">
                  <c:v>2.005263157894737E-3</c:v>
                </c:pt>
              </c:numCache>
            </c:numRef>
          </c:xVal>
          <c:yVal>
            <c:numRef>
              <c:f>'experimento1 (2)'!$B$3:$B$14</c:f>
              <c:numCache>
                <c:formatCode>General</c:formatCode>
                <c:ptCount val="12"/>
                <c:pt idx="0">
                  <c:v>0.19479495250000001</c:v>
                </c:pt>
                <c:pt idx="1">
                  <c:v>0.192586751</c:v>
                </c:pt>
                <c:pt idx="2">
                  <c:v>0.17744479499999999</c:v>
                </c:pt>
                <c:pt idx="3">
                  <c:v>0.16608832800000001</c:v>
                </c:pt>
                <c:pt idx="4">
                  <c:v>0.15946372250000002</c:v>
                </c:pt>
                <c:pt idx="5">
                  <c:v>0.153785489</c:v>
                </c:pt>
                <c:pt idx="6">
                  <c:v>0.14731861200000002</c:v>
                </c:pt>
                <c:pt idx="7">
                  <c:v>0.146845426</c:v>
                </c:pt>
                <c:pt idx="8">
                  <c:v>0.1443217665</c:v>
                </c:pt>
                <c:pt idx="9">
                  <c:v>0.14258675100000001</c:v>
                </c:pt>
                <c:pt idx="10">
                  <c:v>0.14132492099999999</c:v>
                </c:pt>
                <c:pt idx="11">
                  <c:v>0.1394321765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2E-4C6A-8D44-074B006789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7099839"/>
        <c:axId val="807097759"/>
      </c:scatterChart>
      <c:valAx>
        <c:axId val="807099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807097759"/>
        <c:crosses val="autoZero"/>
        <c:crossBetween val="midCat"/>
      </c:valAx>
      <c:valAx>
        <c:axId val="80709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8070998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lnk=f(1/T)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2927602799650043E-2"/>
                  <c:y val="-0.1545727617381160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C"/>
                </a:p>
              </c:txPr>
            </c:trendlineLbl>
          </c:trendline>
          <c:xVal>
            <c:numRef>
              <c:f>'experimento1 (2)'!$O$34:$O$35</c:f>
              <c:numCache>
                <c:formatCode>General</c:formatCode>
                <c:ptCount val="2"/>
                <c:pt idx="0">
                  <c:v>3.3472803347280333E-3</c:v>
                </c:pt>
                <c:pt idx="1">
                  <c:v>3.2414910858995136E-3</c:v>
                </c:pt>
              </c:numCache>
            </c:numRef>
          </c:xVal>
          <c:yVal>
            <c:numRef>
              <c:f>'experimento1 (2)'!$O$32:$O$33</c:f>
              <c:numCache>
                <c:formatCode>General</c:formatCode>
                <c:ptCount val="2"/>
                <c:pt idx="0">
                  <c:v>-1.7602608021686841</c:v>
                </c:pt>
                <c:pt idx="1">
                  <c:v>-1.3093333199837622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4A-4F29-8B35-1FFC35A057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656223"/>
        <c:axId val="151657471"/>
      </c:scatterChart>
      <c:valAx>
        <c:axId val="151656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51657471"/>
        <c:crosses val="autoZero"/>
        <c:crossBetween val="midCat"/>
      </c:valAx>
      <c:valAx>
        <c:axId val="151657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516562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633412</xdr:colOff>
      <xdr:row>1</xdr:row>
      <xdr:rowOff>19049</xdr:rowOff>
    </xdr:from>
    <xdr:to>
      <xdr:col>17</xdr:col>
      <xdr:colOff>285750</xdr:colOff>
      <xdr:row>25</xdr:row>
      <xdr:rowOff>161924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C7CF4B5-19F3-4246-AC2A-2EB2143899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247650</xdr:colOff>
      <xdr:row>36</xdr:row>
      <xdr:rowOff>9525</xdr:rowOff>
    </xdr:from>
    <xdr:to>
      <xdr:col>16</xdr:col>
      <xdr:colOff>552450</xdr:colOff>
      <xdr:row>51</xdr:row>
      <xdr:rowOff>38100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858647D-69B4-4558-AFC6-B1051EC56F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78F54-A1BE-4A0C-B304-96E8FF7C0B39}">
  <dimension ref="A1:T47"/>
  <sheetViews>
    <sheetView tabSelected="1" topLeftCell="F1" zoomScale="85" zoomScaleNormal="85" workbookViewId="0">
      <selection activeCell="R47" sqref="R47"/>
    </sheetView>
  </sheetViews>
  <sheetFormatPr baseColWidth="10" defaultRowHeight="14.25"/>
  <cols>
    <col min="2" max="2" width="34.875" bestFit="1" customWidth="1"/>
    <col min="3" max="3" width="13" bestFit="1" customWidth="1"/>
    <col min="4" max="4" width="25.125" bestFit="1" customWidth="1"/>
    <col min="5" max="5" width="15" bestFit="1" customWidth="1"/>
    <col min="6" max="6" width="20.625" bestFit="1" customWidth="1"/>
    <col min="7" max="7" width="14.375" bestFit="1" customWidth="1"/>
    <col min="8" max="8" width="20.125" bestFit="1" customWidth="1"/>
    <col min="15" max="15" width="12" bestFit="1" customWidth="1"/>
  </cols>
  <sheetData>
    <row r="1" spans="1:2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K1" t="s">
        <v>13</v>
      </c>
    </row>
    <row r="2" spans="1:20">
      <c r="A2">
        <v>0</v>
      </c>
      <c r="B2">
        <v>0.5</v>
      </c>
      <c r="C2">
        <v>3.17</v>
      </c>
      <c r="D2">
        <v>0</v>
      </c>
      <c r="E2" t="s">
        <v>12</v>
      </c>
      <c r="F2">
        <v>1</v>
      </c>
      <c r="G2" t="s">
        <v>10</v>
      </c>
      <c r="H2" t="s">
        <v>11</v>
      </c>
      <c r="I2" t="s">
        <v>9</v>
      </c>
    </row>
    <row r="3" spans="1:20">
      <c r="A3">
        <v>60</v>
      </c>
      <c r="B3">
        <f>$B$2*(1-D3)</f>
        <v>0.19479495250000001</v>
      </c>
      <c r="C3">
        <v>1.2350000000000001</v>
      </c>
      <c r="D3">
        <v>0.61041009499999999</v>
      </c>
      <c r="E3" t="s">
        <v>12</v>
      </c>
      <c r="F3">
        <v>1</v>
      </c>
      <c r="G3" t="s">
        <v>10</v>
      </c>
      <c r="H3" t="s">
        <v>11</v>
      </c>
      <c r="I3" t="s">
        <v>9</v>
      </c>
      <c r="K3">
        <f>($C$2-C3)/A3</f>
        <v>3.2249999999999994E-2</v>
      </c>
    </row>
    <row r="4" spans="1:20">
      <c r="A4">
        <v>120</v>
      </c>
      <c r="B4">
        <f t="shared" ref="B4:B27" si="0">$B$2*(1-D4)</f>
        <v>0.192586751</v>
      </c>
      <c r="C4">
        <v>1.2210000000000001</v>
      </c>
      <c r="D4">
        <v>0.614826498</v>
      </c>
      <c r="E4" t="s">
        <v>12</v>
      </c>
      <c r="F4">
        <v>1</v>
      </c>
      <c r="G4" t="s">
        <v>10</v>
      </c>
      <c r="H4" t="s">
        <v>11</v>
      </c>
      <c r="I4" t="s">
        <v>9</v>
      </c>
      <c r="K4">
        <f t="shared" ref="K4:K13" si="1">($C$2-C4)/A4</f>
        <v>1.6241666666666665E-2</v>
      </c>
    </row>
    <row r="5" spans="1:20">
      <c r="A5">
        <v>180</v>
      </c>
      <c r="B5">
        <f t="shared" si="0"/>
        <v>0.17744479499999999</v>
      </c>
      <c r="C5">
        <v>1.125</v>
      </c>
      <c r="D5">
        <v>0.64511041000000002</v>
      </c>
      <c r="E5" t="s">
        <v>12</v>
      </c>
      <c r="F5">
        <v>1</v>
      </c>
      <c r="G5" t="s">
        <v>10</v>
      </c>
      <c r="H5" t="s">
        <v>11</v>
      </c>
      <c r="I5" t="s">
        <v>9</v>
      </c>
      <c r="K5">
        <f t="shared" si="1"/>
        <v>1.136111111111111E-2</v>
      </c>
      <c r="S5" t="s">
        <v>15</v>
      </c>
      <c r="T5">
        <f>(T6-T7)/(T8-T9)</f>
        <v>11.605324980422871</v>
      </c>
    </row>
    <row r="6" spans="1:20">
      <c r="A6">
        <v>240</v>
      </c>
      <c r="B6">
        <f t="shared" si="0"/>
        <v>0.16608832800000001</v>
      </c>
      <c r="C6">
        <v>1.0529999999999999</v>
      </c>
      <c r="D6">
        <v>0.66782334399999999</v>
      </c>
      <c r="E6" t="s">
        <v>12</v>
      </c>
      <c r="F6">
        <v>1</v>
      </c>
      <c r="G6" t="s">
        <v>10</v>
      </c>
      <c r="H6" t="s">
        <v>11</v>
      </c>
      <c r="I6" t="s">
        <v>9</v>
      </c>
      <c r="K6">
        <f t="shared" si="1"/>
        <v>8.8208333333333333E-3</v>
      </c>
      <c r="S6" t="s">
        <v>16</v>
      </c>
      <c r="T6">
        <f>C3</f>
        <v>1.2350000000000001</v>
      </c>
    </row>
    <row r="7" spans="1:20">
      <c r="A7">
        <v>300</v>
      </c>
      <c r="B7">
        <f t="shared" si="0"/>
        <v>0.15946372250000002</v>
      </c>
      <c r="C7">
        <v>1.0109999999999999</v>
      </c>
      <c r="D7">
        <v>0.68107255499999997</v>
      </c>
      <c r="E7" t="s">
        <v>12</v>
      </c>
      <c r="F7">
        <v>1</v>
      </c>
      <c r="G7" t="s">
        <v>10</v>
      </c>
      <c r="H7" t="s">
        <v>11</v>
      </c>
      <c r="I7" t="s">
        <v>9</v>
      </c>
      <c r="K7">
        <f t="shared" si="1"/>
        <v>7.1966666666666663E-3</v>
      </c>
      <c r="S7" t="s">
        <v>17</v>
      </c>
      <c r="T7">
        <f>C14</f>
        <v>0.88400000000000001</v>
      </c>
    </row>
    <row r="8" spans="1:20">
      <c r="A8">
        <v>420</v>
      </c>
      <c r="B8">
        <f t="shared" si="0"/>
        <v>0.153785489</v>
      </c>
      <c r="C8">
        <v>0.97500000000000009</v>
      </c>
      <c r="D8">
        <v>0.69242902200000001</v>
      </c>
      <c r="E8" t="s">
        <v>12</v>
      </c>
      <c r="F8">
        <v>1</v>
      </c>
      <c r="G8" t="s">
        <v>10</v>
      </c>
      <c r="H8" t="s">
        <v>11</v>
      </c>
      <c r="I8" t="s">
        <v>9</v>
      </c>
      <c r="K8">
        <f t="shared" si="1"/>
        <v>5.2261904761904754E-3</v>
      </c>
      <c r="S8" t="s">
        <v>18</v>
      </c>
      <c r="T8">
        <f>K3</f>
        <v>3.2249999999999994E-2</v>
      </c>
    </row>
    <row r="9" spans="1:20">
      <c r="A9">
        <v>540</v>
      </c>
      <c r="B9">
        <f t="shared" si="0"/>
        <v>0.14731861200000002</v>
      </c>
      <c r="C9">
        <v>0.93400000000000005</v>
      </c>
      <c r="D9">
        <v>0.70536277599999997</v>
      </c>
      <c r="E9" t="s">
        <v>12</v>
      </c>
      <c r="F9">
        <v>1</v>
      </c>
      <c r="G9" t="s">
        <v>10</v>
      </c>
      <c r="H9" t="s">
        <v>11</v>
      </c>
      <c r="I9" t="s">
        <v>9</v>
      </c>
      <c r="K9">
        <f t="shared" si="1"/>
        <v>4.14074074074074E-3</v>
      </c>
      <c r="S9" t="s">
        <v>19</v>
      </c>
      <c r="T9">
        <f>K14</f>
        <v>2.005263157894737E-3</v>
      </c>
    </row>
    <row r="10" spans="1:20">
      <c r="A10">
        <v>660</v>
      </c>
      <c r="B10">
        <f t="shared" si="0"/>
        <v>0.146845426</v>
      </c>
      <c r="C10">
        <v>0.93100000000000005</v>
      </c>
      <c r="D10">
        <v>0.706309148</v>
      </c>
      <c r="E10" t="s">
        <v>12</v>
      </c>
      <c r="F10">
        <v>1</v>
      </c>
      <c r="G10" t="s">
        <v>10</v>
      </c>
      <c r="H10" t="s">
        <v>11</v>
      </c>
      <c r="I10" t="s">
        <v>9</v>
      </c>
      <c r="K10">
        <f t="shared" si="1"/>
        <v>3.3924242424242424E-3</v>
      </c>
    </row>
    <row r="11" spans="1:20">
      <c r="A11">
        <v>780</v>
      </c>
      <c r="B11">
        <f t="shared" si="0"/>
        <v>0.1443217665</v>
      </c>
      <c r="C11">
        <v>0.91500000000000004</v>
      </c>
      <c r="D11">
        <v>0.71135646699999999</v>
      </c>
      <c r="E11" t="s">
        <v>12</v>
      </c>
      <c r="F11">
        <v>1</v>
      </c>
      <c r="G11" t="s">
        <v>10</v>
      </c>
      <c r="H11" t="s">
        <v>11</v>
      </c>
      <c r="I11" t="s">
        <v>9</v>
      </c>
      <c r="K11">
        <f t="shared" si="1"/>
        <v>2.8910256410256407E-3</v>
      </c>
      <c r="S11" t="s">
        <v>20</v>
      </c>
    </row>
    <row r="12" spans="1:20">
      <c r="A12">
        <v>900</v>
      </c>
      <c r="B12">
        <f t="shared" si="0"/>
        <v>0.14258675100000001</v>
      </c>
      <c r="C12">
        <v>0.90399999999999991</v>
      </c>
      <c r="D12">
        <v>0.71482649799999998</v>
      </c>
      <c r="E12" t="s">
        <v>12</v>
      </c>
      <c r="F12">
        <v>1</v>
      </c>
      <c r="G12" t="s">
        <v>10</v>
      </c>
      <c r="H12" t="s">
        <v>11</v>
      </c>
      <c r="I12" t="s">
        <v>9</v>
      </c>
      <c r="K12">
        <f t="shared" si="1"/>
        <v>2.5177777777777776E-3</v>
      </c>
      <c r="S12" t="s">
        <v>21</v>
      </c>
      <c r="T12">
        <f>T7-T5*T9</f>
        <v>0.8607282693813626</v>
      </c>
    </row>
    <row r="13" spans="1:20">
      <c r="A13">
        <v>1020</v>
      </c>
      <c r="B13">
        <f t="shared" si="0"/>
        <v>0.14132492099999999</v>
      </c>
      <c r="C13">
        <v>0.89600000000000013</v>
      </c>
      <c r="D13">
        <v>0.71735015800000002</v>
      </c>
      <c r="E13" t="s">
        <v>12</v>
      </c>
      <c r="F13">
        <v>1</v>
      </c>
      <c r="G13" t="s">
        <v>10</v>
      </c>
      <c r="H13" t="s">
        <v>11</v>
      </c>
      <c r="I13" t="s">
        <v>9</v>
      </c>
      <c r="K13">
        <f t="shared" si="1"/>
        <v>2.2294117647058825E-3</v>
      </c>
    </row>
    <row r="14" spans="1:20">
      <c r="A14">
        <v>1140</v>
      </c>
      <c r="B14">
        <f t="shared" si="0"/>
        <v>0.1394321765</v>
      </c>
      <c r="C14">
        <v>0.88400000000000001</v>
      </c>
      <c r="D14">
        <v>0.72113564699999999</v>
      </c>
      <c r="E14" t="s">
        <v>12</v>
      </c>
      <c r="F14">
        <v>1</v>
      </c>
      <c r="G14" t="s">
        <v>10</v>
      </c>
      <c r="H14" t="s">
        <v>11</v>
      </c>
      <c r="I14" t="s">
        <v>9</v>
      </c>
      <c r="K14">
        <f>($C$2-C14)/A14</f>
        <v>2.005263157894737E-3</v>
      </c>
      <c r="S14" t="s">
        <v>22</v>
      </c>
      <c r="T14">
        <f>(C2-C3)/((C3-T12)*0.5*60)</f>
        <v>0.17233468286099862</v>
      </c>
    </row>
    <row r="15" spans="1:20">
      <c r="A15">
        <v>0</v>
      </c>
      <c r="B15">
        <f t="shared" si="0"/>
        <v>0.5</v>
      </c>
      <c r="C15">
        <v>4.7200000000000006</v>
      </c>
      <c r="D15">
        <v>0</v>
      </c>
      <c r="E15" t="s">
        <v>12</v>
      </c>
      <c r="F15">
        <v>2</v>
      </c>
      <c r="G15" t="s">
        <v>10</v>
      </c>
      <c r="H15" t="s">
        <v>11</v>
      </c>
      <c r="I15" t="s">
        <v>9</v>
      </c>
    </row>
    <row r="16" spans="1:20">
      <c r="A16">
        <v>60</v>
      </c>
      <c r="B16">
        <f>$B$15*(1-D16)</f>
        <v>0.14565677966101692</v>
      </c>
      <c r="C16">
        <v>1.375</v>
      </c>
      <c r="D16">
        <f>1-C16/$C$15</f>
        <v>0.70868644067796616</v>
      </c>
      <c r="E16" t="s">
        <v>12</v>
      </c>
      <c r="F16">
        <v>2</v>
      </c>
      <c r="G16" t="s">
        <v>10</v>
      </c>
      <c r="H16" t="s">
        <v>11</v>
      </c>
      <c r="I16" t="s">
        <v>9</v>
      </c>
      <c r="K16">
        <f t="shared" ref="K16:K27" si="2">($C$15-C16)/A16</f>
        <v>5.5750000000000008E-2</v>
      </c>
    </row>
    <row r="17" spans="1:15">
      <c r="A17">
        <v>120</v>
      </c>
      <c r="B17">
        <f t="shared" ref="B17:B27" si="3">$B$15*(1-D17)</f>
        <v>0.12934322033898304</v>
      </c>
      <c r="C17">
        <v>1.2210000000000001</v>
      </c>
      <c r="D17">
        <f t="shared" ref="D17:D27" si="4">1-C17/$C$15</f>
        <v>0.74131355932203391</v>
      </c>
      <c r="E17" t="s">
        <v>12</v>
      </c>
      <c r="F17">
        <v>2</v>
      </c>
      <c r="G17" t="s">
        <v>10</v>
      </c>
      <c r="H17" t="s">
        <v>11</v>
      </c>
      <c r="I17" t="s">
        <v>9</v>
      </c>
      <c r="K17">
        <f t="shared" si="2"/>
        <v>2.9158333333333338E-2</v>
      </c>
    </row>
    <row r="18" spans="1:15">
      <c r="A18">
        <v>180</v>
      </c>
      <c r="B18">
        <f t="shared" si="3"/>
        <v>0.12309322033898301</v>
      </c>
      <c r="C18">
        <v>1.1619999999999999</v>
      </c>
      <c r="D18">
        <f t="shared" si="4"/>
        <v>0.75381355932203398</v>
      </c>
      <c r="E18" t="s">
        <v>12</v>
      </c>
      <c r="F18">
        <v>2</v>
      </c>
      <c r="G18" t="s">
        <v>10</v>
      </c>
      <c r="H18" t="s">
        <v>11</v>
      </c>
      <c r="I18" t="s">
        <v>9</v>
      </c>
      <c r="K18">
        <f t="shared" si="2"/>
        <v>1.9766666666666672E-2</v>
      </c>
    </row>
    <row r="19" spans="1:15">
      <c r="A19">
        <v>240</v>
      </c>
      <c r="B19">
        <f t="shared" si="3"/>
        <v>0.1159957627118644</v>
      </c>
      <c r="C19">
        <v>1.095</v>
      </c>
      <c r="D19">
        <f t="shared" si="4"/>
        <v>0.76800847457627119</v>
      </c>
      <c r="E19" t="s">
        <v>12</v>
      </c>
      <c r="F19">
        <v>2</v>
      </c>
      <c r="G19" t="s">
        <v>10</v>
      </c>
      <c r="H19" t="s">
        <v>11</v>
      </c>
      <c r="I19" t="s">
        <v>9</v>
      </c>
      <c r="K19">
        <f t="shared" si="2"/>
        <v>1.510416666666667E-2</v>
      </c>
    </row>
    <row r="20" spans="1:15">
      <c r="A20">
        <v>300</v>
      </c>
      <c r="B20">
        <f t="shared" si="3"/>
        <v>0.11440677966101692</v>
      </c>
      <c r="C20">
        <v>1.08</v>
      </c>
      <c r="D20">
        <f t="shared" si="4"/>
        <v>0.77118644067796616</v>
      </c>
      <c r="E20" t="s">
        <v>12</v>
      </c>
      <c r="F20">
        <v>2</v>
      </c>
      <c r="G20" t="s">
        <v>10</v>
      </c>
      <c r="H20" t="s">
        <v>11</v>
      </c>
      <c r="I20" t="s">
        <v>9</v>
      </c>
      <c r="K20">
        <f t="shared" si="2"/>
        <v>1.2133333333333335E-2</v>
      </c>
    </row>
    <row r="21" spans="1:15">
      <c r="A21">
        <v>420</v>
      </c>
      <c r="B21">
        <f t="shared" si="3"/>
        <v>0.11175847457627119</v>
      </c>
      <c r="C21">
        <v>1.0550000000000002</v>
      </c>
      <c r="D21">
        <f t="shared" si="4"/>
        <v>0.77648305084745761</v>
      </c>
      <c r="E21" t="s">
        <v>12</v>
      </c>
      <c r="F21">
        <v>2</v>
      </c>
      <c r="G21" t="s">
        <v>10</v>
      </c>
      <c r="H21" t="s">
        <v>11</v>
      </c>
      <c r="I21" t="s">
        <v>9</v>
      </c>
      <c r="K21">
        <f t="shared" si="2"/>
        <v>8.7261904761904777E-3</v>
      </c>
    </row>
    <row r="22" spans="1:15">
      <c r="A22">
        <v>540</v>
      </c>
      <c r="B22">
        <f t="shared" si="3"/>
        <v>0.10646186440677963</v>
      </c>
      <c r="C22">
        <v>1.0050000000000001</v>
      </c>
      <c r="D22">
        <f t="shared" si="4"/>
        <v>0.78707627118644075</v>
      </c>
      <c r="E22" t="s">
        <v>12</v>
      </c>
      <c r="F22">
        <v>2</v>
      </c>
      <c r="G22" t="s">
        <v>10</v>
      </c>
      <c r="H22" t="s">
        <v>11</v>
      </c>
      <c r="I22" t="s">
        <v>9</v>
      </c>
      <c r="K22">
        <f t="shared" si="2"/>
        <v>6.8796296296296314E-3</v>
      </c>
    </row>
    <row r="23" spans="1:15">
      <c r="A23">
        <v>660</v>
      </c>
      <c r="B23">
        <f t="shared" si="3"/>
        <v>0.10508474576271187</v>
      </c>
      <c r="C23">
        <v>0.99199999999999999</v>
      </c>
      <c r="D23">
        <f t="shared" si="4"/>
        <v>0.78983050847457625</v>
      </c>
      <c r="E23" t="s">
        <v>12</v>
      </c>
      <c r="F23">
        <v>2</v>
      </c>
      <c r="G23" t="s">
        <v>10</v>
      </c>
      <c r="H23" t="s">
        <v>11</v>
      </c>
      <c r="I23" t="s">
        <v>9</v>
      </c>
      <c r="K23">
        <f t="shared" si="2"/>
        <v>5.6484848484848497E-3</v>
      </c>
    </row>
    <row r="24" spans="1:15">
      <c r="A24">
        <v>780</v>
      </c>
      <c r="B24">
        <f t="shared" si="3"/>
        <v>0.10286016949152543</v>
      </c>
      <c r="C24">
        <v>0.97100000000000009</v>
      </c>
      <c r="D24">
        <f t="shared" si="4"/>
        <v>0.79427966101694913</v>
      </c>
      <c r="E24" t="s">
        <v>12</v>
      </c>
      <c r="F24">
        <v>2</v>
      </c>
      <c r="G24" t="s">
        <v>10</v>
      </c>
      <c r="H24" t="s">
        <v>11</v>
      </c>
      <c r="I24" t="s">
        <v>9</v>
      </c>
      <c r="K24">
        <f t="shared" si="2"/>
        <v>4.8064102564102573E-3</v>
      </c>
    </row>
    <row r="25" spans="1:15">
      <c r="A25">
        <v>900</v>
      </c>
      <c r="B25">
        <f t="shared" si="3"/>
        <v>0.10254237288135593</v>
      </c>
      <c r="C25">
        <v>0.96799999999999997</v>
      </c>
      <c r="D25">
        <f t="shared" si="4"/>
        <v>0.79491525423728815</v>
      </c>
      <c r="E25" t="s">
        <v>12</v>
      </c>
      <c r="F25">
        <v>2</v>
      </c>
      <c r="G25" t="s">
        <v>10</v>
      </c>
      <c r="H25" t="s">
        <v>11</v>
      </c>
      <c r="I25" t="s">
        <v>9</v>
      </c>
      <c r="K25">
        <f t="shared" si="2"/>
        <v>4.1688888888888895E-3</v>
      </c>
    </row>
    <row r="26" spans="1:15">
      <c r="A26">
        <v>1020</v>
      </c>
      <c r="B26">
        <f t="shared" si="3"/>
        <v>0.10423728813559319</v>
      </c>
      <c r="C26">
        <v>0.98399999999999999</v>
      </c>
      <c r="D26">
        <f t="shared" si="4"/>
        <v>0.79152542372881363</v>
      </c>
      <c r="E26" t="s">
        <v>12</v>
      </c>
      <c r="F26">
        <v>2</v>
      </c>
      <c r="G26" t="s">
        <v>10</v>
      </c>
      <c r="H26" t="s">
        <v>11</v>
      </c>
      <c r="I26" t="s">
        <v>9</v>
      </c>
      <c r="K26">
        <f t="shared" si="2"/>
        <v>3.6627450980392163E-3</v>
      </c>
    </row>
    <row r="27" spans="1:15">
      <c r="A27">
        <v>1140</v>
      </c>
      <c r="B27">
        <f t="shared" si="3"/>
        <v>0.1038135593220339</v>
      </c>
      <c r="C27">
        <v>0.98000000000000009</v>
      </c>
      <c r="D27">
        <f t="shared" si="4"/>
        <v>0.7923728813559322</v>
      </c>
      <c r="E27" t="s">
        <v>12</v>
      </c>
      <c r="F27">
        <v>2</v>
      </c>
      <c r="G27" t="s">
        <v>10</v>
      </c>
      <c r="H27" t="s">
        <v>11</v>
      </c>
      <c r="I27" t="s">
        <v>9</v>
      </c>
      <c r="K27">
        <f t="shared" si="2"/>
        <v>3.2807017543859656E-3</v>
      </c>
    </row>
    <row r="29" spans="1:15">
      <c r="B29" t="s">
        <v>14</v>
      </c>
    </row>
    <row r="31" spans="1:15">
      <c r="O31" t="s">
        <v>27</v>
      </c>
    </row>
    <row r="32" spans="1:15">
      <c r="M32" t="s">
        <v>23</v>
      </c>
      <c r="N32">
        <f>0.172</f>
        <v>0.17199999999999999</v>
      </c>
      <c r="O32">
        <f>LN(N32)</f>
        <v>-1.7602608021686841</v>
      </c>
    </row>
    <row r="33" spans="13:18">
      <c r="M33" t="s">
        <v>24</v>
      </c>
      <c r="N33">
        <v>0.27</v>
      </c>
      <c r="O33">
        <f t="shared" ref="O33:O35" si="5">LN(N33)</f>
        <v>-1.3093333199837622</v>
      </c>
    </row>
    <row r="34" spans="13:18">
      <c r="M34" t="s">
        <v>25</v>
      </c>
      <c r="N34">
        <v>298.75</v>
      </c>
      <c r="O34">
        <f>(1/N34)</f>
        <v>3.3472803347280333E-3</v>
      </c>
    </row>
    <row r="35" spans="13:18">
      <c r="M35" t="s">
        <v>26</v>
      </c>
      <c r="N35">
        <v>308.5</v>
      </c>
      <c r="O35">
        <f>(1/N35)</f>
        <v>3.2414910858995136E-3</v>
      </c>
    </row>
    <row r="47" spans="13:18">
      <c r="R47">
        <f>4262.5*8314</f>
        <v>35438425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1896A-BE11-4731-B06C-723582C5B5E8}">
  <dimension ref="A1:I27"/>
  <sheetViews>
    <sheetView topLeftCell="B1" workbookViewId="0">
      <selection activeCell="C2" sqref="C2:C27"/>
    </sheetView>
  </sheetViews>
  <sheetFormatPr baseColWidth="10" defaultRowHeight="14.25"/>
  <cols>
    <col min="2" max="2" width="12.375" bestFit="1" customWidth="1"/>
    <col min="3" max="3" width="13" bestFit="1" customWidth="1"/>
    <col min="4" max="4" width="25.125" bestFit="1" customWidth="1"/>
    <col min="5" max="5" width="15" bestFit="1" customWidth="1"/>
    <col min="6" max="6" width="20.625" bestFit="1" customWidth="1"/>
    <col min="7" max="7" width="14.375" bestFit="1" customWidth="1"/>
    <col min="8" max="8" width="20.125" bestFit="1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>
        <v>0</v>
      </c>
      <c r="B2">
        <v>0.5</v>
      </c>
      <c r="C2">
        <v>3.17</v>
      </c>
      <c r="D2">
        <v>0</v>
      </c>
      <c r="E2" t="s">
        <v>12</v>
      </c>
      <c r="F2">
        <v>1</v>
      </c>
      <c r="G2" t="s">
        <v>10</v>
      </c>
      <c r="H2" t="s">
        <v>11</v>
      </c>
      <c r="I2" t="s">
        <v>9</v>
      </c>
    </row>
    <row r="3" spans="1:9">
      <c r="A3">
        <v>60</v>
      </c>
      <c r="B3">
        <f>$B$2*(1-D3)</f>
        <v>0.19479495250000001</v>
      </c>
      <c r="C3">
        <v>1.2350000000000001</v>
      </c>
      <c r="D3">
        <v>0.61041009499999999</v>
      </c>
      <c r="E3" t="s">
        <v>12</v>
      </c>
      <c r="F3">
        <v>1</v>
      </c>
      <c r="G3" t="s">
        <v>10</v>
      </c>
      <c r="H3" t="s">
        <v>11</v>
      </c>
      <c r="I3" t="s">
        <v>9</v>
      </c>
    </row>
    <row r="4" spans="1:9">
      <c r="A4">
        <v>120</v>
      </c>
      <c r="B4">
        <f t="shared" ref="B4:B27" si="0">$B$2*(1-D4)</f>
        <v>0.192586751</v>
      </c>
      <c r="C4">
        <v>1.2210000000000001</v>
      </c>
      <c r="D4">
        <v>0.614826498</v>
      </c>
      <c r="E4" t="s">
        <v>12</v>
      </c>
      <c r="F4">
        <v>1</v>
      </c>
      <c r="G4" t="s">
        <v>10</v>
      </c>
      <c r="H4" t="s">
        <v>11</v>
      </c>
      <c r="I4" t="s">
        <v>9</v>
      </c>
    </row>
    <row r="5" spans="1:9">
      <c r="A5">
        <v>180</v>
      </c>
      <c r="B5">
        <f t="shared" si="0"/>
        <v>0.17744479499999999</v>
      </c>
      <c r="C5">
        <v>1.125</v>
      </c>
      <c r="D5">
        <v>0.64511041000000002</v>
      </c>
      <c r="E5" t="s">
        <v>12</v>
      </c>
      <c r="F5">
        <v>1</v>
      </c>
      <c r="G5" t="s">
        <v>10</v>
      </c>
      <c r="H5" t="s">
        <v>11</v>
      </c>
      <c r="I5" t="s">
        <v>9</v>
      </c>
    </row>
    <row r="6" spans="1:9">
      <c r="A6">
        <v>240</v>
      </c>
      <c r="B6">
        <f t="shared" si="0"/>
        <v>0.16608832800000001</v>
      </c>
      <c r="C6">
        <v>1.0529999999999999</v>
      </c>
      <c r="D6">
        <v>0.66782334399999999</v>
      </c>
      <c r="E6" t="s">
        <v>12</v>
      </c>
      <c r="F6">
        <v>1</v>
      </c>
      <c r="G6" t="s">
        <v>10</v>
      </c>
      <c r="H6" t="s">
        <v>11</v>
      </c>
      <c r="I6" t="s">
        <v>9</v>
      </c>
    </row>
    <row r="7" spans="1:9">
      <c r="A7">
        <v>300</v>
      </c>
      <c r="B7">
        <f t="shared" si="0"/>
        <v>0.15946372250000002</v>
      </c>
      <c r="C7">
        <v>1.0109999999999999</v>
      </c>
      <c r="D7">
        <v>0.68107255499999997</v>
      </c>
      <c r="E7" t="s">
        <v>12</v>
      </c>
      <c r="F7">
        <v>1</v>
      </c>
      <c r="G7" t="s">
        <v>10</v>
      </c>
      <c r="H7" t="s">
        <v>11</v>
      </c>
      <c r="I7" t="s">
        <v>9</v>
      </c>
    </row>
    <row r="8" spans="1:9">
      <c r="A8">
        <v>420</v>
      </c>
      <c r="B8">
        <f t="shared" si="0"/>
        <v>0.153785489</v>
      </c>
      <c r="C8">
        <v>0.97500000000000009</v>
      </c>
      <c r="D8">
        <v>0.69242902200000001</v>
      </c>
      <c r="E8" t="s">
        <v>12</v>
      </c>
      <c r="F8">
        <v>1</v>
      </c>
      <c r="G8" t="s">
        <v>10</v>
      </c>
      <c r="H8" t="s">
        <v>11</v>
      </c>
      <c r="I8" t="s">
        <v>9</v>
      </c>
    </row>
    <row r="9" spans="1:9">
      <c r="A9">
        <v>540</v>
      </c>
      <c r="B9">
        <f t="shared" si="0"/>
        <v>0.14731861200000002</v>
      </c>
      <c r="C9">
        <v>0.93400000000000005</v>
      </c>
      <c r="D9">
        <v>0.70536277599999997</v>
      </c>
      <c r="E9" t="s">
        <v>12</v>
      </c>
      <c r="F9">
        <v>1</v>
      </c>
      <c r="G9" t="s">
        <v>10</v>
      </c>
      <c r="H9" t="s">
        <v>11</v>
      </c>
      <c r="I9" t="s">
        <v>9</v>
      </c>
    </row>
    <row r="10" spans="1:9">
      <c r="A10">
        <v>660</v>
      </c>
      <c r="B10">
        <f t="shared" si="0"/>
        <v>0.146845426</v>
      </c>
      <c r="C10">
        <v>0.93100000000000005</v>
      </c>
      <c r="D10">
        <v>0.706309148</v>
      </c>
      <c r="E10" t="s">
        <v>12</v>
      </c>
      <c r="F10">
        <v>1</v>
      </c>
      <c r="G10" t="s">
        <v>10</v>
      </c>
      <c r="H10" t="s">
        <v>11</v>
      </c>
      <c r="I10" t="s">
        <v>9</v>
      </c>
    </row>
    <row r="11" spans="1:9">
      <c r="A11">
        <v>780</v>
      </c>
      <c r="B11">
        <f t="shared" si="0"/>
        <v>0.1443217665</v>
      </c>
      <c r="C11">
        <v>0.91500000000000004</v>
      </c>
      <c r="D11">
        <v>0.71135646699999999</v>
      </c>
      <c r="E11" t="s">
        <v>12</v>
      </c>
      <c r="F11">
        <v>1</v>
      </c>
      <c r="G11" t="s">
        <v>10</v>
      </c>
      <c r="H11" t="s">
        <v>11</v>
      </c>
      <c r="I11" t="s">
        <v>9</v>
      </c>
    </row>
    <row r="12" spans="1:9">
      <c r="A12">
        <v>900</v>
      </c>
      <c r="B12">
        <f t="shared" si="0"/>
        <v>0.14258675100000001</v>
      </c>
      <c r="C12">
        <v>0.90399999999999991</v>
      </c>
      <c r="D12">
        <v>0.71482649799999998</v>
      </c>
      <c r="E12" t="s">
        <v>12</v>
      </c>
      <c r="F12">
        <v>1</v>
      </c>
      <c r="G12" t="s">
        <v>10</v>
      </c>
      <c r="H12" t="s">
        <v>11</v>
      </c>
      <c r="I12" t="s">
        <v>9</v>
      </c>
    </row>
    <row r="13" spans="1:9">
      <c r="A13">
        <v>1020</v>
      </c>
      <c r="B13">
        <f t="shared" si="0"/>
        <v>0.14132492099999999</v>
      </c>
      <c r="C13">
        <v>0.89600000000000013</v>
      </c>
      <c r="D13">
        <v>0.71735015800000002</v>
      </c>
      <c r="E13" t="s">
        <v>12</v>
      </c>
      <c r="F13">
        <v>1</v>
      </c>
      <c r="G13" t="s">
        <v>10</v>
      </c>
      <c r="H13" t="s">
        <v>11</v>
      </c>
      <c r="I13" t="s">
        <v>9</v>
      </c>
    </row>
    <row r="14" spans="1:9">
      <c r="A14">
        <v>1140</v>
      </c>
      <c r="B14">
        <f t="shared" si="0"/>
        <v>0.1394321765</v>
      </c>
      <c r="C14">
        <v>0.88400000000000001</v>
      </c>
      <c r="D14">
        <v>0.72113564699999999</v>
      </c>
      <c r="E14" t="s">
        <v>12</v>
      </c>
      <c r="F14">
        <v>1</v>
      </c>
      <c r="G14" t="s">
        <v>10</v>
      </c>
      <c r="H14" t="s">
        <v>11</v>
      </c>
      <c r="I14" t="s">
        <v>9</v>
      </c>
    </row>
    <row r="15" spans="1:9">
      <c r="A15">
        <v>0</v>
      </c>
      <c r="B15">
        <f t="shared" si="0"/>
        <v>0.5</v>
      </c>
      <c r="C15">
        <v>4.7200000000000006</v>
      </c>
      <c r="D15">
        <v>0</v>
      </c>
      <c r="E15" t="s">
        <v>12</v>
      </c>
      <c r="F15">
        <v>2</v>
      </c>
      <c r="G15" t="s">
        <v>10</v>
      </c>
      <c r="H15" t="s">
        <v>11</v>
      </c>
      <c r="I15" t="s">
        <v>9</v>
      </c>
    </row>
    <row r="16" spans="1:9">
      <c r="A16">
        <v>60</v>
      </c>
      <c r="B16">
        <f>$B$15*(1-D16)</f>
        <v>0.14565677966101692</v>
      </c>
      <c r="C16">
        <v>1.375</v>
      </c>
      <c r="D16">
        <f>1-C16/$C$15</f>
        <v>0.70868644067796616</v>
      </c>
      <c r="E16" t="s">
        <v>12</v>
      </c>
      <c r="F16">
        <v>2</v>
      </c>
      <c r="G16" t="s">
        <v>10</v>
      </c>
      <c r="H16" t="s">
        <v>11</v>
      </c>
      <c r="I16" t="s">
        <v>9</v>
      </c>
    </row>
    <row r="17" spans="1:9">
      <c r="A17">
        <v>120</v>
      </c>
      <c r="B17">
        <f t="shared" ref="B17:B27" si="1">$B$15*(1-D17)</f>
        <v>0.12934322033898304</v>
      </c>
      <c r="C17">
        <v>1.2210000000000001</v>
      </c>
      <c r="D17">
        <f t="shared" ref="D17:D27" si="2">1-C17/$C$15</f>
        <v>0.74131355932203391</v>
      </c>
      <c r="E17" t="s">
        <v>12</v>
      </c>
      <c r="F17">
        <v>2</v>
      </c>
      <c r="G17" t="s">
        <v>10</v>
      </c>
      <c r="H17" t="s">
        <v>11</v>
      </c>
      <c r="I17" t="s">
        <v>9</v>
      </c>
    </row>
    <row r="18" spans="1:9">
      <c r="A18">
        <v>180</v>
      </c>
      <c r="B18">
        <f t="shared" si="1"/>
        <v>0.12309322033898301</v>
      </c>
      <c r="C18">
        <v>1.1619999999999999</v>
      </c>
      <c r="D18">
        <f t="shared" si="2"/>
        <v>0.75381355932203398</v>
      </c>
      <c r="E18" t="s">
        <v>12</v>
      </c>
      <c r="F18">
        <v>2</v>
      </c>
      <c r="G18" t="s">
        <v>10</v>
      </c>
      <c r="H18" t="s">
        <v>11</v>
      </c>
      <c r="I18" t="s">
        <v>9</v>
      </c>
    </row>
    <row r="19" spans="1:9">
      <c r="A19">
        <v>240</v>
      </c>
      <c r="B19">
        <f t="shared" si="1"/>
        <v>0.1159957627118644</v>
      </c>
      <c r="C19">
        <v>1.095</v>
      </c>
      <c r="D19">
        <f t="shared" si="2"/>
        <v>0.76800847457627119</v>
      </c>
      <c r="E19" t="s">
        <v>12</v>
      </c>
      <c r="F19">
        <v>2</v>
      </c>
      <c r="G19" t="s">
        <v>10</v>
      </c>
      <c r="H19" t="s">
        <v>11</v>
      </c>
      <c r="I19" t="s">
        <v>9</v>
      </c>
    </row>
    <row r="20" spans="1:9">
      <c r="A20">
        <v>300</v>
      </c>
      <c r="B20">
        <f t="shared" si="1"/>
        <v>0.11440677966101692</v>
      </c>
      <c r="C20">
        <v>1.08</v>
      </c>
      <c r="D20">
        <f t="shared" si="2"/>
        <v>0.77118644067796616</v>
      </c>
      <c r="E20" t="s">
        <v>12</v>
      </c>
      <c r="F20">
        <v>2</v>
      </c>
      <c r="G20" t="s">
        <v>10</v>
      </c>
      <c r="H20" t="s">
        <v>11</v>
      </c>
      <c r="I20" t="s">
        <v>9</v>
      </c>
    </row>
    <row r="21" spans="1:9">
      <c r="A21">
        <v>420</v>
      </c>
      <c r="B21">
        <f t="shared" si="1"/>
        <v>0.11175847457627119</v>
      </c>
      <c r="C21">
        <v>1.0550000000000002</v>
      </c>
      <c r="D21">
        <f t="shared" si="2"/>
        <v>0.77648305084745761</v>
      </c>
      <c r="E21" t="s">
        <v>12</v>
      </c>
      <c r="F21">
        <v>2</v>
      </c>
      <c r="G21" t="s">
        <v>10</v>
      </c>
      <c r="H21" t="s">
        <v>11</v>
      </c>
      <c r="I21" t="s">
        <v>9</v>
      </c>
    </row>
    <row r="22" spans="1:9">
      <c r="A22">
        <v>540</v>
      </c>
      <c r="B22">
        <f t="shared" si="1"/>
        <v>0.10646186440677963</v>
      </c>
      <c r="C22">
        <v>1.0050000000000001</v>
      </c>
      <c r="D22">
        <f t="shared" si="2"/>
        <v>0.78707627118644075</v>
      </c>
      <c r="E22" t="s">
        <v>12</v>
      </c>
      <c r="F22">
        <v>2</v>
      </c>
      <c r="G22" t="s">
        <v>10</v>
      </c>
      <c r="H22" t="s">
        <v>11</v>
      </c>
      <c r="I22" t="s">
        <v>9</v>
      </c>
    </row>
    <row r="23" spans="1:9">
      <c r="A23">
        <v>660</v>
      </c>
      <c r="B23">
        <f t="shared" si="1"/>
        <v>0.10508474576271187</v>
      </c>
      <c r="C23">
        <v>0.99199999999999999</v>
      </c>
      <c r="D23">
        <f t="shared" si="2"/>
        <v>0.78983050847457625</v>
      </c>
      <c r="E23" t="s">
        <v>12</v>
      </c>
      <c r="F23">
        <v>2</v>
      </c>
      <c r="G23" t="s">
        <v>10</v>
      </c>
      <c r="H23" t="s">
        <v>11</v>
      </c>
      <c r="I23" t="s">
        <v>9</v>
      </c>
    </row>
    <row r="24" spans="1:9">
      <c r="A24">
        <v>780</v>
      </c>
      <c r="B24">
        <f t="shared" si="1"/>
        <v>0.10286016949152543</v>
      </c>
      <c r="C24">
        <v>0.97100000000000009</v>
      </c>
      <c r="D24">
        <f t="shared" si="2"/>
        <v>0.79427966101694913</v>
      </c>
      <c r="E24" t="s">
        <v>12</v>
      </c>
      <c r="F24">
        <v>2</v>
      </c>
      <c r="G24" t="s">
        <v>10</v>
      </c>
      <c r="H24" t="s">
        <v>11</v>
      </c>
      <c r="I24" t="s">
        <v>9</v>
      </c>
    </row>
    <row r="25" spans="1:9">
      <c r="A25">
        <v>900</v>
      </c>
      <c r="B25">
        <f t="shared" si="1"/>
        <v>0.10254237288135593</v>
      </c>
      <c r="C25">
        <v>0.96799999999999997</v>
      </c>
      <c r="D25">
        <f t="shared" si="2"/>
        <v>0.79491525423728815</v>
      </c>
      <c r="E25" t="s">
        <v>12</v>
      </c>
      <c r="F25">
        <v>2</v>
      </c>
      <c r="G25" t="s">
        <v>10</v>
      </c>
      <c r="H25" t="s">
        <v>11</v>
      </c>
      <c r="I25" t="s">
        <v>9</v>
      </c>
    </row>
    <row r="26" spans="1:9">
      <c r="A26">
        <v>1020</v>
      </c>
      <c r="B26">
        <f t="shared" si="1"/>
        <v>0.10423728813559319</v>
      </c>
      <c r="C26">
        <v>0.98399999999999999</v>
      </c>
      <c r="D26">
        <f t="shared" si="2"/>
        <v>0.79152542372881363</v>
      </c>
      <c r="E26" t="s">
        <v>12</v>
      </c>
      <c r="F26">
        <v>2</v>
      </c>
      <c r="G26" t="s">
        <v>10</v>
      </c>
      <c r="H26" t="s">
        <v>11</v>
      </c>
      <c r="I26" t="s">
        <v>9</v>
      </c>
    </row>
    <row r="27" spans="1:9">
      <c r="A27">
        <v>1140</v>
      </c>
      <c r="B27">
        <f t="shared" si="1"/>
        <v>0.1038135593220339</v>
      </c>
      <c r="C27">
        <v>0.98000000000000009</v>
      </c>
      <c r="D27">
        <f t="shared" si="2"/>
        <v>0.7923728813559322</v>
      </c>
      <c r="E27" t="s">
        <v>12</v>
      </c>
      <c r="F27">
        <v>2</v>
      </c>
      <c r="G27" t="s">
        <v>10</v>
      </c>
      <c r="H27" t="s">
        <v>11</v>
      </c>
      <c r="I27" t="s">
        <v>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experimento1 (2)</vt:lpstr>
      <vt:lpstr>experimento1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Jcode</dc:creator>
  <cp:lastModifiedBy>R9Magnum</cp:lastModifiedBy>
  <dcterms:created xsi:type="dcterms:W3CDTF">2024-07-23T14:46:31Z</dcterms:created>
  <dcterms:modified xsi:type="dcterms:W3CDTF">2024-07-24T00:35:42Z</dcterms:modified>
</cp:coreProperties>
</file>