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uanmarin/Documents/"/>
    </mc:Choice>
  </mc:AlternateContent>
  <xr:revisionPtr revIDLastSave="0" documentId="8_{13282D43-E252-1B44-9736-7CA8CBF83050}" xr6:coauthVersionLast="47" xr6:coauthVersionMax="47" xr10:uidLastSave="{00000000-0000-0000-0000-000000000000}"/>
  <bookViews>
    <workbookView xWindow="860" yWindow="2220" windowWidth="26440" windowHeight="16920" activeTab="3" xr2:uid="{00000000-000D-0000-FFFF-FFFF00000000}"/>
  </bookViews>
  <sheets>
    <sheet name="Crowdfunding" sheetId="1" r:id="rId1"/>
    <sheet name="Outcomes by category" sheetId="3" r:id="rId2"/>
    <sheet name="Outcome by cat and country" sheetId="7" r:id="rId3"/>
    <sheet name="Linegraph" sheetId="9" r:id="rId4"/>
    <sheet name="Bonus" sheetId="10" r:id="rId5"/>
  </sheets>
  <calcPr calcId="191029"/>
  <pivotCaches>
    <pivotCache cacheId="27" r:id="rId6"/>
    <pivotCache cacheId="33" r:id="rId7"/>
    <pivotCache cacheId="4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0" l="1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7" i="10" l="1"/>
  <c r="G7" i="10" s="1"/>
  <c r="E8" i="10"/>
  <c r="H7" i="10"/>
  <c r="F10" i="10"/>
  <c r="G5" i="10"/>
  <c r="G10" i="10"/>
  <c r="H5" i="10"/>
  <c r="F12" i="10"/>
  <c r="H6" i="10"/>
  <c r="G8" i="10"/>
  <c r="H8" i="10"/>
  <c r="E6" i="10"/>
  <c r="G6" i="10" s="1"/>
  <c r="F8" i="10"/>
  <c r="E5" i="10"/>
  <c r="F5" i="10" s="1"/>
  <c r="F7" i="10"/>
  <c r="E2" i="10"/>
  <c r="G2" i="10" s="1"/>
  <c r="E4" i="10"/>
  <c r="H4" i="10" s="1"/>
  <c r="E13" i="10"/>
  <c r="H13" i="10" s="1"/>
  <c r="E3" i="10"/>
  <c r="F3" i="10" s="1"/>
  <c r="E12" i="10"/>
  <c r="G12" i="10" s="1"/>
  <c r="E11" i="10"/>
  <c r="G11" i="10" s="1"/>
  <c r="E10" i="10"/>
  <c r="H10" i="10" s="1"/>
  <c r="E9" i="10"/>
  <c r="G9" i="10" s="1"/>
  <c r="F6" i="10" l="1"/>
  <c r="F11" i="10"/>
  <c r="H12" i="10"/>
  <c r="F4" i="10"/>
  <c r="H11" i="10"/>
  <c r="H3" i="10"/>
  <c r="G13" i="10"/>
  <c r="G4" i="10"/>
  <c r="G3" i="10"/>
  <c r="F13" i="10"/>
  <c r="H2" i="10"/>
  <c r="H9" i="10"/>
  <c r="F2" i="10"/>
  <c r="F9" i="10"/>
</calcChain>
</file>

<file path=xl/sharedStrings.xml><?xml version="1.0" encoding="utf-8"?>
<sst xmlns="http://schemas.openxmlformats.org/spreadsheetml/2006/main" count="8143" uniqueCount="2107">
  <si>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</si>
  <si>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</si>
  <si>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</si>
  <si>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</si>
  <si>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</si>
  <si>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</si>
  <si>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</si>
  <si>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</si>
  <si>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</si>
  <si>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</si>
  <si>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</si>
  <si>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</si>
  <si>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</si>
  <si>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</si>
  <si>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</si>
  <si>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</si>
  <si>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</si>
  <si>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</si>
  <si>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</si>
  <si>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</si>
  <si>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</si>
  <si>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</si>
  <si>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</si>
  <si>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</si>
  <si>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</si>
  <si>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</si>
  <si>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</si>
  <si>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</si>
  <si>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</si>
  <si>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</si>
  <si>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</si>
  <si>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</si>
  <si>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</si>
  <si>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</si>
  <si>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</si>
  <si>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</si>
  <si>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</si>
  <si>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</si>
  <si>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</si>
  <si>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</si>
  <si>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</si>
  <si>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</si>
  <si>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</si>
  <si>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</si>
  <si>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</si>
  <si>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</si>
  <si>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</si>
  <si>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</si>
  <si>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</si>
  <si>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</si>
  <si>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</si>
  <si>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</si>
  <si>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</si>
  <si>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</si>
  <si>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</si>
  <si>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</si>
  <si>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</si>
  <si>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</si>
  <si>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</si>
  <si>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</si>
  <si>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</si>
  <si>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</si>
  <si>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</si>
  <si>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</si>
  <si>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</si>
  <si>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</si>
  <si>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</si>
  <si>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</si>
  <si>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</si>
  <si>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</si>
  <si>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</si>
  <si>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</si>
  <si>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</si>
  <si>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</si>
  <si>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</si>
  <si>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</si>
  <si>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</si>
  <si>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</si>
  <si>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</si>
  <si>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</si>
  <si>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</si>
  <si>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</si>
  <si>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</si>
  <si>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</si>
  <si>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</si>
  <si>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</si>
  <si>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</si>
  <si>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</si>
  <si>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</si>
  <si>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</si>
  <si>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</si>
  <si>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</si>
  <si>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</si>
  <si>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</si>
  <si>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</si>
  <si>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</si>
  <si>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</si>
  <si>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</si>
  <si>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</si>
  <si>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</si>
  <si>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</si>
  <si>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</si>
  <si>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</si>
  <si>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</si>
  <si>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</si>
  <si>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</si>
  <si>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</si>
  <si>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</si>
  <si>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</si>
  <si>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</si>
  <si>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</si>
  <si>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</si>
  <si>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</si>
  <si>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</si>
  <si>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</si>
  <si>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</si>
  <si>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</si>
  <si>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</si>
  <si>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</si>
  <si>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</si>
  <si>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</si>
  <si>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</si>
  <si>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</si>
  <si>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</si>
  <si>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</si>
  <si>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</si>
  <si>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</si>
  <si>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</si>
  <si>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</si>
  <si>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</si>
  <si>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</si>
  <si>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</si>
  <si>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</si>
  <si>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</si>
  <si>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</si>
  <si>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</si>
  <si>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</si>
  <si>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</si>
  <si>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</si>
  <si>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</si>
  <si>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</si>
  <si>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</si>
  <si>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</si>
  <si>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</si>
  <si>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</si>
  <si>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</si>
  <si>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</si>
  <si>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</si>
  <si>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</si>
  <si>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</si>
  <si>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</si>
  <si>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</si>
  <si>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</si>
  <si>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</si>
  <si>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</si>
  <si>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</si>
  <si>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</si>
  <si>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</si>
  <si>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</si>
  <si>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</si>
  <si>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</si>
  <si>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</si>
  <si>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</si>
  <si>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</si>
  <si>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</si>
  <si>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</si>
  <si>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</si>
  <si>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</si>
  <si>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</si>
  <si>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</si>
  <si>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</si>
  <si>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</si>
  <si>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</si>
  <si>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</si>
  <si>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</si>
  <si>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</si>
  <si>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</si>
  <si>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</si>
  <si>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</si>
  <si>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</si>
  <si>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</si>
  <si>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</si>
  <si>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</si>
  <si>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</si>
  <si>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</si>
  <si>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</si>
  <si>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</si>
  <si>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</si>
  <si>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</si>
  <si>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</si>
  <si>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</si>
  <si>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</si>
  <si>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</si>
  <si>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</si>
  <si>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</si>
  <si>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</si>
  <si>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</si>
  <si>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</si>
  <si>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</si>
  <si>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</si>
  <si>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</si>
  <si>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</si>
  <si>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</si>
  <si>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</si>
  <si>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</si>
  <si>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</si>
  <si>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</si>
  <si>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</si>
  <si>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</si>
  <si>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</si>
  <si>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</si>
  <si>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</si>
  <si>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</si>
  <si>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</si>
  <si>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</si>
  <si>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</si>
  <si>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</si>
  <si>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</si>
  <si>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</si>
  <si>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</si>
  <si>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</si>
  <si>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</si>
  <si>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</si>
  <si>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</si>
  <si>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</si>
  <si>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</si>
  <si>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</si>
  <si>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</si>
  <si>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</si>
  <si>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</si>
  <si>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</si>
  <si>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</si>
  <si>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</si>
  <si>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</si>
  <si>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</si>
  <si>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</si>
  <si>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</si>
  <si>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</si>
  <si>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</si>
  <si>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</si>
  <si>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</si>
  <si>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</si>
  <si>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</si>
  <si>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</si>
  <si>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</si>
  <si>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</si>
  <si>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</si>
  <si>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</si>
  <si>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</si>
  <si>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</si>
  <si>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</si>
  <si>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</si>
  <si>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</si>
  <si>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</si>
  <si>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</si>
  <si>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</si>
  <si>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</si>
  <si>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</si>
  <si>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</si>
  <si>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</si>
  <si>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</si>
  <si>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</si>
  <si>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</si>
  <si>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</si>
  <si>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</si>
  <si>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</si>
  <si>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</si>
  <si>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</si>
  <si>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</si>
  <si>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</si>
  <si>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</si>
  <si>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</si>
  <si>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</si>
  <si>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</si>
  <si>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</si>
  <si>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</si>
  <si>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</si>
  <si>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</si>
  <si>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</si>
  <si>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</si>
  <si>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</si>
  <si>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</si>
  <si>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</si>
  <si>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</si>
  <si>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</si>
  <si>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</si>
  <si>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</si>
  <si>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</si>
  <si>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</si>
  <si>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</si>
  <si>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</si>
  <si>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</si>
  <si>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</si>
  <si>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</si>
  <si>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</si>
  <si>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</si>
  <si>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</si>
  <si>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</si>
  <si>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</si>
  <si>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</si>
  <si>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</si>
  <si>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</si>
  <si>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</si>
  <si>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</si>
  <si>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</si>
  <si>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</si>
  <si>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</si>
  <si>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</si>
  <si>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</si>
  <si>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</si>
  <si>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</si>
  <si>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</si>
  <si>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</si>
  <si>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</si>
  <si>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</si>
  <si>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</si>
  <si>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</si>
  <si>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</si>
  <si>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</si>
  <si>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</si>
  <si>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</si>
  <si>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</si>
  <si>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</si>
  <si>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</si>
  <si>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</si>
  <si>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</si>
  <si>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</si>
  <si>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</si>
  <si>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</si>
  <si>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</si>
  <si>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</si>
  <si>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</si>
  <si>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</si>
  <si>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</si>
  <si>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</si>
  <si>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</si>
  <si>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</si>
  <si>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</si>
  <si>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</si>
  <si>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</si>
  <si>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</si>
  <si>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</si>
  <si>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</si>
  <si>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</si>
  <si>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</si>
  <si>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</si>
  <si>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</si>
  <si>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</si>
  <si>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</si>
  <si>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</si>
  <si>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</si>
  <si>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</si>
  <si>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</si>
  <si>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</si>
  <si>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</si>
  <si>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</si>
  <si>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</si>
  <si>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</si>
  <si>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</si>
  <si>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</si>
  <si>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</si>
  <si>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</si>
  <si>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</si>
  <si>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</si>
  <si>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</si>
  <si>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</si>
  <si>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</si>
  <si>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</si>
  <si>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</si>
  <si>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</si>
  <si>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</si>
  <si>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</si>
  <si>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</si>
  <si>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</si>
  <si>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</si>
  <si>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</si>
  <si>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</si>
  <si>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</si>
  <si>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</si>
  <si>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</si>
  <si>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</si>
  <si>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</si>
  <si>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</si>
  <si>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</si>
  <si>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</si>
  <si>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</si>
  <si>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</si>
  <si>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</si>
  <si>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</si>
  <si>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</si>
  <si>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</si>
  <si>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</si>
  <si>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</si>
  <si>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</si>
  <si>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</si>
  <si>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</si>
  <si>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</si>
  <si>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</si>
  <si>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</si>
  <si>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</si>
  <si>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</si>
  <si>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</si>
  <si>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</si>
  <si>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</si>
  <si>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</si>
  <si>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</si>
  <si>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</si>
  <si>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</si>
  <si>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</si>
  <si>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</si>
  <si>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</si>
  <si>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</si>
  <si>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</si>
  <si>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</si>
  <si>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</si>
  <si>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</si>
  <si>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</si>
  <si>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</si>
  <si>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</si>
  <si>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</si>
  <si>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</si>
  <si>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</si>
  <si>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</si>
  <si>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</si>
  <si>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</si>
  <si>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</si>
  <si>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</si>
  <si>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</si>
  <si>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</si>
  <si>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</si>
  <si>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</si>
  <si>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</si>
  <si>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</si>
  <si>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</si>
  <si>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</si>
  <si>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</si>
  <si>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</si>
  <si>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</si>
  <si>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</si>
  <si>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</si>
  <si>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</si>
  <si>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</si>
  <si>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</si>
  <si>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</si>
  <si>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</si>
  <si>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</si>
  <si>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</si>
  <si>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</si>
  <si>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</si>
  <si>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</si>
  <si>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</si>
  <si>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</si>
  <si>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</si>
  <si>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</si>
  <si>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</si>
  <si>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</si>
  <si>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</si>
  <si>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</si>
  <si>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</si>
  <si>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</si>
  <si>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</si>
  <si>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</si>
  <si>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</si>
  <si>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</si>
  <si>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</si>
  <si>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</si>
  <si>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</si>
  <si>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</si>
  <si>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</si>
  <si>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</si>
  <si>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</si>
  <si>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</si>
  <si>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</si>
  <si>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</si>
  <si>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</si>
  <si>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</si>
  <si>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</si>
  <si>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</si>
  <si>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</si>
  <si>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</si>
  <si>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</si>
  <si>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</si>
  <si>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</si>
  <si>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</si>
  <si>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</si>
  <si>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</si>
  <si>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</si>
  <si>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</si>
  <si>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</si>
  <si>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</si>
  <si>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</si>
  <si>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</si>
  <si>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</si>
  <si>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</si>
  <si>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</si>
  <si>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</si>
  <si>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</si>
  <si>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</si>
  <si>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</si>
  <si>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</si>
  <si>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</si>
  <si>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</si>
  <si>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</si>
  <si>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</si>
  <si>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</si>
  <si>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</si>
  <si>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</si>
  <si>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</si>
  <si>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</si>
  <si>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</si>
  <si>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</si>
  <si>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</si>
  <si>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</si>
  <si>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</si>
  <si>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</si>
  <si>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</si>
  <si>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</si>
  <si>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</si>
  <si>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</si>
  <si>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</si>
  <si>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</si>
  <si>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</si>
  <si>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</si>
  <si>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</si>
  <si>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</si>
  <si>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</si>
  <si>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</si>
  <si>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</si>
  <si>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</si>
  <si>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</si>
  <si>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</si>
  <si>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</si>
  <si>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</si>
  <si>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</si>
  <si>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</si>
  <si>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</si>
  <si>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</si>
  <si>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</si>
  <si>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</si>
  <si>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</si>
  <si>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</si>
  <si>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</si>
  <si>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</si>
  <si>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</si>
  <si>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</si>
  <si>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</si>
  <si>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</si>
  <si>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</si>
  <si>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</si>
  <si>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</si>
  <si>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</si>
  <si>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</si>
  <si>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</si>
  <si>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</si>
  <si>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</si>
  <si>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</si>
  <si>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</si>
  <si>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</si>
  <si>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</si>
  <si>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</si>
  <si>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</si>
  <si>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</si>
  <si>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</si>
  <si>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</si>
  <si>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</si>
  <si>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</si>
  <si>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</si>
  <si>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</si>
  <si>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</si>
  <si>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</si>
  <si>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</si>
  <si>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</si>
  <si>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</si>
  <si>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</si>
  <si>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</si>
  <si>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</si>
  <si>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</si>
  <si>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</si>
  <si>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</si>
  <si>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</si>
  <si>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</si>
  <si>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</si>
  <si>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</si>
  <si>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</si>
  <si>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</si>
  <si>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</si>
  <si>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</si>
  <si>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</si>
  <si>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</si>
  <si>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</si>
  <si>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</si>
  <si>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</si>
  <si>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</si>
  <si>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</si>
  <si>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</si>
  <si>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</si>
  <si>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</si>
  <si>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</si>
  <si>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</si>
  <si>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</si>
  <si>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</si>
  <si>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</si>
  <si>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</si>
  <si>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</si>
  <si>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</si>
  <si>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</si>
  <si>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</si>
  <si>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</si>
  <si>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</si>
  <si>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</si>
  <si>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</si>
  <si>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</si>
  <si>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</si>
  <si>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</si>
  <si>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</si>
  <si>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</si>
  <si>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</si>
  <si>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</si>
  <si>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</si>
  <si>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</si>
  <si>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</si>
  <si>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</si>
  <si>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</si>
  <si>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</si>
  <si>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</si>
  <si>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</si>
  <si>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</si>
  <si>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</si>
  <si>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</si>
  <si>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</si>
  <si>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</si>
  <si>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</si>
  <si>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</si>
  <si>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</si>
  <si>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</si>
  <si>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</si>
  <si>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</si>
  <si>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</si>
  <si>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</si>
  <si>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</si>
  <si>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</si>
  <si>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</si>
  <si>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</si>
  <si>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</si>
  <si>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</si>
  <si>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</si>
  <si>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</si>
  <si>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</si>
  <si>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</si>
  <si>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</si>
  <si>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</si>
  <si>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</si>
  <si>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</si>
  <si>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</si>
  <si>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</si>
  <si>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</si>
  <si>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</si>
  <si>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</si>
  <si>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</si>
  <si>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</si>
  <si>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</si>
  <si>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</si>
  <si>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</si>
  <si>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</si>
  <si>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</si>
  <si>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</si>
  <si>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</si>
  <si>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</si>
  <si>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</si>
  <si>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</si>
  <si>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</si>
  <si>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</si>
  <si>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</si>
  <si>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</si>
  <si>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</si>
  <si>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</si>
  <si>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</si>
  <si>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</si>
  <si>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</si>
  <si>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</si>
  <si>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</si>
  <si>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</si>
  <si>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</si>
  <si>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</si>
  <si>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</si>
  <si>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</si>
  <si>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</si>
  <si>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</si>
  <si>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</si>
  <si>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</si>
  <si>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</si>
  <si>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</si>
  <si>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</si>
  <si>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</si>
  <si>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</si>
  <si>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</si>
  <si>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</si>
  <si>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</si>
  <si>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</si>
  <si>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</si>
  <si>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</si>
  <si>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</si>
  <si>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</si>
  <si>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</si>
  <si>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</si>
  <si>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</si>
  <si>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</si>
  <si>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</si>
  <si>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</si>
  <si>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</si>
  <si>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</si>
  <si>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</si>
  <si>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</si>
  <si>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</si>
  <si>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</si>
  <si>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</si>
  <si>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</si>
  <si>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</si>
  <si>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</si>
  <si>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</si>
  <si>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</si>
  <si>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</si>
  <si>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</si>
  <si>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</si>
  <si>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</si>
  <si>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</si>
  <si>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</si>
  <si>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</si>
  <si>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</si>
  <si>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</si>
  <si>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</si>
  <si>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</si>
  <si>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</si>
  <si>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</si>
  <si>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</si>
  <si>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</si>
  <si>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</si>
  <si>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</si>
  <si>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</si>
  <si>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</si>
  <si>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</si>
  <si>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</si>
  <si>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</si>
  <si>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</si>
  <si>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</si>
  <si>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</si>
  <si>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</si>
  <si>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</si>
  <si>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</si>
  <si>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</si>
  <si>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</si>
  <si>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</si>
  <si>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</si>
  <si>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</si>
  <si>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</si>
  <si>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</si>
  <si>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</si>
  <si>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</si>
  <si>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</si>
  <si>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</si>
  <si>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</si>
  <si>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</si>
  <si>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</si>
  <si>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</si>
  <si>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</si>
  <si>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</si>
  <si>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</si>
  <si>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</si>
  <si>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</si>
  <si>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</si>
  <si>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</si>
  <si>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</si>
  <si>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</si>
  <si>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</si>
  <si>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</si>
  <si>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</si>
  <si>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</si>
  <si>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</si>
  <si>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</si>
  <si>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</si>
  <si>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</si>
  <si>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</si>
  <si>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</si>
  <si>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</si>
  <si>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</si>
  <si>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</si>
  <si>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</si>
  <si>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</si>
  <si>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</si>
  <si>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</si>
  <si>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</si>
  <si>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</si>
  <si>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</si>
  <si>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</si>
  <si>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</si>
  <si>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</si>
  <si>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</si>
  <si>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</si>
  <si>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</si>
  <si>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</si>
  <si>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</si>
  <si>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</si>
  <si>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</si>
  <si>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</si>
  <si>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</si>
  <si>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</si>
  <si>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</si>
  <si>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</si>
  <si>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</si>
  <si>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</si>
  <si>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</si>
  <si>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</si>
  <si>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</si>
  <si>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</si>
  <si>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</si>
  <si>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</si>
  <si>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</si>
  <si>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</si>
  <si>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</si>
  <si>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</si>
  <si>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</si>
  <si>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</si>
  <si>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</si>
  <si>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</si>
  <si>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</si>
  <si>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</si>
  <si>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</si>
  <si>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</si>
  <si>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</si>
  <si>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</si>
  <si>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</si>
  <si>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</si>
  <si>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</si>
  <si>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</si>
  <si>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</si>
  <si>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</si>
  <si>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</si>
  <si>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</si>
  <si>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</si>
  <si>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</si>
  <si>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</si>
  <si>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</si>
  <si>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</si>
  <si>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</si>
  <si>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</si>
  <si>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</si>
  <si>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</si>
  <si>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</si>
  <si>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</si>
  <si>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</si>
  <si>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</si>
  <si>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</si>
  <si>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</si>
  <si>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</si>
  <si>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</si>
  <si>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</si>
  <si>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</si>
  <si>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</si>
  <si>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</si>
  <si>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</si>
  <si>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</si>
  <si>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</si>
  <si>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</si>
  <si>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</si>
  <si>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</si>
  <si>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</si>
  <si>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</si>
  <si>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</si>
  <si>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</si>
  <si>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</si>
  <si>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</si>
  <si>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</si>
  <si>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</si>
  <si>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</si>
  <si>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</si>
  <si>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</si>
  <si>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</si>
  <si>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</si>
  <si>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</si>
  <si>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</si>
  <si>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</si>
  <si>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</si>
  <si>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</si>
  <si>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</si>
  <si>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</si>
  <si>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</si>
  <si>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</si>
  <si>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</si>
  <si>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</si>
  <si>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</si>
  <si>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</si>
  <si>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</si>
  <si>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</si>
  <si>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</si>
  <si>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</si>
  <si>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</si>
  <si>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</si>
  <si>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</si>
  <si>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</si>
  <si>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</si>
  <si>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</si>
  <si>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</si>
  <si>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</si>
  <si>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</si>
  <si>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</si>
  <si>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</si>
  <si>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</si>
  <si>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</si>
  <si>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</si>
  <si>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</si>
  <si>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</si>
  <si>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</si>
  <si>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</si>
  <si>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</si>
  <si>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</si>
  <si>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</si>
  <si>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</si>
  <si>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</si>
  <si>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</si>
  <si>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</si>
  <si>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</si>
  <si>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</si>
  <si>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</si>
  <si>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</si>
  <si>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</si>
  <si>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</si>
  <si>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</si>
  <si>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</si>
  <si>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</si>
  <si>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</si>
  <si>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</si>
  <si>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</si>
  <si>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</si>
  <si>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</si>
  <si>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</si>
  <si>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</si>
  <si>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</si>
  <si>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</si>
  <si>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</si>
  <si>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</si>
  <si>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</si>
  <si>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</si>
  <si>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</si>
  <si>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</si>
  <si>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</si>
  <si>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</si>
  <si>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</si>
  <si>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</si>
  <si>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</si>
  <si>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</si>
  <si>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</si>
  <si>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</si>
  <si>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</si>
  <si>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</si>
  <si>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</si>
  <si>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</si>
  <si>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</si>
  <si>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</si>
  <si>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</si>
  <si>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</si>
  <si>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</si>
  <si>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</si>
  <si>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</si>
  <si>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</si>
  <si>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</si>
  <si>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</si>
  <si>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</si>
  <si>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</si>
  <si>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</si>
  <si>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</si>
  <si>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</si>
  <si>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</si>
  <si>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</si>
  <si>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</si>
  <si>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</si>
  <si>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</si>
  <si>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</si>
  <si>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</si>
  <si>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</si>
  <si>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</si>
  <si>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</si>
  <si>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</si>
  <si>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</si>
  <si>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</si>
  <si>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</si>
  <si>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</si>
  <si>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</si>
  <si>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</si>
  <si>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</si>
  <si>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</si>
  <si>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</si>
  <si>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</si>
  <si>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</si>
  <si>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</si>
  <si>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</si>
  <si>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</si>
  <si>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</si>
  <si>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</si>
  <si>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</si>
  <si>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</si>
  <si>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</si>
  <si>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</si>
  <si>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</si>
  <si>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</si>
  <si>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</si>
  <si>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</si>
  <si>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</si>
  <si>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</si>
  <si>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</si>
  <si>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</si>
  <si>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</si>
  <si>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</si>
  <si>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</si>
  <si>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</si>
  <si>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</si>
  <si>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</si>
  <si>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</si>
  <si>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</si>
  <si>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</si>
  <si>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</si>
  <si>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</si>
  <si>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</si>
  <si>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</si>
  <si>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</si>
  <si>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</si>
  <si>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</si>
  <si>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</si>
  <si>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</si>
  <si>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</si>
  <si>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</si>
  <si>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</si>
  <si>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</si>
  <si>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</si>
  <si>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</si>
  <si>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</si>
  <si>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</si>
  <si>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</si>
  <si>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</si>
  <si>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</si>
  <si>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</si>
  <si>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</si>
  <si>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</si>
  <si>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</si>
  <si>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</si>
  <si>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</si>
  <si>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</si>
  <si>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</si>
  <si>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</si>
  <si>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</si>
  <si>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</si>
  <si>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</si>
  <si>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</si>
  <si>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</si>
  <si>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</si>
  <si>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</si>
  <si>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</si>
  <si>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</si>
  <si>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</si>
  <si>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</si>
  <si>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</si>
  <si>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</si>
  <si>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</si>
  <si>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</si>
  <si>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</si>
  <si>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</si>
  <si>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</si>
  <si>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</si>
  <si>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</si>
  <si>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</si>
  <si>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</si>
  <si>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</si>
  <si>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</si>
  <si>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</si>
  <si>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</si>
  <si>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</si>
  <si>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</si>
  <si>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</si>
  <si>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</si>
  <si>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</si>
  <si>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</si>
  <si>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</si>
  <si>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</si>
  <si>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</si>
  <si>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</si>
  <si>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</si>
  <si>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</si>
  <si>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</si>
  <si>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</si>
  <si>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</si>
  <si>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</si>
  <si>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</si>
  <si>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</si>
  <si>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</si>
  <si>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</si>
  <si>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</si>
  <si>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</si>
  <si>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</si>
  <si>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</si>
  <si>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</si>
  <si>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</si>
  <si>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</si>
  <si>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</si>
  <si>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</si>
  <si>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</si>
  <si>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</si>
  <si>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</si>
  <si>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</si>
  <si>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</si>
  <si>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</si>
  <si>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</si>
  <si>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</si>
  <si>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</si>
  <si>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</si>
  <si>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</si>
  <si>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</si>
  <si>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</si>
  <si>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</si>
  <si>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</si>
  <si>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</si>
  <si>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</si>
  <si>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</si>
  <si>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</si>
  <si>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</si>
  <si>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</si>
  <si>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</si>
  <si>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</si>
  <si>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</si>
  <si>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</si>
  <si>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</si>
  <si>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</si>
  <si>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</si>
  <si>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</si>
  <si>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</si>
  <si>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</si>
  <si>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</si>
  <si>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</si>
  <si>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</si>
  <si>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</si>
  <si>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</si>
  <si>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</si>
  <si>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</si>
  <si>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</si>
  <si>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</si>
  <si>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</si>
  <si>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</si>
  <si>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</si>
  <si>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</si>
  <si>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</si>
  <si>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</si>
  <si>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</si>
  <si>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</si>
  <si>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</si>
  <si>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</si>
  <si>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</si>
  <si>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</si>
  <si>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</si>
  <si>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</si>
  <si>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</si>
  <si>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</si>
  <si>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</si>
  <si>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</si>
  <si>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</si>
  <si>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</si>
  <si>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</si>
  <si>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</si>
  <si>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</si>
  <si>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</si>
  <si>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</si>
  <si>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</si>
  <si>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</si>
  <si>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</si>
  <si>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</si>
  <si>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</si>
  <si>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</si>
  <si>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</si>
  <si>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</si>
  <si>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</si>
  <si>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</si>
  <si>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</si>
  <si>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</si>
  <si>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</si>
  <si>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</si>
  <si>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</si>
  <si>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</si>
  <si>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</si>
  <si>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</si>
  <si>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</si>
  <si>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</si>
  <si>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</si>
  <si>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</si>
  <si>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</si>
  <si>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</si>
  <si>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</si>
  <si>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</si>
  <si>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</si>
  <si>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</si>
  <si>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</si>
  <si>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</si>
  <si>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</si>
  <si>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</si>
  <si>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</si>
  <si>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</si>
  <si>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</si>
  <si>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</si>
  <si>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</si>
  <si>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</si>
  <si>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</si>
  <si>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</si>
  <si>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</si>
  <si>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</si>
  <si>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</si>
  <si>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</si>
  <si>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</si>
  <si>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</si>
  <si>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</si>
  <si>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</si>
  <si>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</si>
  <si>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</si>
  <si>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</si>
  <si>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</si>
  <si>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</si>
  <si>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</si>
  <si>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</si>
  <si>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</si>
  <si>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</si>
  <si>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</si>
  <si>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</si>
  <si>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</si>
  <si>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</si>
  <si>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</si>
  <si>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</si>
  <si>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</si>
  <si>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</si>
  <si>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</si>
  <si>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</si>
  <si>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</si>
  <si>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</si>
  <si>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</si>
  <si>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</si>
  <si>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</si>
  <si>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</si>
  <si>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</si>
  <si>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</si>
  <si>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</si>
  <si>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</si>
  <si>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</si>
  <si>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</si>
  <si>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</si>
  <si>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</si>
  <si>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</si>
  <si>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</si>
  <si>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</si>
  <si>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</si>
  <si>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</si>
  <si>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</si>
  <si>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</si>
  <si>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</si>
  <si>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</si>
  <si>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</si>
  <si>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</si>
  <si>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</si>
  <si>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</si>
  <si>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</si>
  <si>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</si>
  <si>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</si>
  <si>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</si>
  <si>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</si>
  <si>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</si>
  <si>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</si>
  <si>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</si>
  <si>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</si>
  <si>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</si>
  <si>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</si>
  <si>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</si>
  <si>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</si>
  <si>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</si>
  <si>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</si>
  <si>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</si>
  <si>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</si>
  <si>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</si>
  <si>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</si>
  <si>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</si>
  <si>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</si>
  <si>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</si>
  <si>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</si>
  <si>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</si>
  <si>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</si>
  <si>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</si>
  <si>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</si>
  <si>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</si>
  <si>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</si>
  <si>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</si>
  <si>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</si>
  <si>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</si>
  <si>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</si>
  <si>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</si>
  <si>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</si>
  <si>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</si>
  <si>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</si>
  <si>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</si>
  <si>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</si>
  <si>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</si>
  <si>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</si>
  <si>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</si>
  <si>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</si>
  <si>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</si>
  <si>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</si>
  <si>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</si>
  <si>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</si>
  <si>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</si>
  <si>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</si>
  <si>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</si>
  <si>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</si>
  <si>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</si>
  <si>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</si>
  <si>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</si>
  <si>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</si>
  <si>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</si>
  <si>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</si>
  <si>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</si>
  <si>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</si>
  <si>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</si>
  <si>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</si>
  <si>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</si>
  <si>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</si>
  <si>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</si>
  <si>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</si>
  <si>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</si>
  <si>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</si>
  <si>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</si>
  <si>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</si>
  <si>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</si>
  <si>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</si>
  <si>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</si>
  <si>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</si>
  <si>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</si>
  <si>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</si>
  <si>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</si>
  <si>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</si>
  <si>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</si>
  <si>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</si>
  <si>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</si>
  <si>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</si>
  <si>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</si>
  <si>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</si>
  <si>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</si>
  <si>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</si>
  <si>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</si>
  <si>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</si>
  <si>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</si>
  <si>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</si>
  <si>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</si>
  <si>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</si>
  <si>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</si>
  <si>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</si>
  <si>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</si>
  <si>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</si>
  <si>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</si>
  <si>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</si>
  <si>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</si>
  <si>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</si>
  <si>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</si>
  <si>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</si>
  <si>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</si>
  <si>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</si>
  <si>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</si>
  <si>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</si>
  <si>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</si>
  <si>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</si>
  <si>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</si>
  <si>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</si>
  <si>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</si>
  <si>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</si>
  <si>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</si>
  <si>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</si>
  <si>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</si>
  <si>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</si>
  <si>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</si>
  <si>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</si>
  <si>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</si>
  <si>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</si>
  <si>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</si>
  <si>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</si>
  <si>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</si>
  <si>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</si>
  <si>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</si>
  <si>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</si>
  <si>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</si>
  <si>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</si>
  <si>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</si>
  <si>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</si>
  <si>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</si>
  <si>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</si>
  <si>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</si>
  <si>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</si>
  <si>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</si>
  <si>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</si>
  <si>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</si>
  <si>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</si>
  <si>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</si>
  <si>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</si>
  <si>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</si>
  <si>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</si>
  <si>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</si>
  <si>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</si>
  <si>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</si>
  <si>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</si>
  <si>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</si>
  <si>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</si>
  <si>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</si>
  <si>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</si>
  <si>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</si>
  <si>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</si>
  <si>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</si>
  <si>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</si>
  <si>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</si>
  <si>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</si>
  <si>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</si>
  <si>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</si>
  <si>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</si>
  <si>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</si>
  <si>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</si>
  <si>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</si>
  <si>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</si>
  <si>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</si>
  <si>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</si>
  <si>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</si>
  <si>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</si>
  <si>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</si>
  <si>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</si>
  <si>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</si>
  <si>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</si>
  <si>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</si>
  <si>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</si>
  <si>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</si>
  <si>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</si>
  <si>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</si>
  <si>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</si>
  <si>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</si>
  <si>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</si>
  <si>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</si>
  <si>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</si>
  <si>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</si>
  <si>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</si>
  <si>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</si>
  <si>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</si>
  <si>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</si>
  <si>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</si>
  <si>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</si>
  <si>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</si>
  <si>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</si>
  <si>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</si>
  <si>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</si>
  <si>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</si>
  <si>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</si>
  <si>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</si>
  <si>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</si>
  <si>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</si>
  <si>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</si>
  <si>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</si>
  <si>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</si>
  <si>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</si>
  <si>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</si>
  <si>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</si>
  <si>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</si>
  <si>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</si>
  <si>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</si>
  <si>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</si>
  <si>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</si>
  <si>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</si>
  <si>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</si>
  <si>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</si>
  <si>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</si>
  <si>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</si>
  <si>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</si>
  <si>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</si>
  <si>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</si>
  <si>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</si>
  <si>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</si>
  <si>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</si>
  <si>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</si>
  <si>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</si>
  <si>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</si>
  <si>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</si>
  <si>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</si>
  <si>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</si>
  <si>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</si>
  <si>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</si>
  <si>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</si>
  <si>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</si>
  <si>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</si>
  <si>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</si>
  <si>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</si>
  <si>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</si>
  <si>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</si>
  <si>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</si>
  <si>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</si>
  <si>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</si>
  <si>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</si>
  <si>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</si>
  <si>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</si>
  <si>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</si>
  <si>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</si>
  <si>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</si>
  <si>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</si>
  <si>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</si>
  <si>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</si>
  <si>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</si>
  <si>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</si>
  <si>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</si>
  <si>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</si>
  <si>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</si>
  <si>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</si>
  <si>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</si>
  <si>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</si>
  <si>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</si>
  <si>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</si>
  <si>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</si>
  <si>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</si>
  <si>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</si>
  <si>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</si>
  <si>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</si>
  <si>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</si>
  <si>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</si>
  <si>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</si>
  <si>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</si>
  <si>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</si>
  <si>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</si>
  <si>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</si>
  <si>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</si>
  <si>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</si>
  <si>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</si>
  <si>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</si>
  <si>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</si>
  <si>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</si>
  <si>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</si>
  <si>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</si>
  <si>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</si>
  <si>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</si>
  <si>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</si>
  <si>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</si>
  <si>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</si>
  <si>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</si>
  <si>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</si>
  <si>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</si>
  <si>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</si>
  <si>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</si>
  <si>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</si>
  <si>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</si>
  <si>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</si>
  <si>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</si>
  <si>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</si>
  <si>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</si>
  <si>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</si>
  <si>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</si>
  <si>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</si>
  <si>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</si>
  <si>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</si>
  <si>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</si>
  <si>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</si>
  <si>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</si>
  <si>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</si>
  <si>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</si>
  <si>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</si>
  <si>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</si>
  <si>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</si>
  <si>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</si>
  <si>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</si>
  <si>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</si>
  <si>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</si>
  <si>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</si>
  <si>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</si>
  <si>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</si>
  <si>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</si>
  <si>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</si>
  <si>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</si>
  <si>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</si>
  <si>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</si>
  <si>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</si>
  <si>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</si>
  <si>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</si>
  <si>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</si>
  <si>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</si>
  <si>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</si>
  <si>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</si>
  <si>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</si>
  <si>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</si>
  <si>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</si>
  <si>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</si>
  <si>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</si>
  <si>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</si>
  <si>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</si>
  <si>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</si>
  <si>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</si>
  <si>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</si>
  <si>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</si>
  <si>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</si>
  <si>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</si>
  <si>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</si>
  <si>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</si>
  <si>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</si>
  <si>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</si>
  <si>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</si>
  <si>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</si>
  <si>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</si>
  <si>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</si>
  <si>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</si>
  <si>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</si>
  <si>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</si>
  <si>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</si>
  <si>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</si>
  <si>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</si>
  <si>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</si>
  <si>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</si>
  <si>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</si>
  <si>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</si>
  <si>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</si>
  <si>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</si>
  <si>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</si>
  <si>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</si>
  <si>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</si>
  <si>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</si>
  <si>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</si>
  <si>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</si>
  <si>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</si>
  <si>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</si>
  <si>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</si>
  <si>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</si>
  <si>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</si>
  <si>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</si>
  <si>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</si>
  <si>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</si>
  <si>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</si>
  <si>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</si>
  <si>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</si>
  <si>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</si>
  <si>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</si>
  <si>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</si>
  <si>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</si>
  <si>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</si>
  <si>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</si>
  <si>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</si>
  <si>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</si>
  <si>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</si>
  <si>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</si>
  <si>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</si>
  <si>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</si>
  <si>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</si>
  <si>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</si>
  <si>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</si>
  <si>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</si>
  <si>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</si>
  <si>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</si>
  <si>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</si>
  <si>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</si>
  <si>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</si>
  <si>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</si>
  <si>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</si>
  <si>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</si>
  <si>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</si>
  <si>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</si>
  <si>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</si>
  <si>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</si>
  <si>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</si>
  <si>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</si>
  <si>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</si>
  <si>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</si>
  <si>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</si>
  <si>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</si>
  <si>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</si>
  <si>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</si>
  <si>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</si>
  <si>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</si>
  <si>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</si>
  <si>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</si>
  <si>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</si>
  <si>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</si>
  <si>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</si>
  <si>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</si>
  <si>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</si>
  <si>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</si>
  <si>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</si>
  <si>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</si>
  <si>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</si>
  <si>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</si>
  <si>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</si>
  <si>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</si>
  <si>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</si>
  <si>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</si>
  <si>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</si>
  <si>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</si>
  <si>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</si>
  <si>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</si>
  <si>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</si>
  <si>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</si>
  <si>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</si>
  <si>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</si>
  <si>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</si>
  <si>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</si>
  <si>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</si>
  <si>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</si>
  <si>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</si>
  <si>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</si>
  <si>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</si>
  <si>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</si>
  <si>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</si>
  <si>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</si>
  <si>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</si>
  <si>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</si>
  <si>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</si>
  <si>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</si>
  <si>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</si>
  <si>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</si>
  <si>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</si>
  <si>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</si>
  <si>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</si>
  <si>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</si>
  <si>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</si>
  <si>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</si>
  <si>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</si>
  <si>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</si>
  <si>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</si>
  <si>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</si>
  <si>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</si>
  <si>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</si>
  <si>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</si>
  <si>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</si>
  <si>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</si>
  <si>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</si>
  <si>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</si>
  <si>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</si>
  <si>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</si>
  <si>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</si>
  <si>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</si>
  <si>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</si>
  <si>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</si>
  <si>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</si>
  <si>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</si>
  <si>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</si>
  <si>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</si>
  <si>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</si>
  <si>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</si>
  <si>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</si>
  <si>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</si>
  <si>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</si>
  <si>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</si>
  <si>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</si>
  <si>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</si>
  <si>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</si>
  <si>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</si>
  <si>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</si>
  <si>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</si>
  <si>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</si>
  <si>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</si>
  <si>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</si>
  <si>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</si>
  <si>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</si>
  <si>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</si>
  <si>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</si>
  <si>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</si>
  <si>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</si>
  <si>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</si>
  <si>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</si>
  <si>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</si>
  <si>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</si>
  <si>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</si>
  <si>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</si>
  <si>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</si>
  <si>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</si>
  <si>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</si>
  <si>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</si>
  <si>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</si>
  <si>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</si>
  <si>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</si>
  <si>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</si>
  <si>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</si>
  <si>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</si>
  <si>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</si>
  <si>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</si>
  <si>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</si>
  <si>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</si>
  <si>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</si>
  <si>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</si>
  <si>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</si>
  <si>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</si>
  <si>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</si>
  <si>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</si>
  <si>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</si>
  <si>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</si>
  <si>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</si>
  <si>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</si>
  <si>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</si>
  <si>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</si>
  <si>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</si>
  <si>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</si>
  <si>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</si>
  <si>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</si>
  <si>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</si>
  <si>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</si>
  <si>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</si>
  <si>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</si>
  <si>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</si>
  <si>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</si>
  <si>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</si>
  <si>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</si>
  <si>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</si>
  <si>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</si>
  <si>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</si>
  <si>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</si>
  <si>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</si>
  <si>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</si>
  <si>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</si>
  <si>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</si>
  <si>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</si>
  <si>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</si>
  <si>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</si>
  <si>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</si>
  <si>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</si>
  <si>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</si>
  <si>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</si>
  <si>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</si>
  <si>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</si>
  <si>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</si>
  <si>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</si>
  <si>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</si>
  <si>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</si>
  <si>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</si>
  <si>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</si>
  <si>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</si>
  <si>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</si>
  <si>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</si>
  <si>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</si>
  <si>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</si>
  <si>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</si>
  <si>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</si>
  <si>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</si>
  <si>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</si>
  <si>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</si>
  <si>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</si>
  <si>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</si>
  <si>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</si>
  <si>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</si>
  <si>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</si>
  <si>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</si>
  <si>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</si>
  <si>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</si>
  <si>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</si>
  <si>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</si>
  <si>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</si>
  <si>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</si>
  <si>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</si>
  <si>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</si>
  <si>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</si>
  <si>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</si>
  <si>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</si>
  <si>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</si>
  <si>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</si>
  <si>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</si>
  <si>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</si>
  <si>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</si>
  <si>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</si>
  <si>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</si>
  <si>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</si>
  <si>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</si>
  <si>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</si>
  <si>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</si>
  <si>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</si>
  <si>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</si>
  <si>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</si>
  <si>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</si>
  <si>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</si>
  <si>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</si>
  <si>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</si>
  <si>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</si>
  <si>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</si>
  <si>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</si>
  <si>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</si>
  <si>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</si>
  <si>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</si>
  <si>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</si>
  <si>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</si>
  <si>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</si>
  <si>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</si>
  <si>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</si>
  <si>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</si>
  <si>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</si>
  <si>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</si>
  <si>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</si>
  <si>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</si>
  <si>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</si>
  <si>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</si>
  <si>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</si>
  <si>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</si>
  <si>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</si>
  <si>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</si>
  <si>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</si>
  <si>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</si>
  <si>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</si>
  <si>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</si>
  <si>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</si>
  <si>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</si>
  <si>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</si>
  <si>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</si>
  <si>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</si>
  <si>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</si>
  <si>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</si>
  <si>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</si>
  <si>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</si>
  <si>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</si>
  <si>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</si>
  <si>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</si>
  <si>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</si>
  <si>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</si>
  <si>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</si>
  <si>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</si>
  <si>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</si>
  <si>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</si>
  <si>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</si>
  <si>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</si>
  <si>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</si>
  <si>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</si>
  <si>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</si>
  <si>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</si>
  <si>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</si>
  <si>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</si>
  <si>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</si>
  <si>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</si>
  <si>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</si>
  <si>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</si>
  <si>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</si>
  <si>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</si>
  <si>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</si>
  <si>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</si>
  <si>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</si>
  <si>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</si>
  <si>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</si>
  <si>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</si>
  <si>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</si>
  <si>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</si>
  <si>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</si>
  <si>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</si>
  <si>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</si>
  <si>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</si>
  <si>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</si>
  <si>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</si>
  <si>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</si>
  <si>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</si>
  <si>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</si>
  <si>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</si>
  <si>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</si>
  <si>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</si>
  <si>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</si>
  <si>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</si>
  <si>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</si>
  <si>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</si>
  <si>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</si>
  <si>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</si>
  <si>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</si>
  <si>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</si>
  <si>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</si>
  <si>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</si>
  <si>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</si>
  <si>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</si>
  <si>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</si>
  <si>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</si>
  <si>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</si>
  <si>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</si>
  <si>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</si>
  <si>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</si>
  <si>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</si>
  <si>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</si>
  <si>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</si>
  <si>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</si>
  <si>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</si>
  <si>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</si>
  <si>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</si>
  <si>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</si>
  <si>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</si>
  <si>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</si>
  <si>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</si>
  <si>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</si>
  <si>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</si>
  <si>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</si>
  <si>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</si>
  <si>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</si>
  <si>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</si>
  <si>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</si>
  <si>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</si>
  <si>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</si>
  <si>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</si>
  <si>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</si>
  <si>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</si>
  <si>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</si>
  <si>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</si>
  <si>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</si>
  <si>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</si>
  <si>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</si>
  <si>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</si>
  <si>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</si>
  <si>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</si>
  <si>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</si>
  <si>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</si>
  <si>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</si>
  <si>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</si>
  <si>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</si>
  <si>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</si>
  <si>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</si>
  <si>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</si>
  <si>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</si>
  <si>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</si>
  <si>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</si>
  <si>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</si>
  <si>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</si>
  <si>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</si>
  <si>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</si>
  <si>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</si>
  <si>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</si>
  <si>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</si>
  <si>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</si>
  <si>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</si>
  <si>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</si>
  <si>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</si>
  <si>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</si>
  <si>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</si>
  <si>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</si>
  <si>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</si>
  <si>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</si>
  <si>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</si>
  <si>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</si>
  <si>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</si>
  <si>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</si>
  <si>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</si>
  <si>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Count of outcome</t>
  </si>
  <si>
    <t>(All)</t>
  </si>
  <si>
    <t>Column Labels</t>
  </si>
  <si>
    <t>(blank)</t>
  </si>
  <si>
    <t>Grand Total</t>
  </si>
  <si>
    <t>Row Labels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</si>
  <si>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</si>
  <si>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</si>
  <si>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</si>
  <si>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</si>
  <si>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</si>
  <si>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</si>
  <si>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</si>
  <si>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</si>
  <si>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</si>
  <si>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</si>
  <si>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</si>
  <si>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</si>
  <si>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</si>
  <si>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</si>
  <si>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</si>
  <si>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</si>
  <si>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</si>
  <si>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</si>
  <si>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</si>
  <si>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</si>
  <si>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</si>
  <si>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</si>
  <si>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</si>
  <si>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</si>
  <si>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</si>
  <si>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</si>
  <si>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</si>
  <si>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</si>
  <si>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</si>
  <si>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</si>
  <si>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</si>
  <si>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</si>
  <si>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</si>
  <si>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</si>
  <si>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</si>
  <si>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</si>
  <si>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</si>
  <si>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</si>
  <si>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</si>
  <si>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</si>
  <si>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</si>
  <si>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</si>
  <si>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</si>
  <si>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</si>
  <si>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</si>
  <si>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</si>
  <si>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</si>
  <si>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</si>
  <si>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</si>
  <si>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</si>
  <si>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</si>
  <si>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</si>
  <si>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</si>
  <si>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</si>
  <si>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</si>
  <si>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</si>
  <si>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</si>
  <si>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</si>
  <si>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</si>
  <si>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 xml:space="preserve">5000 to 9999
</t>
  </si>
  <si>
    <t xml:space="preserve">10000 to 14999
</t>
  </si>
  <si>
    <t>15000 to 19999</t>
  </si>
  <si>
    <t xml:space="preserve">20000 to 24999
</t>
  </si>
  <si>
    <t xml:space="preserve">25000 to 29999
</t>
  </si>
  <si>
    <t xml:space="preserve">30000 to 34999
</t>
  </si>
  <si>
    <t xml:space="preserve">35000 to 39999
</t>
  </si>
  <si>
    <t xml:space="preserve">40000 to 44999
</t>
  </si>
  <si>
    <t xml:space="preserve">45000 to 49999
</t>
  </si>
  <si>
    <t xml:space="preserve">Greater than or equal to 50000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</si>
</sst>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A0101"/>
      <name val="Helvetica Neue"/>
      <family val="2"/>
    </font>
    <font>
      <sz val="10"/>
      <color theme="1"/>
      <name val="Calibri"/>
      <family val="2"/>
      <scheme val="minor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4" fontId="18" fillId="0" borderId="0" xfId="0" applyNumberFormat="1" applyFont="1" applyAlignment="1">
      <alignment horizontal="center"/>
    </xf>
    <xf numFmtId="14" fontId="19" fillId="0" borderId="0" xfId="0" applyNumberFormat="1" applyFont="1"/>
    <xf numFmtId="14" fontId="20" fillId="0" borderId="0" xfId="0" applyNumberFormat="1" applyFon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wrapText="1"/>
    </xf>
    <xf numFmtId="0" fontId="21" fillId="0" borderId="0" xfId="0" applyFont="1"/>
    <xf numFmtId="0" fontId="21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[CrowdfundingBook.HW1.xlsx]Outcomes by 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505658570187036E-2"/>
          <c:y val="3.0888030888030889E-2"/>
          <c:w val="0.88624858664711115"/>
          <c:h val="0.933980178153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'Outcomes by category'!$K$3:$K$4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'Outcomes by category'!$J$5:$J$15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'Outcomes by category'!$K$5:$K$15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E-9143-AC63-980C2008A688}"/>
            </c:ext>
          </c:extLst>
        </c:ser>
        <c:ser>
          <c:idx val="1"/>
          <c:order val="1"/>
          <c:tx>
            <c:strRef>
              <c:f>'Outcomes by category'!$L$3:$L$4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'Outcomes by category'!$J$5:$J$15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'Outcomes by category'!$L$5:$L$15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B3E-9143-AC63-980C2008A688}"/>
            </c:ext>
          </c:extLst>
        </c:ser>
        <c:ser>
          <c:idx val="2"/>
          <c:order val="2"/>
          <c:tx>
            <c:strRef>
              <c:f>'Outcomes by category'!$M$3:$M$4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category'!$J$5:$J$15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'Outcomes by category'!$M$5:$M$15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B3E-9143-AC63-980C2008A688}"/>
            </c:ext>
          </c:extLst>
        </c:ser>
        <c:ser>
          <c:idx val="3"/>
          <c:order val="3"/>
          <c:tx>
            <c:strRef>
              <c:f>'Outcomes by category'!$N$3:$N$4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'Outcomes by category'!$J$5:$J$15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'Outcomes by category'!$N$5:$N$15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B3E-9143-AC63-980C2008A688}"/>
            </c:ext>
          </c:extLst>
        </c:ser>
        <c:ser>
          <c:idx val="4"/>
          <c:order val="4"/>
          <c:tx>
            <c:strRef>
              <c:f>'Outcomes by category'!$O$3:$O$4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'Outcomes by category'!$J$5:$J$15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'Outcomes by category'!$O$5:$O$15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A-FB3E-9143-AC63-980C2008A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770911"/>
        <c:axId val="46772559"/>
      </c:barChart>
      <c:catAx>
        <c:axId val="4677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2559"/>
        <c:crosses val="autoZero"/>
        <c:auto val="1"/>
        <c:lblAlgn val="ctr"/>
        <c:lblOffset val="100"/>
        <c:noMultiLvlLbl val="0"/>
      </c:catAx>
      <c:valAx>
        <c:axId val="467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[CrowdfundingBook.HW1.xlsx]Outcome by cat and country!PivotTable9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140405353522422E-2"/>
          <c:y val="4.3478260869565216E-2"/>
          <c:w val="0.91459723971629292"/>
          <c:h val="0.77929091064703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 by cat and country'!$B$4:$B$5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cat and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cat and country'!$B$6:$B$30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1-0C46-A265-3912A3835665}"/>
            </c:ext>
          </c:extLst>
        </c:ser>
        <c:ser>
          <c:idx val="1"/>
          <c:order val="1"/>
          <c:tx>
            <c:strRef>
              <c:f>'Outcome by cat and country'!$C$4:$C$5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cat and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cat and country'!$C$6:$C$30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F1-0C46-A265-3912A3835665}"/>
            </c:ext>
          </c:extLst>
        </c:ser>
        <c:ser>
          <c:idx val="2"/>
          <c:order val="2"/>
          <c:tx>
            <c:strRef>
              <c:f>'Outcome by cat and country'!$D$4:$D$5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cat and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cat and country'!$D$6:$D$30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F1-0C46-A265-3912A3835665}"/>
            </c:ext>
          </c:extLst>
        </c:ser>
        <c:ser>
          <c:idx val="3"/>
          <c:order val="3"/>
          <c:tx>
            <c:strRef>
              <c:f>'Outcome by cat and country'!$E$4:$E$5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cat and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cat and country'!$E$6:$E$30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F1-0C46-A265-3912A383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70096159"/>
        <c:axId val="1870446303"/>
      </c:barChart>
      <c:catAx>
        <c:axId val="187009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46303"/>
        <c:crosses val="autoZero"/>
        <c:auto val="1"/>
        <c:lblAlgn val="ctr"/>
        <c:lblOffset val="100"/>
        <c:noMultiLvlLbl val="0"/>
      </c:catAx>
      <c:valAx>
        <c:axId val="187044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[CrowdfundingBook.HW1.xlsx]Linegraph!PivotTable11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Linegraph!$B$5:$B$6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Linegraph!$A$7:$A$19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F-E844-AE83-0910D75AA6B4}"/>
            </c:ext>
          </c:extLst>
        </c:ser>
        <c:ser>
          <c:idx val="1"/>
          <c:order val="1"/>
          <c:tx>
            <c:strRef>
              <c:f>Linegraph!$C$5:$C$6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Linegraph!$A$7:$A$19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E5F-E844-AE83-0910D75AA6B4}"/>
            </c:ext>
          </c:extLst>
        </c:ser>
        <c:ser>
          <c:idx val="2"/>
          <c:order val="2"/>
          <c:tx>
            <c:strRef>
              <c:f>Linegraph!$D$5:$D$6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Linegraph!$A$7:$A$19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E5F-E844-AE83-0910D75AA6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3601503"/>
        <c:axId val="1720829023"/>
      </c:lineChart>
      <c:catAx>
        <c:axId val="198360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29023"/>
        <c:crosses val="autoZero"/>
        <c:auto val="1"/>
        <c:lblAlgn val="ctr"/>
        <c:lblOffset val="100"/>
        <c:noMultiLvlLbl val="0"/>
      </c:catAx>
      <c:valAx>
        <c:axId val="17208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60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
</c:v>
                </c:pt>
                <c:pt idx="3">
                  <c:v>10000 to 14999
</c:v>
                </c:pt>
                <c:pt idx="4">
                  <c:v>15000 to 19999</c:v>
                </c:pt>
                <c:pt idx="5">
                  <c:v>20000 to 24999
</c:v>
                </c:pt>
                <c:pt idx="6">
                  <c:v>25000 to 29999
</c:v>
                </c:pt>
                <c:pt idx="7">
                  <c:v>30000 to 34999
</c:v>
                </c:pt>
                <c:pt idx="8">
                  <c:v>35000 to 39999
</c:v>
                </c:pt>
                <c:pt idx="9">
                  <c:v>40000 to 44999
</c:v>
                </c:pt>
                <c:pt idx="10">
                  <c:v>45000 to 49999
</c:v>
                </c:pt>
                <c:pt idx="11">
                  <c:v>Greater than or equal to 50000
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9-DF41-AF62-0BF01BBDE1D4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
</c:v>
                </c:pt>
                <c:pt idx="3">
                  <c:v>10000 to 14999
</c:v>
                </c:pt>
                <c:pt idx="4">
                  <c:v>15000 to 19999</c:v>
                </c:pt>
                <c:pt idx="5">
                  <c:v>20000 to 24999
</c:v>
                </c:pt>
                <c:pt idx="6">
                  <c:v>25000 to 29999
</c:v>
                </c:pt>
                <c:pt idx="7">
                  <c:v>30000 to 34999
</c:v>
                </c:pt>
                <c:pt idx="8">
                  <c:v>35000 to 39999
</c:v>
                </c:pt>
                <c:pt idx="9">
                  <c:v>40000 to 44999
</c:v>
                </c:pt>
                <c:pt idx="10">
                  <c:v>45000 to 49999
</c:v>
                </c:pt>
                <c:pt idx="11">
                  <c:v>Greater than or equal to 50000
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9-DF41-AF62-0BF01BBDE1D4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
</c:v>
                </c:pt>
                <c:pt idx="3">
                  <c:v>10000 to 14999
</c:v>
                </c:pt>
                <c:pt idx="4">
                  <c:v>15000 to 19999</c:v>
                </c:pt>
                <c:pt idx="5">
                  <c:v>20000 to 24999
</c:v>
                </c:pt>
                <c:pt idx="6">
                  <c:v>25000 to 29999
</c:v>
                </c:pt>
                <c:pt idx="7">
                  <c:v>30000 to 34999
</c:v>
                </c:pt>
                <c:pt idx="8">
                  <c:v>35000 to 39999
</c:v>
                </c:pt>
                <c:pt idx="9">
                  <c:v>40000 to 44999
</c:v>
                </c:pt>
                <c:pt idx="10">
                  <c:v>45000 to 49999
</c:v>
                </c:pt>
                <c:pt idx="11">
                  <c:v>Greater than or equal to 50000
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9-DF41-AF62-0BF01BBD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855840"/>
        <c:axId val="871837904"/>
      </c:lineChart>
      <c:catAx>
        <c:axId val="10708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37904"/>
        <c:crosses val="autoZero"/>
        <c:auto val="1"/>
        <c:lblAlgn val="ctr"/>
        <c:lblOffset val="100"/>
        <c:noMultiLvlLbl val="0"/>
      </c:catAx>
      <c:valAx>
        <c:axId val="8718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5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17</xdr:row>
      <xdr:rowOff>188384</xdr:rowOff>
    </xdr:from>
    <xdr:to>
      <xdr:col>21</xdr:col>
      <xdr:colOff>171450</xdr:colOff>
      <xdr:row>50</xdr:row>
      <xdr:rowOff>61384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06C8-F28A-317E-097E-159ED90A8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4</xdr:row>
      <xdr:rowOff>190500</xdr:rowOff>
    </xdr:from>
    <xdr:to>
      <xdr:col>24</xdr:col>
      <xdr:colOff>419100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CD8BE-811E-FAEC-0A9B-B2C5CA685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7</xdr:row>
      <xdr:rowOff>57150</xdr:rowOff>
    </xdr:from>
    <xdr:to>
      <xdr:col>18</xdr:col>
      <xdr:colOff>571500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15E0A-B454-7C10-ACB3-408A748B8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850900</xdr:colOff>
      <xdr:row>15</xdr:row>
      <xdr:rowOff>38100</xdr:rowOff>
    </xdr:from>
    <xdr:to>
      <xdr:col>7</xdr:col>
      <xdr:colOff>1358900</xdr:colOff>
      <xdr:row>37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5522EF-C2BE-5739-BF4F-A84ED167C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9.97607326389" createdVersion="8" refreshedVersion="8" minRefreshableVersion="3" recordCount="1001" xr:uid="{858DD30E-2CBA-394A-9335-078020994E4D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Average Donation" numFmtId="0">
      <sharedItems containsNonDate="0" containsString="0" containsBlank="1"/>
    </cacheField>
    <cacheField name="Percent Funded" numFmtId="9">
      <sharedItems containsString="0" containsBlank="1" containsNumber="1" minValue="1.6955995155429955" maxValue="1.6955995155429955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9.992955787035" createdVersion="8" refreshedVersion="8" minRefreshableVersion="3" recordCount="1000" xr:uid="{B0A53232-515F-6C49-9189-D9805076499B}">
  <cacheSource type="worksheet">
    <worksheetSource ref="C1:R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0">
      <sharedItems containsNonDate="0" containsString="0" containsBlank="1"/>
    </cacheField>
    <cacheField name="Percent Funded" numFmtId="9">
      <sharedItems containsString="0" containsBlank="1" containsNumber="1" minValue="1.6955995155429955" maxValue="1.695599515542995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2.016572222223" createdVersion="8" refreshedVersion="8" minRefreshableVersion="3" recordCount="1000" xr:uid="{4DF8BEC3-6CBE-604C-9C7C-1A5C5AB9B09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2">
      <sharedItems containsMixedTypes="1" containsNumber="1" minValue="0" maxValue="113.17073170731707"/>
    </cacheField>
    <cacheField name="Percent Funded" numFmtId="2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m/>
    <m/>
    <x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m/>
    <m/>
    <x v="1"/>
    <n v="158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m/>
    <m/>
    <x v="1"/>
    <n v="1425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m/>
    <n v="1.6955995155429955"/>
    <x v="0"/>
    <n v="24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m/>
    <m/>
    <x v="0"/>
    <n v="53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m/>
    <m/>
    <x v="1"/>
    <n v="174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m/>
    <m/>
    <x v="0"/>
    <n v="18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m/>
    <m/>
    <x v="1"/>
    <n v="227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m/>
    <m/>
    <x v="2"/>
    <n v="70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m/>
    <m/>
    <x v="0"/>
    <n v="44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m/>
    <m/>
    <x v="1"/>
    <n v="220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m/>
    <m/>
    <x v="0"/>
    <n v="27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m/>
    <m/>
    <x v="0"/>
    <n v="55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m/>
    <m/>
    <x v="1"/>
    <n v="98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m/>
    <m/>
    <x v="0"/>
    <n v="200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m/>
    <m/>
    <x v="0"/>
    <n v="452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m/>
    <m/>
    <x v="1"/>
    <n v="100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m/>
    <m/>
    <x v="1"/>
    <n v="1249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m/>
    <m/>
    <x v="3"/>
    <n v="135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m/>
    <m/>
    <x v="0"/>
    <n v="674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m/>
    <m/>
    <x v="1"/>
    <n v="1396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m/>
    <m/>
    <x v="0"/>
    <n v="558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m/>
    <m/>
    <x v="1"/>
    <n v="890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m/>
    <m/>
    <x v="1"/>
    <n v="142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m/>
    <m/>
    <x v="1"/>
    <n v="2673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m/>
    <m/>
    <x v="1"/>
    <n v="163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m/>
    <m/>
    <x v="3"/>
    <n v="1480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m/>
    <m/>
    <x v="0"/>
    <n v="15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m/>
    <m/>
    <x v="1"/>
    <n v="2220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m/>
    <m/>
    <x v="1"/>
    <n v="1606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m/>
    <m/>
    <x v="1"/>
    <n v="129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m/>
    <m/>
    <x v="1"/>
    <n v="2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m/>
    <m/>
    <x v="0"/>
    <n v="2307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m/>
    <m/>
    <x v="1"/>
    <n v="5419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m/>
    <m/>
    <x v="1"/>
    <n v="16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m/>
    <m/>
    <x v="1"/>
    <n v="1965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m/>
    <m/>
    <x v="1"/>
    <n v="16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m/>
    <m/>
    <x v="1"/>
    <n v="107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m/>
    <m/>
    <x v="1"/>
    <n v="134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m/>
    <m/>
    <x v="0"/>
    <n v="88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m/>
    <m/>
    <x v="1"/>
    <n v="198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m/>
    <m/>
    <x v="1"/>
    <n v="111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m/>
    <m/>
    <x v="1"/>
    <n v="222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m/>
    <m/>
    <x v="1"/>
    <n v="6212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m/>
    <m/>
    <x v="1"/>
    <n v="98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m/>
    <m/>
    <x v="0"/>
    <n v="48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m/>
    <m/>
    <x v="1"/>
    <n v="92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m/>
    <m/>
    <x v="1"/>
    <n v="149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m/>
    <m/>
    <x v="1"/>
    <n v="2431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m/>
    <m/>
    <x v="1"/>
    <n v="303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m/>
    <m/>
    <x v="0"/>
    <n v="1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m/>
    <m/>
    <x v="0"/>
    <n v="1467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m/>
    <m/>
    <x v="0"/>
    <n v="75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m/>
    <m/>
    <x v="1"/>
    <n v="209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m/>
    <m/>
    <x v="0"/>
    <n v="120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m/>
    <m/>
    <x v="1"/>
    <n v="131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m/>
    <m/>
    <x v="1"/>
    <n v="164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m/>
    <m/>
    <x v="1"/>
    <n v="201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m/>
    <m/>
    <x v="1"/>
    <n v="211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m/>
    <m/>
    <x v="1"/>
    <n v="128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m/>
    <m/>
    <x v="1"/>
    <n v="1600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m/>
    <m/>
    <x v="0"/>
    <n v="2253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m/>
    <m/>
    <x v="1"/>
    <n v="249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m/>
    <m/>
    <x v="0"/>
    <n v="5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m/>
    <m/>
    <x v="0"/>
    <n v="38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m/>
    <m/>
    <x v="1"/>
    <n v="236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m/>
    <m/>
    <x v="0"/>
    <n v="12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m/>
    <m/>
    <x v="1"/>
    <n v="4065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m/>
    <m/>
    <x v="1"/>
    <n v="246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m/>
    <m/>
    <x v="3"/>
    <n v="17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m/>
    <m/>
    <x v="1"/>
    <n v="247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m/>
    <m/>
    <x v="1"/>
    <n v="76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m/>
    <m/>
    <x v="1"/>
    <n v="54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m/>
    <m/>
    <x v="1"/>
    <n v="88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m/>
    <m/>
    <x v="1"/>
    <n v="85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m/>
    <m/>
    <x v="1"/>
    <n v="170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m/>
    <m/>
    <x v="0"/>
    <n v="168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m/>
    <m/>
    <x v="0"/>
    <n v="56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m/>
    <m/>
    <x v="1"/>
    <n v="330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m/>
    <m/>
    <x v="0"/>
    <n v="838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m/>
    <m/>
    <x v="1"/>
    <n v="127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m/>
    <m/>
    <x v="1"/>
    <n v="411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m/>
    <m/>
    <x v="1"/>
    <n v="180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m/>
    <m/>
    <x v="0"/>
    <n v="1000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m/>
    <m/>
    <x v="1"/>
    <n v="374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m/>
    <m/>
    <x v="1"/>
    <n v="71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m/>
    <m/>
    <x v="1"/>
    <n v="203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m/>
    <m/>
    <x v="0"/>
    <n v="1482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m/>
    <m/>
    <x v="1"/>
    <n v="113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m/>
    <m/>
    <x v="1"/>
    <n v="96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m/>
    <m/>
    <x v="0"/>
    <n v="106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m/>
    <m/>
    <x v="0"/>
    <n v="679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m/>
    <m/>
    <x v="1"/>
    <n v="498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m/>
    <m/>
    <x v="3"/>
    <n v="610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m/>
    <m/>
    <x v="1"/>
    <n v="180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m/>
    <m/>
    <x v="1"/>
    <n v="27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m/>
    <m/>
    <x v="1"/>
    <n v="2331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m/>
    <m/>
    <x v="1"/>
    <n v="113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m/>
    <m/>
    <x v="0"/>
    <n v="1220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m/>
    <m/>
    <x v="1"/>
    <n v="164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m/>
    <m/>
    <x v="0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m/>
    <m/>
    <x v="1"/>
    <n v="164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m/>
    <m/>
    <x v="1"/>
    <n v="336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m/>
    <m/>
    <x v="0"/>
    <n v="37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m/>
    <m/>
    <x v="1"/>
    <n v="1917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m/>
    <m/>
    <x v="1"/>
    <n v="95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m/>
    <m/>
    <x v="1"/>
    <n v="147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m/>
    <m/>
    <x v="1"/>
    <n v="86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m/>
    <m/>
    <x v="1"/>
    <n v="83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m/>
    <m/>
    <x v="0"/>
    <n v="60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m/>
    <m/>
    <x v="0"/>
    <n v="296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m/>
    <m/>
    <x v="1"/>
    <n v="676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m/>
    <m/>
    <x v="1"/>
    <n v="361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m/>
    <m/>
    <x v="1"/>
    <n v="131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m/>
    <m/>
    <x v="1"/>
    <n v="126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m/>
    <m/>
    <x v="0"/>
    <n v="3304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m/>
    <m/>
    <x v="0"/>
    <n v="73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m/>
    <m/>
    <x v="1"/>
    <n v="275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m/>
    <m/>
    <x v="1"/>
    <n v="67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m/>
    <m/>
    <x v="1"/>
    <n v="154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m/>
    <m/>
    <x v="1"/>
    <n v="1782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m/>
    <m/>
    <x v="1"/>
    <n v="903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m/>
    <m/>
    <x v="0"/>
    <n v="3387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m/>
    <m/>
    <x v="0"/>
    <n v="662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m/>
    <m/>
    <x v="1"/>
    <n v="94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m/>
    <m/>
    <x v="1"/>
    <n v="180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m/>
    <m/>
    <x v="0"/>
    <n v="774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m/>
    <m/>
    <x v="0"/>
    <n v="672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m/>
    <m/>
    <x v="3"/>
    <n v="532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m/>
    <m/>
    <x v="3"/>
    <n v="55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m/>
    <m/>
    <x v="1"/>
    <n v="533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m/>
    <m/>
    <x v="1"/>
    <n v="2443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m/>
    <m/>
    <x v="1"/>
    <n v="89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m/>
    <m/>
    <x v="1"/>
    <n v="15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m/>
    <m/>
    <x v="0"/>
    <n v="940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m/>
    <m/>
    <x v="0"/>
    <n v="117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m/>
    <m/>
    <x v="3"/>
    <n v="5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m/>
    <m/>
    <x v="1"/>
    <n v="50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m/>
    <m/>
    <x v="0"/>
    <n v="1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m/>
    <m/>
    <x v="0"/>
    <n v="326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m/>
    <m/>
    <x v="1"/>
    <n v="186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m/>
    <m/>
    <x v="1"/>
    <n v="1071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m/>
    <m/>
    <x v="1"/>
    <n v="11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m/>
    <m/>
    <x v="1"/>
    <n v="70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m/>
    <m/>
    <x v="1"/>
    <n v="135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m/>
    <m/>
    <x v="1"/>
    <n v="768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m/>
    <m/>
    <x v="3"/>
    <n v="51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m/>
    <m/>
    <x v="1"/>
    <n v="199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m/>
    <m/>
    <x v="1"/>
    <n v="107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m/>
    <m/>
    <x v="1"/>
    <n v="195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m/>
    <m/>
    <x v="0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m/>
    <m/>
    <x v="0"/>
    <n v="1467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m/>
    <m/>
    <x v="1"/>
    <n v="3376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m/>
    <m/>
    <x v="0"/>
    <n v="5681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m/>
    <m/>
    <x v="0"/>
    <n v="1059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m/>
    <m/>
    <x v="0"/>
    <n v="1194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m/>
    <m/>
    <x v="3"/>
    <n v="379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m/>
    <m/>
    <x v="0"/>
    <n v="30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m/>
    <m/>
    <x v="1"/>
    <n v="41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m/>
    <m/>
    <x v="1"/>
    <n v="182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m/>
    <m/>
    <x v="1"/>
    <n v="164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m/>
    <m/>
    <x v="0"/>
    <n v="75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m/>
    <m/>
    <x v="1"/>
    <n v="157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m/>
    <m/>
    <x v="1"/>
    <n v="246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m/>
    <m/>
    <x v="1"/>
    <n v="1396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m/>
    <m/>
    <x v="1"/>
    <n v="250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m/>
    <m/>
    <x v="1"/>
    <n v="244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m/>
    <m/>
    <x v="1"/>
    <n v="146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m/>
    <m/>
    <x v="0"/>
    <n v="955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m/>
    <m/>
    <x v="1"/>
    <n v="1267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m/>
    <m/>
    <x v="0"/>
    <n v="67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m/>
    <m/>
    <x v="0"/>
    <n v="5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m/>
    <m/>
    <x v="0"/>
    <n v="26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m/>
    <m/>
    <x v="1"/>
    <n v="1561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m/>
    <m/>
    <x v="1"/>
    <n v="48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m/>
    <m/>
    <x v="0"/>
    <n v="1130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m/>
    <m/>
    <x v="0"/>
    <n v="782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m/>
    <m/>
    <x v="1"/>
    <n v="2739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m/>
    <m/>
    <x v="0"/>
    <n v="210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m/>
    <m/>
    <x v="1"/>
    <n v="3537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m/>
    <m/>
    <x v="1"/>
    <n v="2107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m/>
    <m/>
    <x v="0"/>
    <n v="136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m/>
    <m/>
    <x v="1"/>
    <n v="3318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m/>
    <m/>
    <x v="0"/>
    <n v="86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m/>
    <m/>
    <x v="1"/>
    <n v="340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m/>
    <m/>
    <x v="0"/>
    <n v="19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m/>
    <m/>
    <x v="0"/>
    <n v="886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m/>
    <m/>
    <x v="1"/>
    <n v="1442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m/>
    <m/>
    <x v="0"/>
    <n v="3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m/>
    <m/>
    <x v="3"/>
    <n v="441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m/>
    <m/>
    <x v="0"/>
    <n v="24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m/>
    <m/>
    <x v="0"/>
    <n v="86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m/>
    <m/>
    <x v="0"/>
    <n v="243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m/>
    <m/>
    <x v="0"/>
    <n v="65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m/>
    <m/>
    <x v="1"/>
    <n v="126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m/>
    <m/>
    <x v="1"/>
    <n v="524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m/>
    <m/>
    <x v="0"/>
    <n v="100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m/>
    <m/>
    <x v="1"/>
    <n v="1989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m/>
    <m/>
    <x v="0"/>
    <n v="168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m/>
    <m/>
    <x v="0"/>
    <n v="13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m/>
    <m/>
    <x v="0"/>
    <n v="1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m/>
    <m/>
    <x v="1"/>
    <n v="157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m/>
    <m/>
    <x v="3"/>
    <n v="8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m/>
    <m/>
    <x v="1"/>
    <n v="449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m/>
    <m/>
    <x v="0"/>
    <n v="40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m/>
    <m/>
    <x v="1"/>
    <n v="80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m/>
    <m/>
    <x v="3"/>
    <n v="57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m/>
    <m/>
    <x v="1"/>
    <n v="43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m/>
    <m/>
    <x v="1"/>
    <n v="2053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m/>
    <m/>
    <x v="2"/>
    <n v="808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m/>
    <m/>
    <x v="0"/>
    <n v="226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m/>
    <m/>
    <x v="0"/>
    <n v="1625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m/>
    <m/>
    <x v="1"/>
    <n v="16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m/>
    <m/>
    <x v="1"/>
    <n v="4289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m/>
    <m/>
    <x v="1"/>
    <n v="165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m/>
    <m/>
    <x v="0"/>
    <n v="143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m/>
    <m/>
    <x v="1"/>
    <n v="1815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m/>
    <m/>
    <x v="0"/>
    <n v="934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m/>
    <m/>
    <x v="1"/>
    <n v="397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m/>
    <m/>
    <x v="1"/>
    <n v="1539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m/>
    <m/>
    <x v="0"/>
    <n v="17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m/>
    <m/>
    <x v="0"/>
    <n v="2179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m/>
    <m/>
    <x v="1"/>
    <n v="138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m/>
    <m/>
    <x v="0"/>
    <n v="931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m/>
    <m/>
    <x v="1"/>
    <n v="3594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m/>
    <m/>
    <x v="1"/>
    <n v="5880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m/>
    <m/>
    <x v="1"/>
    <n v="112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m/>
    <m/>
    <x v="1"/>
    <n v="943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m/>
    <m/>
    <x v="1"/>
    <n v="2468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m/>
    <m/>
    <x v="1"/>
    <n v="2551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m/>
    <m/>
    <x v="1"/>
    <n v="10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m/>
    <m/>
    <x v="3"/>
    <n v="67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m/>
    <m/>
    <x v="1"/>
    <n v="92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m/>
    <m/>
    <x v="1"/>
    <n v="62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m/>
    <m/>
    <x v="1"/>
    <n v="149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m/>
    <m/>
    <x v="0"/>
    <n v="92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m/>
    <m/>
    <x v="0"/>
    <n v="57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m/>
    <m/>
    <x v="1"/>
    <n v="32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m/>
    <m/>
    <x v="1"/>
    <n v="97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m/>
    <m/>
    <x v="0"/>
    <n v="41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m/>
    <m/>
    <x v="1"/>
    <n v="1784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m/>
    <m/>
    <x v="1"/>
    <n v="1684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m/>
    <m/>
    <x v="1"/>
    <n v="250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m/>
    <m/>
    <x v="1"/>
    <n v="238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m/>
    <m/>
    <x v="1"/>
    <n v="5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m/>
    <m/>
    <x v="1"/>
    <n v="21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m/>
    <m/>
    <x v="1"/>
    <n v="222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m/>
    <m/>
    <x v="1"/>
    <n v="1884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m/>
    <m/>
    <x v="1"/>
    <n v="218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m/>
    <m/>
    <x v="1"/>
    <n v="6465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m/>
    <m/>
    <x v="0"/>
    <n v="1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m/>
    <m/>
    <x v="0"/>
    <n v="101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m/>
    <m/>
    <x v="1"/>
    <n v="59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m/>
    <m/>
    <x v="0"/>
    <n v="1335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m/>
    <m/>
    <x v="1"/>
    <n v="88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m/>
    <m/>
    <x v="1"/>
    <n v="1697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m/>
    <m/>
    <x v="0"/>
    <n v="15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m/>
    <m/>
    <x v="1"/>
    <n v="92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m/>
    <m/>
    <x v="1"/>
    <n v="186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m/>
    <m/>
    <x v="1"/>
    <n v="138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m/>
    <m/>
    <x v="1"/>
    <n v="261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m/>
    <m/>
    <x v="0"/>
    <n v="45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m/>
    <m/>
    <x v="1"/>
    <n v="107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m/>
    <m/>
    <x v="1"/>
    <n v="199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m/>
    <m/>
    <x v="1"/>
    <n v="5512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m/>
    <m/>
    <x v="1"/>
    <n v="86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m/>
    <m/>
    <x v="0"/>
    <n v="318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m/>
    <m/>
    <x v="1"/>
    <n v="2768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m/>
    <m/>
    <x v="1"/>
    <n v="48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m/>
    <m/>
    <x v="1"/>
    <n v="8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m/>
    <m/>
    <x v="3"/>
    <n v="1890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m/>
    <m/>
    <x v="2"/>
    <n v="61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m/>
    <m/>
    <x v="1"/>
    <n v="1894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m/>
    <m/>
    <x v="1"/>
    <n v="282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m/>
    <m/>
    <x v="0"/>
    <n v="15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m/>
    <m/>
    <x v="1"/>
    <n v="116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m/>
    <m/>
    <x v="0"/>
    <n v="133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m/>
    <m/>
    <x v="1"/>
    <n v="83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m/>
    <m/>
    <x v="1"/>
    <n v="91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m/>
    <m/>
    <x v="1"/>
    <n v="546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m/>
    <m/>
    <x v="1"/>
    <n v="393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m/>
    <m/>
    <x v="0"/>
    <n v="2062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m/>
    <m/>
    <x v="1"/>
    <n v="13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m/>
    <m/>
    <x v="0"/>
    <n v="29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m/>
    <m/>
    <x v="0"/>
    <n v="132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m/>
    <m/>
    <x v="1"/>
    <n v="254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m/>
    <m/>
    <x v="3"/>
    <n v="184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m/>
    <m/>
    <x v="1"/>
    <n v="176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m/>
    <m/>
    <x v="0"/>
    <n v="137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m/>
    <m/>
    <x v="1"/>
    <n v="337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m/>
    <m/>
    <x v="0"/>
    <n v="908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m/>
    <m/>
    <x v="1"/>
    <n v="107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m/>
    <m/>
    <x v="0"/>
    <n v="10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m/>
    <m/>
    <x v="3"/>
    <n v="32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m/>
    <m/>
    <x v="1"/>
    <n v="183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m/>
    <m/>
    <x v="0"/>
    <n v="1910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m/>
    <m/>
    <x v="0"/>
    <n v="3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m/>
    <m/>
    <x v="0"/>
    <n v="104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m/>
    <m/>
    <x v="1"/>
    <n v="72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m/>
    <m/>
    <x v="0"/>
    <n v="49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m/>
    <m/>
    <x v="0"/>
    <n v="1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m/>
    <m/>
    <x v="1"/>
    <n v="295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m/>
    <m/>
    <x v="0"/>
    <n v="245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m/>
    <m/>
    <x v="0"/>
    <n v="32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m/>
    <m/>
    <x v="1"/>
    <n v="142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m/>
    <m/>
    <x v="1"/>
    <n v="85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m/>
    <m/>
    <x v="0"/>
    <n v="7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m/>
    <m/>
    <x v="1"/>
    <n v="659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m/>
    <m/>
    <x v="0"/>
    <n v="803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m/>
    <m/>
    <x v="3"/>
    <n v="75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m/>
    <m/>
    <x v="0"/>
    <n v="16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m/>
    <m/>
    <x v="1"/>
    <n v="121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m/>
    <m/>
    <x v="1"/>
    <n v="3742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m/>
    <m/>
    <x v="1"/>
    <n v="223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m/>
    <m/>
    <x v="1"/>
    <n v="133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m/>
    <m/>
    <x v="0"/>
    <n v="31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m/>
    <m/>
    <x v="0"/>
    <n v="108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m/>
    <m/>
    <x v="0"/>
    <n v="30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m/>
    <m/>
    <x v="0"/>
    <n v="17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m/>
    <m/>
    <x v="3"/>
    <n v="64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m/>
    <m/>
    <x v="0"/>
    <n v="80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m/>
    <m/>
    <x v="0"/>
    <n v="2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m/>
    <m/>
    <x v="1"/>
    <n v="5168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m/>
    <m/>
    <x v="0"/>
    <n v="26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m/>
    <m/>
    <x v="1"/>
    <n v="307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m/>
    <m/>
    <x v="0"/>
    <n v="73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m/>
    <m/>
    <x v="0"/>
    <n v="128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m/>
    <m/>
    <x v="0"/>
    <n v="3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m/>
    <m/>
    <x v="1"/>
    <n v="2441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m/>
    <m/>
    <x v="2"/>
    <n v="21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m/>
    <m/>
    <x v="1"/>
    <n v="1385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m/>
    <m/>
    <x v="1"/>
    <n v="190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m/>
    <m/>
    <x v="1"/>
    <n v="470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m/>
    <m/>
    <x v="1"/>
    <n v="253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m/>
    <m/>
    <x v="1"/>
    <n v="1113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m/>
    <m/>
    <x v="1"/>
    <n v="2283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m/>
    <m/>
    <x v="0"/>
    <n v="1072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m/>
    <m/>
    <x v="1"/>
    <n v="1095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m/>
    <m/>
    <x v="1"/>
    <n v="1690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m/>
    <m/>
    <x v="3"/>
    <n v="1297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m/>
    <m/>
    <x v="0"/>
    <n v="393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m/>
    <m/>
    <x v="0"/>
    <n v="1257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m/>
    <m/>
    <x v="0"/>
    <n v="328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m/>
    <m/>
    <x v="0"/>
    <n v="147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m/>
    <m/>
    <x v="0"/>
    <n v="830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m/>
    <m/>
    <x v="0"/>
    <n v="331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m/>
    <m/>
    <x v="0"/>
    <n v="25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m/>
    <m/>
    <x v="1"/>
    <n v="191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m/>
    <m/>
    <x v="0"/>
    <n v="3483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m/>
    <m/>
    <x v="0"/>
    <n v="923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m/>
    <m/>
    <x v="0"/>
    <n v="1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m/>
    <m/>
    <x v="1"/>
    <n v="2013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m/>
    <m/>
    <x v="0"/>
    <n v="33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m/>
    <m/>
    <x v="1"/>
    <n v="1703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m/>
    <m/>
    <x v="1"/>
    <n v="80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m/>
    <m/>
    <x v="2"/>
    <n v="86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m/>
    <m/>
    <x v="0"/>
    <n v="40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m/>
    <m/>
    <x v="1"/>
    <n v="41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m/>
    <m/>
    <x v="0"/>
    <n v="23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m/>
    <m/>
    <x v="1"/>
    <n v="187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m/>
    <m/>
    <x v="1"/>
    <n v="287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m/>
    <m/>
    <x v="1"/>
    <n v="88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m/>
    <m/>
    <x v="1"/>
    <n v="191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m/>
    <m/>
    <x v="1"/>
    <n v="139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m/>
    <m/>
    <x v="1"/>
    <n v="186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m/>
    <m/>
    <x v="1"/>
    <n v="112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m/>
    <m/>
    <x v="1"/>
    <n v="101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m/>
    <m/>
    <x v="0"/>
    <n v="75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m/>
    <m/>
    <x v="1"/>
    <n v="206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m/>
    <m/>
    <x v="1"/>
    <n v="154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m/>
    <m/>
    <x v="1"/>
    <n v="596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m/>
    <m/>
    <x v="0"/>
    <n v="2176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m/>
    <m/>
    <x v="1"/>
    <n v="169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m/>
    <m/>
    <x v="1"/>
    <n v="210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m/>
    <m/>
    <x v="0"/>
    <n v="441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m/>
    <m/>
    <x v="0"/>
    <n v="25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m/>
    <m/>
    <x v="1"/>
    <n v="131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m/>
    <m/>
    <x v="0"/>
    <n v="12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m/>
    <m/>
    <x v="0"/>
    <n v="355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m/>
    <m/>
    <x v="0"/>
    <n v="44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m/>
    <m/>
    <x v="1"/>
    <n v="84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m/>
    <m/>
    <x v="1"/>
    <n v="155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m/>
    <m/>
    <x v="0"/>
    <n v="67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m/>
    <m/>
    <x v="1"/>
    <n v="189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m/>
    <m/>
    <x v="1"/>
    <n v="4799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m/>
    <m/>
    <x v="1"/>
    <n v="1137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m/>
    <m/>
    <x v="0"/>
    <n v="1068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m/>
    <m/>
    <x v="0"/>
    <n v="424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m/>
    <m/>
    <x v="3"/>
    <n v="145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m/>
    <m/>
    <x v="1"/>
    <n v="1152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m/>
    <m/>
    <x v="1"/>
    <n v="50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m/>
    <m/>
    <x v="0"/>
    <n v="151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m/>
    <m/>
    <x v="0"/>
    <n v="1608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m/>
    <m/>
    <x v="1"/>
    <n v="3059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m/>
    <m/>
    <x v="1"/>
    <n v="34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m/>
    <m/>
    <x v="1"/>
    <n v="220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m/>
    <m/>
    <x v="1"/>
    <n v="1604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m/>
    <m/>
    <x v="1"/>
    <n v="454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m/>
    <m/>
    <x v="1"/>
    <n v="123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m/>
    <m/>
    <x v="0"/>
    <n v="941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m/>
    <m/>
    <x v="0"/>
    <n v="1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m/>
    <m/>
    <x v="1"/>
    <n v="299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m/>
    <m/>
    <x v="0"/>
    <n v="40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m/>
    <m/>
    <x v="0"/>
    <n v="3015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m/>
    <m/>
    <x v="1"/>
    <n v="2237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m/>
    <m/>
    <x v="0"/>
    <n v="435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m/>
    <m/>
    <x v="1"/>
    <n v="645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m/>
    <m/>
    <x v="1"/>
    <n v="484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m/>
    <m/>
    <x v="1"/>
    <n v="154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m/>
    <m/>
    <x v="0"/>
    <n v="714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m/>
    <m/>
    <x v="2"/>
    <n v="1111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m/>
    <m/>
    <x v="1"/>
    <n v="82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m/>
    <m/>
    <x v="1"/>
    <n v="134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m/>
    <m/>
    <x v="2"/>
    <n v="1089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m/>
    <m/>
    <x v="0"/>
    <n v="5497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m/>
    <m/>
    <x v="0"/>
    <n v="418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m/>
    <m/>
    <x v="0"/>
    <n v="1439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m/>
    <m/>
    <x v="0"/>
    <n v="15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m/>
    <m/>
    <x v="0"/>
    <n v="1999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m/>
    <m/>
    <x v="1"/>
    <n v="5203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m/>
    <m/>
    <x v="1"/>
    <n v="94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m/>
    <m/>
    <x v="0"/>
    <n v="118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m/>
    <m/>
    <x v="1"/>
    <n v="205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m/>
    <m/>
    <x v="0"/>
    <n v="162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m/>
    <m/>
    <x v="0"/>
    <n v="83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m/>
    <m/>
    <x v="1"/>
    <n v="92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m/>
    <m/>
    <x v="1"/>
    <n v="219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m/>
    <m/>
    <x v="1"/>
    <n v="2526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m/>
    <m/>
    <x v="0"/>
    <n v="747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m/>
    <m/>
    <x v="3"/>
    <n v="2138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m/>
    <m/>
    <x v="0"/>
    <n v="84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m/>
    <m/>
    <x v="1"/>
    <n v="94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m/>
    <m/>
    <x v="0"/>
    <n v="91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m/>
    <m/>
    <x v="0"/>
    <n v="792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m/>
    <m/>
    <x v="3"/>
    <n v="10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m/>
    <m/>
    <x v="1"/>
    <n v="1713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m/>
    <m/>
    <x v="1"/>
    <n v="24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m/>
    <m/>
    <x v="1"/>
    <n v="192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m/>
    <m/>
    <x v="1"/>
    <n v="247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m/>
    <m/>
    <x v="1"/>
    <n v="2293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m/>
    <m/>
    <x v="1"/>
    <n v="3131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m/>
    <m/>
    <x v="0"/>
    <n v="32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m/>
    <m/>
    <x v="1"/>
    <n v="143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m/>
    <m/>
    <x v="3"/>
    <n v="90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m/>
    <m/>
    <x v="1"/>
    <n v="296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m/>
    <m/>
    <x v="1"/>
    <n v="170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m/>
    <m/>
    <x v="0"/>
    <n v="186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m/>
    <m/>
    <x v="3"/>
    <n v="439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m/>
    <m/>
    <x v="0"/>
    <n v="60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m/>
    <m/>
    <x v="1"/>
    <n v="86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m/>
    <m/>
    <x v="0"/>
    <n v="1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m/>
    <m/>
    <x v="1"/>
    <n v="6286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m/>
    <m/>
    <x v="0"/>
    <n v="31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m/>
    <m/>
    <x v="0"/>
    <n v="1181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m/>
    <m/>
    <x v="0"/>
    <n v="39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m/>
    <m/>
    <x v="1"/>
    <n v="3727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m/>
    <m/>
    <x v="1"/>
    <n v="160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m/>
    <m/>
    <x v="0"/>
    <n v="46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m/>
    <m/>
    <x v="1"/>
    <n v="2120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m/>
    <m/>
    <x v="0"/>
    <n v="105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m/>
    <m/>
    <x v="1"/>
    <n v="50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m/>
    <m/>
    <x v="1"/>
    <n v="2080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m/>
    <m/>
    <x v="0"/>
    <n v="535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m/>
    <m/>
    <x v="1"/>
    <n v="2105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m/>
    <m/>
    <x v="1"/>
    <n v="2436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m/>
    <m/>
    <x v="1"/>
    <n v="80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m/>
    <m/>
    <x v="1"/>
    <n v="42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m/>
    <m/>
    <x v="1"/>
    <n v="139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m/>
    <m/>
    <x v="0"/>
    <n v="16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m/>
    <m/>
    <x v="1"/>
    <n v="15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m/>
    <m/>
    <x v="1"/>
    <n v="381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m/>
    <m/>
    <x v="1"/>
    <n v="194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m/>
    <m/>
    <x v="0"/>
    <n v="575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m/>
    <m/>
    <x v="1"/>
    <n v="106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m/>
    <m/>
    <x v="1"/>
    <n v="142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m/>
    <m/>
    <x v="1"/>
    <n v="21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m/>
    <m/>
    <x v="0"/>
    <n v="1120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m/>
    <m/>
    <x v="0"/>
    <n v="113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m/>
    <m/>
    <x v="1"/>
    <n v="2756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m/>
    <m/>
    <x v="1"/>
    <n v="173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m/>
    <m/>
    <x v="1"/>
    <n v="87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m/>
    <m/>
    <x v="0"/>
    <n v="1538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m/>
    <m/>
    <x v="0"/>
    <n v="9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m/>
    <m/>
    <x v="0"/>
    <n v="55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m/>
    <m/>
    <x v="1"/>
    <n v="1572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m/>
    <m/>
    <x v="0"/>
    <n v="648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m/>
    <m/>
    <x v="0"/>
    <n v="2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m/>
    <m/>
    <x v="1"/>
    <n v="2346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m/>
    <m/>
    <x v="1"/>
    <n v="115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m/>
    <m/>
    <x v="1"/>
    <n v="85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m/>
    <m/>
    <x v="1"/>
    <n v="144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m/>
    <m/>
    <x v="1"/>
    <n v="244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m/>
    <m/>
    <x v="3"/>
    <n v="595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m/>
    <m/>
    <x v="1"/>
    <n v="64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m/>
    <m/>
    <x v="1"/>
    <n v="268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m/>
    <m/>
    <x v="1"/>
    <n v="195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m/>
    <m/>
    <x v="0"/>
    <n v="54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m/>
    <m/>
    <x v="0"/>
    <n v="120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m/>
    <m/>
    <x v="0"/>
    <n v="579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m/>
    <m/>
    <x v="0"/>
    <n v="2072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m/>
    <m/>
    <x v="0"/>
    <n v="0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m/>
    <m/>
    <x v="0"/>
    <n v="1796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m/>
    <m/>
    <x v="1"/>
    <n v="186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m/>
    <m/>
    <x v="1"/>
    <n v="460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m/>
    <m/>
    <x v="0"/>
    <n v="62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m/>
    <m/>
    <x v="0"/>
    <n v="347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m/>
    <m/>
    <x v="1"/>
    <n v="252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m/>
    <m/>
    <x v="0"/>
    <n v="19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m/>
    <m/>
    <x v="1"/>
    <n v="3657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m/>
    <m/>
    <x v="0"/>
    <n v="1258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m/>
    <m/>
    <x v="1"/>
    <n v="131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m/>
    <m/>
    <x v="0"/>
    <n v="362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m/>
    <m/>
    <x v="1"/>
    <n v="239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m/>
    <m/>
    <x v="3"/>
    <n v="35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m/>
    <m/>
    <x v="3"/>
    <n v="52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m/>
    <m/>
    <x v="0"/>
    <n v="133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m/>
    <m/>
    <x v="0"/>
    <n v="84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m/>
    <m/>
    <x v="1"/>
    <n v="78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m/>
    <m/>
    <x v="0"/>
    <n v="10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m/>
    <m/>
    <x v="1"/>
    <n v="1773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m/>
    <m/>
    <x v="1"/>
    <n v="32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m/>
    <m/>
    <x v="1"/>
    <n v="369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m/>
    <m/>
    <x v="0"/>
    <n v="191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m/>
    <m/>
    <x v="1"/>
    <n v="89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m/>
    <m/>
    <x v="0"/>
    <n v="1979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m/>
    <m/>
    <x v="0"/>
    <n v="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m/>
    <m/>
    <x v="1"/>
    <n v="147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m/>
    <m/>
    <x v="0"/>
    <n v="6080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m/>
    <m/>
    <x v="0"/>
    <n v="80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m/>
    <m/>
    <x v="0"/>
    <n v="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m/>
    <m/>
    <x v="0"/>
    <n v="1784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m/>
    <m/>
    <x v="2"/>
    <n v="3640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m/>
    <m/>
    <x v="1"/>
    <n v="126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m/>
    <m/>
    <x v="1"/>
    <n v="221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m/>
    <m/>
    <x v="0"/>
    <n v="243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m/>
    <m/>
    <x v="1"/>
    <n v="20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m/>
    <m/>
    <x v="1"/>
    <n v="140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m/>
    <m/>
    <x v="1"/>
    <n v="1052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m/>
    <m/>
    <x v="0"/>
    <n v="1296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m/>
    <m/>
    <x v="0"/>
    <n v="77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m/>
    <m/>
    <x v="1"/>
    <n v="247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m/>
    <m/>
    <x v="0"/>
    <n v="395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m/>
    <m/>
    <x v="0"/>
    <n v="49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m/>
    <m/>
    <x v="0"/>
    <n v="180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m/>
    <m/>
    <x v="1"/>
    <n v="84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m/>
    <m/>
    <x v="0"/>
    <n v="2690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m/>
    <m/>
    <x v="1"/>
    <n v="88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m/>
    <m/>
    <x v="1"/>
    <n v="156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m/>
    <m/>
    <x v="1"/>
    <n v="2985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m/>
    <m/>
    <x v="1"/>
    <n v="762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m/>
    <m/>
    <x v="3"/>
    <n v="1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m/>
    <m/>
    <x v="0"/>
    <n v="2779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m/>
    <m/>
    <x v="0"/>
    <n v="92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m/>
    <m/>
    <x v="0"/>
    <n v="102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m/>
    <m/>
    <x v="1"/>
    <n v="554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m/>
    <m/>
    <x v="1"/>
    <n v="135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m/>
    <m/>
    <x v="1"/>
    <n v="122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m/>
    <m/>
    <x v="1"/>
    <n v="221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m/>
    <m/>
    <x v="1"/>
    <n v="126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m/>
    <m/>
    <x v="1"/>
    <n v="1022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m/>
    <m/>
    <x v="1"/>
    <n v="3177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m/>
    <m/>
    <x v="1"/>
    <n v="198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m/>
    <m/>
    <x v="0"/>
    <n v="26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m/>
    <m/>
    <x v="1"/>
    <n v="85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m/>
    <m/>
    <x v="0"/>
    <n v="1790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m/>
    <m/>
    <x v="1"/>
    <n v="3596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m/>
    <m/>
    <x v="0"/>
    <n v="37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m/>
    <m/>
    <x v="1"/>
    <n v="244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m/>
    <m/>
    <x v="1"/>
    <n v="5180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m/>
    <m/>
    <x v="1"/>
    <n v="589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m/>
    <m/>
    <x v="1"/>
    <n v="2725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m/>
    <m/>
    <x v="0"/>
    <n v="35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m/>
    <m/>
    <x v="3"/>
    <n v="94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m/>
    <m/>
    <x v="1"/>
    <n v="300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m/>
    <m/>
    <x v="1"/>
    <n v="144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m/>
    <m/>
    <x v="0"/>
    <n v="558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m/>
    <m/>
    <x v="0"/>
    <n v="64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m/>
    <m/>
    <x v="3"/>
    <n v="37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m/>
    <m/>
    <x v="0"/>
    <n v="245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m/>
    <m/>
    <x v="1"/>
    <n v="87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m/>
    <m/>
    <x v="1"/>
    <n v="3116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m/>
    <m/>
    <x v="0"/>
    <n v="71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m/>
    <m/>
    <x v="0"/>
    <n v="42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m/>
    <m/>
    <x v="1"/>
    <n v="909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m/>
    <m/>
    <x v="1"/>
    <n v="161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m/>
    <m/>
    <x v="1"/>
    <n v="136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m/>
    <m/>
    <x v="1"/>
    <n v="130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m/>
    <m/>
    <x v="0"/>
    <n v="156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m/>
    <m/>
    <x v="0"/>
    <n v="1368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m/>
    <m/>
    <x v="0"/>
    <n v="102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m/>
    <m/>
    <x v="0"/>
    <n v="8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m/>
    <m/>
    <x v="1"/>
    <n v="102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m/>
    <m/>
    <x v="0"/>
    <n v="253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m/>
    <m/>
    <x v="1"/>
    <n v="4006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m/>
    <m/>
    <x v="0"/>
    <n v="157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m/>
    <m/>
    <x v="1"/>
    <n v="1629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m/>
    <m/>
    <x v="0"/>
    <n v="183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m/>
    <m/>
    <x v="1"/>
    <n v="2188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m/>
    <m/>
    <x v="1"/>
    <n v="2409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m/>
    <m/>
    <x v="0"/>
    <n v="82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m/>
    <m/>
    <x v="0"/>
    <n v="1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m/>
    <m/>
    <x v="1"/>
    <n v="194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m/>
    <m/>
    <x v="1"/>
    <n v="1140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m/>
    <m/>
    <x v="1"/>
    <n v="102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m/>
    <m/>
    <x v="1"/>
    <n v="2857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m/>
    <m/>
    <x v="1"/>
    <n v="107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m/>
    <m/>
    <x v="1"/>
    <n v="160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m/>
    <m/>
    <x v="1"/>
    <n v="2230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m/>
    <m/>
    <x v="1"/>
    <n v="316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m/>
    <m/>
    <x v="1"/>
    <n v="117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m/>
    <m/>
    <x v="1"/>
    <n v="6406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m/>
    <m/>
    <x v="3"/>
    <n v="15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m/>
    <m/>
    <x v="1"/>
    <n v="192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m/>
    <m/>
    <x v="1"/>
    <n v="26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m/>
    <m/>
    <x v="1"/>
    <n v="723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m/>
    <m/>
    <x v="1"/>
    <n v="170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m/>
    <m/>
    <x v="1"/>
    <n v="238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m/>
    <m/>
    <x v="1"/>
    <n v="55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m/>
    <m/>
    <x v="0"/>
    <n v="1198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m/>
    <m/>
    <x v="0"/>
    <n v="648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m/>
    <m/>
    <x v="1"/>
    <n v="128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m/>
    <m/>
    <x v="1"/>
    <n v="2144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m/>
    <m/>
    <x v="0"/>
    <n v="64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m/>
    <m/>
    <x v="1"/>
    <n v="2693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m/>
    <m/>
    <x v="1"/>
    <n v="432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m/>
    <m/>
    <x v="0"/>
    <n v="62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m/>
    <m/>
    <x v="1"/>
    <n v="189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m/>
    <m/>
    <x v="1"/>
    <n v="154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m/>
    <m/>
    <x v="1"/>
    <n v="96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m/>
    <m/>
    <x v="0"/>
    <n v="750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m/>
    <m/>
    <x v="3"/>
    <n v="87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m/>
    <m/>
    <x v="1"/>
    <n v="3063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m/>
    <m/>
    <x v="2"/>
    <n v="278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m/>
    <m/>
    <x v="0"/>
    <n v="105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m/>
    <m/>
    <x v="3"/>
    <n v="1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m/>
    <m/>
    <x v="1"/>
    <n v="2266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m/>
    <m/>
    <x v="0"/>
    <n v="2604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m/>
    <m/>
    <x v="0"/>
    <n v="65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m/>
    <m/>
    <x v="0"/>
    <n v="94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m/>
    <m/>
    <x v="2"/>
    <n v="45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m/>
    <m/>
    <x v="0"/>
    <n v="257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m/>
    <m/>
    <x v="1"/>
    <n v="194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m/>
    <m/>
    <x v="1"/>
    <n v="129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m/>
    <m/>
    <x v="1"/>
    <n v="375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m/>
    <m/>
    <x v="0"/>
    <n v="29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m/>
    <m/>
    <x v="0"/>
    <n v="4697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m/>
    <m/>
    <x v="0"/>
    <n v="29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m/>
    <m/>
    <x v="0"/>
    <n v="18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m/>
    <m/>
    <x v="3"/>
    <n v="723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m/>
    <m/>
    <x v="0"/>
    <n v="60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m/>
    <m/>
    <x v="0"/>
    <n v="1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m/>
    <m/>
    <x v="0"/>
    <n v="3868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m/>
    <m/>
    <x v="1"/>
    <n v="409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m/>
    <m/>
    <x v="1"/>
    <n v="234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m/>
    <m/>
    <x v="1"/>
    <n v="3016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m/>
    <m/>
    <x v="1"/>
    <n v="264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m/>
    <m/>
    <x v="0"/>
    <n v="504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m/>
    <m/>
    <x v="0"/>
    <n v="1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m/>
    <m/>
    <x v="3"/>
    <n v="390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m/>
    <m/>
    <x v="0"/>
    <n v="750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m/>
    <m/>
    <x v="0"/>
    <n v="77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m/>
    <m/>
    <x v="0"/>
    <n v="752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m/>
    <m/>
    <x v="0"/>
    <n v="131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m/>
    <m/>
    <x v="0"/>
    <n v="8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m/>
    <m/>
    <x v="0"/>
    <n v="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m/>
    <m/>
    <x v="1"/>
    <n v="272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m/>
    <m/>
    <x v="3"/>
    <n v="25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m/>
    <m/>
    <x v="1"/>
    <n v="419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m/>
    <m/>
    <x v="0"/>
    <n v="76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m/>
    <m/>
    <x v="1"/>
    <n v="162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m/>
    <m/>
    <x v="1"/>
    <n v="1101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m/>
    <m/>
    <x v="1"/>
    <n v="1073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m/>
    <m/>
    <x v="0"/>
    <n v="442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m/>
    <m/>
    <x v="0"/>
    <n v="58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m/>
    <m/>
    <x v="3"/>
    <n v="1218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m/>
    <m/>
    <x v="1"/>
    <n v="331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m/>
    <m/>
    <x v="1"/>
    <n v="1170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m/>
    <m/>
    <x v="0"/>
    <n v="111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m/>
    <m/>
    <x v="3"/>
    <n v="215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m/>
    <m/>
    <x v="1"/>
    <n v="363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m/>
    <m/>
    <x v="0"/>
    <n v="2955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m/>
    <m/>
    <x v="0"/>
    <n v="1657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m/>
    <m/>
    <x v="1"/>
    <n v="103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m/>
    <m/>
    <x v="1"/>
    <n v="14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m/>
    <m/>
    <x v="1"/>
    <n v="110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m/>
    <m/>
    <x v="0"/>
    <n v="92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m/>
    <m/>
    <x v="1"/>
    <n v="134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m/>
    <m/>
    <x v="1"/>
    <n v="269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m/>
    <m/>
    <x v="1"/>
    <n v="175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m/>
    <m/>
    <x v="1"/>
    <n v="69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m/>
    <m/>
    <x v="1"/>
    <n v="190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m/>
    <m/>
    <x v="1"/>
    <n v="237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m/>
    <m/>
    <x v="0"/>
    <n v="77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m/>
    <m/>
    <x v="0"/>
    <n v="1748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m/>
    <m/>
    <x v="0"/>
    <n v="79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m/>
    <m/>
    <x v="1"/>
    <n v="196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m/>
    <m/>
    <x v="0"/>
    <n v="889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m/>
    <m/>
    <x v="1"/>
    <n v="7295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m/>
    <m/>
    <x v="1"/>
    <n v="2893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m/>
    <m/>
    <x v="0"/>
    <n v="56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m/>
    <m/>
    <x v="0"/>
    <n v="1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m/>
    <m/>
    <x v="1"/>
    <n v="820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m/>
    <m/>
    <x v="0"/>
    <n v="83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m/>
    <m/>
    <x v="1"/>
    <n v="203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m/>
    <m/>
    <x v="1"/>
    <n v="116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m/>
    <m/>
    <x v="0"/>
    <n v="202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m/>
    <m/>
    <x v="1"/>
    <n v="1345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m/>
    <m/>
    <x v="1"/>
    <n v="168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m/>
    <m/>
    <x v="1"/>
    <n v="137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m/>
    <m/>
    <x v="1"/>
    <n v="186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m/>
    <m/>
    <x v="1"/>
    <n v="125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m/>
    <m/>
    <x v="0"/>
    <n v="14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m/>
    <m/>
    <x v="1"/>
    <n v="202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m/>
    <m/>
    <x v="1"/>
    <n v="103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m/>
    <m/>
    <x v="1"/>
    <n v="1785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m/>
    <m/>
    <x v="0"/>
    <n v="656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m/>
    <m/>
    <x v="1"/>
    <n v="157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m/>
    <m/>
    <x v="1"/>
    <n v="555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m/>
    <m/>
    <x v="1"/>
    <n v="297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m/>
    <m/>
    <x v="1"/>
    <n v="123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m/>
    <m/>
    <x v="3"/>
    <n v="38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m/>
    <m/>
    <x v="3"/>
    <n v="60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m/>
    <m/>
    <x v="1"/>
    <n v="3036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m/>
    <m/>
    <x v="1"/>
    <n v="144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m/>
    <m/>
    <x v="1"/>
    <n v="121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m/>
    <m/>
    <x v="0"/>
    <n v="1596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m/>
    <m/>
    <x v="3"/>
    <n v="52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m/>
    <m/>
    <x v="1"/>
    <n v="181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m/>
    <m/>
    <x v="0"/>
    <n v="10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m/>
    <m/>
    <x v="1"/>
    <n v="122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m/>
    <m/>
    <x v="1"/>
    <n v="1071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m/>
    <m/>
    <x v="3"/>
    <n v="21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m/>
    <m/>
    <x v="0"/>
    <n v="1121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m/>
    <m/>
    <x v="1"/>
    <n v="980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m/>
    <m/>
    <x v="1"/>
    <n v="536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m/>
    <m/>
    <x v="1"/>
    <n v="199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m/>
    <m/>
    <x v="3"/>
    <n v="2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m/>
    <m/>
    <x v="1"/>
    <n v="180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m/>
    <m/>
    <x v="0"/>
    <n v="15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m/>
    <m/>
    <x v="0"/>
    <n v="19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m/>
    <m/>
    <x v="0"/>
    <n v="16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m/>
    <m/>
    <x v="1"/>
    <n v="130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m/>
    <m/>
    <x v="1"/>
    <n v="122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m/>
    <m/>
    <x v="0"/>
    <n v="17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m/>
    <m/>
    <x v="1"/>
    <n v="140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m/>
    <m/>
    <x v="0"/>
    <n v="34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m/>
    <m/>
    <x v="1"/>
    <n v="3388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m/>
    <m/>
    <x v="1"/>
    <n v="280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m/>
    <m/>
    <x v="3"/>
    <n v="614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m/>
    <m/>
    <x v="1"/>
    <n v="366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m/>
    <m/>
    <x v="0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m/>
    <m/>
    <x v="1"/>
    <n v="270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m/>
    <m/>
    <x v="3"/>
    <n v="114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m/>
    <m/>
    <x v="1"/>
    <n v="137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m/>
    <m/>
    <x v="1"/>
    <n v="3205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m/>
    <m/>
    <x v="1"/>
    <n v="288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m/>
    <m/>
    <x v="1"/>
    <n v="148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m/>
    <m/>
    <x v="1"/>
    <n v="114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m/>
    <m/>
    <x v="1"/>
    <n v="1518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m/>
    <m/>
    <x v="0"/>
    <n v="127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m/>
    <m/>
    <x v="0"/>
    <n v="210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m/>
    <m/>
    <x v="1"/>
    <n v="166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m/>
    <m/>
    <x v="1"/>
    <n v="100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m/>
    <m/>
    <x v="1"/>
    <n v="23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m/>
    <m/>
    <x v="1"/>
    <n v="148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m/>
    <m/>
    <x v="1"/>
    <n v="198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m/>
    <m/>
    <x v="0"/>
    <n v="248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m/>
    <m/>
    <x v="0"/>
    <n v="513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m/>
    <m/>
    <x v="1"/>
    <n v="150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m/>
    <m/>
    <x v="0"/>
    <n v="3410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m/>
    <m/>
    <x v="1"/>
    <n v="216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m/>
    <m/>
    <x v="3"/>
    <n v="26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m/>
    <m/>
    <x v="1"/>
    <n v="5139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m/>
    <m/>
    <x v="1"/>
    <n v="2353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m/>
    <m/>
    <x v="1"/>
    <n v="78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m/>
    <m/>
    <x v="0"/>
    <n v="10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m/>
    <m/>
    <x v="0"/>
    <n v="2201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m/>
    <m/>
    <x v="0"/>
    <n v="676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m/>
    <m/>
    <x v="1"/>
    <n v="174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m/>
    <m/>
    <x v="0"/>
    <n v="831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m/>
    <m/>
    <x v="1"/>
    <n v="164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m/>
    <m/>
    <x v="3"/>
    <n v="56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m/>
    <m/>
    <x v="1"/>
    <n v="161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m/>
    <m/>
    <x v="1"/>
    <n v="138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m/>
    <m/>
    <x v="1"/>
    <n v="3308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m/>
    <m/>
    <x v="1"/>
    <n v="127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m/>
    <m/>
    <x v="1"/>
    <n v="207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m/>
    <m/>
    <x v="0"/>
    <n v="859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m/>
    <m/>
    <x v="2"/>
    <n v="31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m/>
    <m/>
    <x v="0"/>
    <n v="45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m/>
    <m/>
    <x v="3"/>
    <n v="1113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m/>
    <m/>
    <x v="0"/>
    <n v="6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m/>
    <m/>
    <x v="0"/>
    <n v="7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m/>
    <m/>
    <x v="1"/>
    <n v="181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m/>
    <m/>
    <x v="1"/>
    <n v="110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m/>
    <m/>
    <x v="0"/>
    <n v="31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m/>
    <m/>
    <x v="0"/>
    <n v="78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m/>
    <m/>
    <x v="1"/>
    <n v="185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m/>
    <m/>
    <x v="1"/>
    <n v="121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m/>
    <m/>
    <x v="0"/>
    <n v="1225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m/>
    <m/>
    <x v="0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m/>
    <m/>
    <x v="1"/>
    <n v="106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m/>
    <m/>
    <x v="1"/>
    <n v="142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m/>
    <m/>
    <x v="1"/>
    <n v="233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m/>
    <m/>
    <x v="1"/>
    <n v="21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m/>
    <m/>
    <x v="0"/>
    <n v="67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m/>
    <m/>
    <x v="1"/>
    <n v="76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m/>
    <m/>
    <x v="1"/>
    <n v="43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m/>
    <m/>
    <x v="0"/>
    <n v="19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m/>
    <m/>
    <x v="0"/>
    <n v="2108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m/>
    <m/>
    <x v="1"/>
    <n v="22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m/>
    <m/>
    <x v="0"/>
    <n v="679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m/>
    <m/>
    <x v="1"/>
    <n v="2805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m/>
    <m/>
    <x v="1"/>
    <n v="68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m/>
    <m/>
    <x v="0"/>
    <n v="36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m/>
    <m/>
    <x v="1"/>
    <n v="183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m/>
    <m/>
    <x v="1"/>
    <n v="133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m/>
    <m/>
    <x v="1"/>
    <n v="2489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m/>
    <m/>
    <x v="1"/>
    <n v="69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m/>
    <m/>
    <x v="0"/>
    <n v="47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m/>
    <m/>
    <x v="1"/>
    <n v="279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m/>
    <m/>
    <x v="1"/>
    <n v="210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m/>
    <m/>
    <x v="1"/>
    <n v="2100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m/>
    <m/>
    <x v="1"/>
    <n v="252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m/>
    <m/>
    <x v="1"/>
    <n v="1280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m/>
    <m/>
    <x v="1"/>
    <n v="157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m/>
    <m/>
    <x v="1"/>
    <n v="194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m/>
    <m/>
    <x v="1"/>
    <n v="82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m/>
    <m/>
    <x v="0"/>
    <n v="70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m/>
    <m/>
    <x v="0"/>
    <n v="154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m/>
    <m/>
    <x v="0"/>
    <n v="22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m/>
    <m/>
    <x v="1"/>
    <n v="4233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m/>
    <m/>
    <x v="1"/>
    <n v="1297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m/>
    <m/>
    <x v="1"/>
    <n v="16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m/>
    <m/>
    <x v="1"/>
    <n v="119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m/>
    <m/>
    <x v="0"/>
    <n v="1758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m/>
    <m/>
    <x v="0"/>
    <n v="94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m/>
    <m/>
    <x v="1"/>
    <n v="1797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m/>
    <m/>
    <x v="1"/>
    <n v="261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m/>
    <m/>
    <x v="1"/>
    <n v="157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m/>
    <m/>
    <x v="1"/>
    <n v="3533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m/>
    <m/>
    <x v="1"/>
    <n v="155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m/>
    <m/>
    <x v="1"/>
    <n v="13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m/>
    <m/>
    <x v="0"/>
    <n v="33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m/>
    <m/>
    <x v="3"/>
    <n v="94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m/>
    <m/>
    <x v="1"/>
    <n v="1354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m/>
    <m/>
    <x v="1"/>
    <n v="48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m/>
    <m/>
    <x v="1"/>
    <n v="110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m/>
    <m/>
    <x v="1"/>
    <n v="172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m/>
    <m/>
    <x v="1"/>
    <n v="307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m/>
    <m/>
    <x v="0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m/>
    <m/>
    <x v="1"/>
    <n v="160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m/>
    <m/>
    <x v="0"/>
    <n v="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m/>
    <m/>
    <x v="1"/>
    <n v="1467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m/>
    <m/>
    <x v="1"/>
    <n v="2662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m/>
    <m/>
    <x v="1"/>
    <n v="452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m/>
    <m/>
    <x v="1"/>
    <n v="158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m/>
    <m/>
    <x v="1"/>
    <n v="22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m/>
    <m/>
    <x v="0"/>
    <n v="35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m/>
    <m/>
    <x v="0"/>
    <n v="63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m/>
    <m/>
    <x v="1"/>
    <n v="65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m/>
    <m/>
    <x v="1"/>
    <n v="163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m/>
    <m/>
    <x v="1"/>
    <n v="85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m/>
    <m/>
    <x v="1"/>
    <n v="217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m/>
    <m/>
    <x v="1"/>
    <n v="150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m/>
    <m/>
    <x v="1"/>
    <n v="3272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m/>
    <m/>
    <x v="3"/>
    <n v="898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m/>
    <m/>
    <x v="1"/>
    <n v="300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m/>
    <m/>
    <x v="1"/>
    <n v="126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m/>
    <m/>
    <x v="0"/>
    <n v="526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m/>
    <m/>
    <x v="0"/>
    <n v="121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m/>
    <m/>
    <x v="1"/>
    <n v="2320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m/>
    <m/>
    <x v="1"/>
    <n v="8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m/>
    <m/>
    <x v="1"/>
    <n v="1887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m/>
    <m/>
    <x v="1"/>
    <n v="4358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m/>
    <m/>
    <x v="0"/>
    <n v="67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m/>
    <m/>
    <x v="0"/>
    <n v="5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m/>
    <m/>
    <x v="0"/>
    <n v="1229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m/>
    <m/>
    <x v="0"/>
    <n v="12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m/>
    <m/>
    <x v="1"/>
    <n v="53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m/>
    <m/>
    <x v="1"/>
    <n v="2414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m/>
    <m/>
    <x v="0"/>
    <n v="452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m/>
    <m/>
    <x v="1"/>
    <n v="80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m/>
    <m/>
    <x v="1"/>
    <n v="193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m/>
    <m/>
    <x v="0"/>
    <n v="1886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m/>
    <m/>
    <x v="1"/>
    <n v="52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m/>
    <m/>
    <x v="0"/>
    <n v="1825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m/>
    <m/>
    <x v="0"/>
    <n v="31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m/>
    <m/>
    <x v="1"/>
    <n v="290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m/>
    <m/>
    <x v="1"/>
    <n v="122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m/>
    <m/>
    <x v="1"/>
    <n v="1470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m/>
    <m/>
    <x v="1"/>
    <n v="165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m/>
    <m/>
    <x v="1"/>
    <n v="182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m/>
    <m/>
    <x v="1"/>
    <n v="199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m/>
    <m/>
    <x v="1"/>
    <n v="56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m/>
    <m/>
    <x v="0"/>
    <n v="107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m/>
    <m/>
    <x v="1"/>
    <n v="1460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m/>
    <m/>
    <x v="0"/>
    <n v="27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m/>
    <m/>
    <x v="0"/>
    <n v="1221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m/>
    <m/>
    <x v="1"/>
    <n v="123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m/>
    <m/>
    <x v="0"/>
    <n v="1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m/>
    <m/>
    <x v="1"/>
    <n v="159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m/>
    <m/>
    <x v="1"/>
    <n v="110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m/>
    <m/>
    <x v="2"/>
    <n v="14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m/>
    <m/>
    <x v="0"/>
    <n v="16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m/>
    <m/>
    <x v="1"/>
    <n v="23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m/>
    <m/>
    <x v="1"/>
    <n v="191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m/>
    <m/>
    <x v="0"/>
    <n v="41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m/>
    <m/>
    <x v="1"/>
    <n v="3934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m/>
    <m/>
    <x v="1"/>
    <n v="80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m/>
    <m/>
    <x v="3"/>
    <n v="296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m/>
    <m/>
    <x v="1"/>
    <n v="462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m/>
    <m/>
    <x v="1"/>
    <n v="179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m/>
    <m/>
    <x v="0"/>
    <n v="523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m/>
    <m/>
    <x v="0"/>
    <n v="141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m/>
    <m/>
    <x v="1"/>
    <n v="186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m/>
    <m/>
    <x v="0"/>
    <n v="52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m/>
    <m/>
    <x v="2"/>
    <n v="27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m/>
    <m/>
    <x v="1"/>
    <n v="156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m/>
    <m/>
    <x v="0"/>
    <n v="225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m/>
    <m/>
    <x v="1"/>
    <n v="255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m/>
    <m/>
    <x v="0"/>
    <n v="38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m/>
    <m/>
    <x v="1"/>
    <n v="2261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m/>
    <m/>
    <x v="1"/>
    <n v="40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m/>
    <m/>
    <x v="1"/>
    <n v="2289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m/>
    <m/>
    <x v="1"/>
    <n v="65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m/>
    <m/>
    <x v="0"/>
    <n v="15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m/>
    <m/>
    <x v="0"/>
    <n v="37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m/>
    <m/>
    <x v="1"/>
    <n v="3777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m/>
    <m/>
    <x v="1"/>
    <n v="184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m/>
    <m/>
    <x v="1"/>
    <n v="85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m/>
    <m/>
    <x v="0"/>
    <n v="112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m/>
    <m/>
    <x v="1"/>
    <n v="144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m/>
    <m/>
    <x v="1"/>
    <n v="190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m/>
    <m/>
    <x v="1"/>
    <n v="105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m/>
    <m/>
    <x v="1"/>
    <n v="132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m/>
    <m/>
    <x v="0"/>
    <n v="21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m/>
    <m/>
    <x v="3"/>
    <n v="9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m/>
    <m/>
    <x v="1"/>
    <n v="96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m/>
    <m/>
    <x v="0"/>
    <n v="67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m/>
    <m/>
    <x v="2"/>
    <n v="66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m/>
    <m/>
    <x v="0"/>
    <n v="78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m/>
    <m/>
    <x v="0"/>
    <n v="67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m/>
    <m/>
    <x v="1"/>
    <n v="11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m/>
    <m/>
    <x v="0"/>
    <n v="263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m/>
    <m/>
    <x v="0"/>
    <n v="1691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m/>
    <m/>
    <x v="0"/>
    <n v="181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m/>
    <m/>
    <x v="0"/>
    <n v="13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m/>
    <m/>
    <x v="3"/>
    <n v="160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m/>
    <m/>
    <x v="1"/>
    <n v="203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m/>
    <m/>
    <x v="0"/>
    <n v="1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m/>
    <m/>
    <x v="1"/>
    <n v="155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m/>
    <m/>
    <x v="3"/>
    <n v="2266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m/>
    <m/>
    <x v="0"/>
    <n v="21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m/>
    <m/>
    <x v="1"/>
    <n v="15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m/>
    <m/>
    <x v="1"/>
    <n v="80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m/>
    <m/>
    <x v="0"/>
    <n v="830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m/>
    <m/>
    <x v="1"/>
    <n v="13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m/>
    <m/>
    <x v="1"/>
    <n v="112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m/>
    <m/>
    <x v="0"/>
    <n v="130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m/>
    <m/>
    <x v="0"/>
    <n v="55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m/>
    <m/>
    <x v="1"/>
    <n v="155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m/>
    <m/>
    <x v="1"/>
    <n v="266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m/>
    <m/>
    <x v="0"/>
    <n v="114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m/>
    <m/>
    <x v="1"/>
    <n v="155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m/>
    <m/>
    <x v="1"/>
    <n v="207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m/>
    <m/>
    <x v="1"/>
    <n v="245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m/>
    <m/>
    <x v="1"/>
    <n v="157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m/>
    <m/>
    <x v="1"/>
    <n v="114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m/>
    <m/>
    <x v="1"/>
    <n v="93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m/>
    <m/>
    <x v="0"/>
    <n v="594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m/>
    <m/>
    <x v="0"/>
    <n v="2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m/>
    <m/>
    <x v="1"/>
    <n v="1681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m/>
    <m/>
    <x v="0"/>
    <n v="252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m/>
    <m/>
    <x v="1"/>
    <n v="32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m/>
    <m/>
    <x v="1"/>
    <n v="135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m/>
    <m/>
    <x v="1"/>
    <n v="140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m/>
    <m/>
    <x v="0"/>
    <n v="67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m/>
    <m/>
    <x v="1"/>
    <n v="92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m/>
    <m/>
    <x v="1"/>
    <n v="1015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m/>
    <m/>
    <x v="0"/>
    <n v="742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m/>
    <m/>
    <x v="1"/>
    <n v="323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m/>
    <m/>
    <x v="0"/>
    <n v="75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m/>
    <m/>
    <x v="1"/>
    <n v="2326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m/>
    <m/>
    <x v="1"/>
    <n v="381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m/>
    <m/>
    <x v="0"/>
    <n v="4405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m/>
    <m/>
    <x v="0"/>
    <n v="92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m/>
    <m/>
    <x v="1"/>
    <n v="480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m/>
    <m/>
    <x v="0"/>
    <n v="64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m/>
    <m/>
    <x v="1"/>
    <n v="226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m/>
    <m/>
    <x v="0"/>
    <n v="64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m/>
    <m/>
    <x v="1"/>
    <n v="241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m/>
    <m/>
    <x v="1"/>
    <n v="13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m/>
    <m/>
    <x v="3"/>
    <n v="75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m/>
    <m/>
    <x v="0"/>
    <n v="842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m/>
    <m/>
    <x v="1"/>
    <n v="2043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m/>
    <m/>
    <x v="0"/>
    <n v="112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m/>
    <m/>
    <x v="3"/>
    <n v="139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m/>
    <m/>
    <x v="0"/>
    <n v="3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m/>
    <m/>
    <x v="3"/>
    <n v="1122"/>
    <x v="1"/>
    <s v="USD"/>
    <n v="1467176400"/>
    <n v="1467781200"/>
    <b v="0"/>
    <b v="0"/>
    <s v="food/food trucks"/>
    <x v="0"/>
    <s v="food trucks"/>
  </r>
  <r>
    <m/>
    <m/>
    <m/>
    <m/>
    <m/>
    <m/>
    <m/>
    <x v="4"/>
    <m/>
    <x v="7"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m/>
    <m/>
    <x v="0"/>
    <n v="0"/>
    <x v="0"/>
    <s v="CAD"/>
    <n v="1448690400"/>
    <n v="1450159200"/>
    <b v="0"/>
    <b v="0"/>
    <s v="food/food trucks"/>
    <x v="0"/>
    <x v="0"/>
  </r>
  <r>
    <s v="Managed bottom-line architecture"/>
    <n v="1400"/>
    <n v="14560"/>
    <m/>
    <m/>
    <x v="1"/>
    <n v="158"/>
    <x v="1"/>
    <s v="USD"/>
    <n v="1408424400"/>
    <n v="1408597200"/>
    <b v="0"/>
    <b v="1"/>
    <s v="music/rock"/>
    <x v="1"/>
    <x v="1"/>
  </r>
  <r>
    <s v="Function-based leadingedge pricing structure"/>
    <n v="108400"/>
    <n v="142523"/>
    <m/>
    <m/>
    <x v="1"/>
    <n v="1425"/>
    <x v="2"/>
    <s v="AUD"/>
    <n v="1384668000"/>
    <n v="1384840800"/>
    <b v="0"/>
    <b v="0"/>
    <s v="technology/web"/>
    <x v="2"/>
    <x v="2"/>
  </r>
  <r>
    <s v="Vision-oriented fresh-thinking conglomeration"/>
    <n v="4200"/>
    <n v="2477"/>
    <m/>
    <n v="1.6955995155429955"/>
    <x v="0"/>
    <n v="24"/>
    <x v="1"/>
    <s v="USD"/>
    <n v="1565499600"/>
    <n v="1568955600"/>
    <b v="0"/>
    <b v="0"/>
    <s v="music/rock"/>
    <x v="1"/>
    <x v="1"/>
  </r>
  <r>
    <s v="Proactive foreground core"/>
    <n v="7600"/>
    <n v="5265"/>
    <m/>
    <m/>
    <x v="0"/>
    <n v="53"/>
    <x v="1"/>
    <s v="USD"/>
    <n v="1547964000"/>
    <n v="1548309600"/>
    <b v="0"/>
    <b v="0"/>
    <s v="theater/plays"/>
    <x v="3"/>
    <x v="3"/>
  </r>
  <r>
    <s v="Open-source optimizing database"/>
    <n v="7600"/>
    <n v="13195"/>
    <m/>
    <m/>
    <x v="1"/>
    <n v="174"/>
    <x v="3"/>
    <s v="DKK"/>
    <n v="1346130000"/>
    <n v="1347080400"/>
    <b v="0"/>
    <b v="0"/>
    <s v="theater/plays"/>
    <x v="3"/>
    <x v="3"/>
  </r>
  <r>
    <s v="Operative upward-trending algorithm"/>
    <n v="5200"/>
    <n v="1090"/>
    <m/>
    <m/>
    <x v="0"/>
    <n v="18"/>
    <x v="4"/>
    <s v="GBP"/>
    <n v="1505278800"/>
    <n v="1505365200"/>
    <b v="0"/>
    <b v="0"/>
    <s v="film &amp; video/documentary"/>
    <x v="4"/>
    <x v="4"/>
  </r>
  <r>
    <s v="Centralized cohesive challenge"/>
    <n v="4500"/>
    <n v="14741"/>
    <m/>
    <m/>
    <x v="1"/>
    <n v="227"/>
    <x v="3"/>
    <s v="DKK"/>
    <n v="1439442000"/>
    <n v="1439614800"/>
    <b v="0"/>
    <b v="0"/>
    <s v="theater/plays"/>
    <x v="3"/>
    <x v="3"/>
  </r>
  <r>
    <s v="Exclusive attitude-oriented intranet"/>
    <n v="110100"/>
    <n v="21946"/>
    <m/>
    <m/>
    <x v="2"/>
    <n v="708"/>
    <x v="3"/>
    <s v="DKK"/>
    <n v="1281330000"/>
    <n v="1281502800"/>
    <b v="0"/>
    <b v="0"/>
    <s v="theater/plays"/>
    <x v="3"/>
    <x v="3"/>
  </r>
  <r>
    <s v="Open-source fresh-thinking model"/>
    <n v="6200"/>
    <n v="3208"/>
    <m/>
    <m/>
    <x v="0"/>
    <n v="44"/>
    <x v="1"/>
    <s v="USD"/>
    <n v="1379566800"/>
    <n v="1383804000"/>
    <b v="0"/>
    <b v="0"/>
    <s v="music/electric music"/>
    <x v="1"/>
    <x v="5"/>
  </r>
  <r>
    <s v="Monitored empowering installation"/>
    <n v="5200"/>
    <n v="13838"/>
    <m/>
    <m/>
    <x v="1"/>
    <n v="220"/>
    <x v="1"/>
    <s v="USD"/>
    <n v="1281762000"/>
    <n v="1285909200"/>
    <b v="0"/>
    <b v="0"/>
    <s v="film &amp; video/drama"/>
    <x v="4"/>
    <x v="6"/>
  </r>
  <r>
    <s v="Grass-roots zero administration system engine"/>
    <n v="6300"/>
    <n v="3030"/>
    <m/>
    <m/>
    <x v="0"/>
    <n v="27"/>
    <x v="1"/>
    <s v="USD"/>
    <n v="1285045200"/>
    <n v="1285563600"/>
    <b v="0"/>
    <b v="1"/>
    <s v="theater/plays"/>
    <x v="3"/>
    <x v="3"/>
  </r>
  <r>
    <s v="Assimilated hybrid intranet"/>
    <n v="6300"/>
    <n v="5629"/>
    <m/>
    <m/>
    <x v="0"/>
    <n v="55"/>
    <x v="1"/>
    <s v="USD"/>
    <n v="1571720400"/>
    <n v="1572411600"/>
    <b v="0"/>
    <b v="0"/>
    <s v="film &amp; video/drama"/>
    <x v="4"/>
    <x v="6"/>
  </r>
  <r>
    <s v="Multi-tiered directional open architecture"/>
    <n v="4200"/>
    <n v="10295"/>
    <m/>
    <m/>
    <x v="1"/>
    <n v="98"/>
    <x v="1"/>
    <s v="USD"/>
    <n v="1465621200"/>
    <n v="1466658000"/>
    <b v="0"/>
    <b v="0"/>
    <s v="music/indie rock"/>
    <x v="1"/>
    <x v="7"/>
  </r>
  <r>
    <s v="Cloned directional synergy"/>
    <n v="28200"/>
    <n v="18829"/>
    <m/>
    <m/>
    <x v="0"/>
    <n v="200"/>
    <x v="1"/>
    <s v="USD"/>
    <n v="1331013600"/>
    <n v="1333342800"/>
    <b v="0"/>
    <b v="0"/>
    <s v="music/indie rock"/>
    <x v="1"/>
    <x v="7"/>
  </r>
  <r>
    <s v="Extended eco-centric pricing structure"/>
    <n v="81200"/>
    <n v="38414"/>
    <m/>
    <m/>
    <x v="0"/>
    <n v="452"/>
    <x v="1"/>
    <s v="USD"/>
    <n v="1575957600"/>
    <n v="1576303200"/>
    <b v="0"/>
    <b v="0"/>
    <s v="technology/wearables"/>
    <x v="2"/>
    <x v="8"/>
  </r>
  <r>
    <s v="Cross-platform systemic adapter"/>
    <n v="1700"/>
    <n v="11041"/>
    <m/>
    <m/>
    <x v="1"/>
    <n v="100"/>
    <x v="1"/>
    <s v="USD"/>
    <n v="1390370400"/>
    <n v="1392271200"/>
    <b v="0"/>
    <b v="0"/>
    <s v="publishing/nonfiction"/>
    <x v="5"/>
    <x v="9"/>
  </r>
  <r>
    <s v="Seamless 4thgeneration methodology"/>
    <n v="84600"/>
    <n v="134845"/>
    <m/>
    <m/>
    <x v="1"/>
    <n v="1249"/>
    <x v="1"/>
    <s v="USD"/>
    <n v="1294812000"/>
    <n v="1294898400"/>
    <b v="0"/>
    <b v="0"/>
    <s v="film &amp; video/animation"/>
    <x v="4"/>
    <x v="10"/>
  </r>
  <r>
    <s v="Exclusive needs-based adapter"/>
    <n v="9100"/>
    <n v="6089"/>
    <m/>
    <m/>
    <x v="3"/>
    <n v="135"/>
    <x v="1"/>
    <s v="USD"/>
    <n v="1536382800"/>
    <n v="1537074000"/>
    <b v="0"/>
    <b v="0"/>
    <s v="theater/plays"/>
    <x v="3"/>
    <x v="3"/>
  </r>
  <r>
    <s v="Down-sized cohesive archive"/>
    <n v="62500"/>
    <n v="30331"/>
    <m/>
    <m/>
    <x v="0"/>
    <n v="674"/>
    <x v="1"/>
    <s v="USD"/>
    <n v="1551679200"/>
    <n v="1553490000"/>
    <b v="0"/>
    <b v="1"/>
    <s v="theater/plays"/>
    <x v="3"/>
    <x v="3"/>
  </r>
  <r>
    <s v="Proactive composite alliance"/>
    <n v="131800"/>
    <n v="147936"/>
    <m/>
    <m/>
    <x v="1"/>
    <n v="1396"/>
    <x v="1"/>
    <s v="USD"/>
    <n v="1406523600"/>
    <n v="1406523600"/>
    <b v="0"/>
    <b v="0"/>
    <s v="film &amp; video/drama"/>
    <x v="4"/>
    <x v="6"/>
  </r>
  <r>
    <s v="Re-engineered intangible definition"/>
    <n v="94000"/>
    <n v="38533"/>
    <m/>
    <m/>
    <x v="0"/>
    <n v="558"/>
    <x v="1"/>
    <s v="USD"/>
    <n v="1313384400"/>
    <n v="1316322000"/>
    <b v="0"/>
    <b v="0"/>
    <s v="theater/plays"/>
    <x v="3"/>
    <x v="3"/>
  </r>
  <r>
    <s v="Enhanced dynamic definition"/>
    <n v="59100"/>
    <n v="75690"/>
    <m/>
    <m/>
    <x v="1"/>
    <n v="890"/>
    <x v="1"/>
    <s v="USD"/>
    <n v="1522731600"/>
    <n v="1524027600"/>
    <b v="0"/>
    <b v="0"/>
    <s v="theater/plays"/>
    <x v="3"/>
    <x v="3"/>
  </r>
  <r>
    <s v="Devolved next generation adapter"/>
    <n v="4500"/>
    <n v="14942"/>
    <m/>
    <m/>
    <x v="1"/>
    <n v="142"/>
    <x v="4"/>
    <s v="GBP"/>
    <n v="1550124000"/>
    <n v="1554699600"/>
    <b v="0"/>
    <b v="0"/>
    <s v="film &amp; video/documentary"/>
    <x v="4"/>
    <x v="4"/>
  </r>
  <r>
    <s v="Cross-platform intermediate frame"/>
    <n v="92400"/>
    <n v="104257"/>
    <m/>
    <m/>
    <x v="1"/>
    <n v="2673"/>
    <x v="1"/>
    <s v="USD"/>
    <n v="1403326800"/>
    <n v="1403499600"/>
    <b v="0"/>
    <b v="0"/>
    <s v="technology/wearables"/>
    <x v="2"/>
    <x v="8"/>
  </r>
  <r>
    <s v="Monitored impactful analyzer"/>
    <n v="5500"/>
    <n v="11904"/>
    <m/>
    <m/>
    <x v="1"/>
    <n v="163"/>
    <x v="1"/>
    <s v="USD"/>
    <n v="1305694800"/>
    <n v="1307422800"/>
    <b v="0"/>
    <b v="1"/>
    <s v="games/video games"/>
    <x v="6"/>
    <x v="11"/>
  </r>
  <r>
    <s v="Optional responsive customer loyalty"/>
    <n v="107500"/>
    <n v="51814"/>
    <m/>
    <m/>
    <x v="3"/>
    <n v="1480"/>
    <x v="1"/>
    <s v="USD"/>
    <n v="1533013200"/>
    <n v="1535346000"/>
    <b v="0"/>
    <b v="0"/>
    <s v="theater/plays"/>
    <x v="3"/>
    <x v="3"/>
  </r>
  <r>
    <s v="Diverse transitional migration"/>
    <n v="2000"/>
    <n v="1599"/>
    <m/>
    <m/>
    <x v="0"/>
    <n v="15"/>
    <x v="1"/>
    <s v="USD"/>
    <n v="1443848400"/>
    <n v="1444539600"/>
    <b v="0"/>
    <b v="0"/>
    <s v="music/rock"/>
    <x v="1"/>
    <x v="1"/>
  </r>
  <r>
    <s v="Synchronized global task-force"/>
    <n v="130800"/>
    <n v="137635"/>
    <m/>
    <m/>
    <x v="1"/>
    <n v="2220"/>
    <x v="1"/>
    <s v="USD"/>
    <n v="1265695200"/>
    <n v="1267682400"/>
    <b v="0"/>
    <b v="1"/>
    <s v="theater/plays"/>
    <x v="3"/>
    <x v="3"/>
  </r>
  <r>
    <s v="Focused 6thgeneration forecast"/>
    <n v="45900"/>
    <n v="150965"/>
    <m/>
    <m/>
    <x v="1"/>
    <n v="1606"/>
    <x v="5"/>
    <s v="CHF"/>
    <n v="1532062800"/>
    <n v="1535518800"/>
    <b v="0"/>
    <b v="0"/>
    <s v="film &amp; video/shorts"/>
    <x v="4"/>
    <x v="12"/>
  </r>
  <r>
    <s v="Down-sized analyzing challenge"/>
    <n v="9000"/>
    <n v="14455"/>
    <m/>
    <m/>
    <x v="1"/>
    <n v="129"/>
    <x v="1"/>
    <s v="USD"/>
    <n v="1558674000"/>
    <n v="1559106000"/>
    <b v="0"/>
    <b v="0"/>
    <s v="film &amp; video/animation"/>
    <x v="4"/>
    <x v="10"/>
  </r>
  <r>
    <s v="Progressive needs-based focus group"/>
    <n v="3500"/>
    <n v="10850"/>
    <m/>
    <m/>
    <x v="1"/>
    <n v="226"/>
    <x v="4"/>
    <s v="GBP"/>
    <n v="1451973600"/>
    <n v="1454392800"/>
    <b v="0"/>
    <b v="0"/>
    <s v="games/video games"/>
    <x v="6"/>
    <x v="11"/>
  </r>
  <r>
    <s v="Ergonomic 6thgeneration success"/>
    <n v="101000"/>
    <n v="87676"/>
    <m/>
    <m/>
    <x v="0"/>
    <n v="2307"/>
    <x v="6"/>
    <s v="EUR"/>
    <n v="1515564000"/>
    <n v="1517896800"/>
    <b v="0"/>
    <b v="0"/>
    <s v="film &amp; video/documentary"/>
    <x v="4"/>
    <x v="4"/>
  </r>
  <r>
    <s v="Exclusive interactive approach"/>
    <n v="50200"/>
    <n v="189666"/>
    <m/>
    <m/>
    <x v="1"/>
    <n v="5419"/>
    <x v="1"/>
    <s v="USD"/>
    <n v="1412485200"/>
    <n v="1415685600"/>
    <b v="0"/>
    <b v="0"/>
    <s v="theater/plays"/>
    <x v="3"/>
    <x v="3"/>
  </r>
  <r>
    <s v="Reverse-engineered asynchronous archive"/>
    <n v="9300"/>
    <n v="14025"/>
    <m/>
    <m/>
    <x v="1"/>
    <n v="165"/>
    <x v="1"/>
    <s v="USD"/>
    <n v="1490245200"/>
    <n v="1490677200"/>
    <b v="0"/>
    <b v="0"/>
    <s v="film &amp; video/documentary"/>
    <x v="4"/>
    <x v="4"/>
  </r>
  <r>
    <s v="Synergized intangible challenge"/>
    <n v="125500"/>
    <n v="188628"/>
    <m/>
    <m/>
    <x v="1"/>
    <n v="1965"/>
    <x v="3"/>
    <s v="DKK"/>
    <n v="1547877600"/>
    <n v="1551506400"/>
    <b v="0"/>
    <b v="1"/>
    <s v="film &amp; video/drama"/>
    <x v="4"/>
    <x v="6"/>
  </r>
  <r>
    <s v="Monitored multi-state encryption"/>
    <n v="700"/>
    <n v="1101"/>
    <m/>
    <m/>
    <x v="1"/>
    <n v="16"/>
    <x v="1"/>
    <s v="USD"/>
    <n v="1298700000"/>
    <n v="1300856400"/>
    <b v="0"/>
    <b v="0"/>
    <s v="theater/plays"/>
    <x v="3"/>
    <x v="3"/>
  </r>
  <r>
    <s v="Profound attitude-oriented functionalities"/>
    <n v="8100"/>
    <n v="11339"/>
    <m/>
    <m/>
    <x v="1"/>
    <n v="107"/>
    <x v="1"/>
    <s v="USD"/>
    <n v="1570338000"/>
    <n v="1573192800"/>
    <b v="0"/>
    <b v="1"/>
    <s v="publishing/fiction"/>
    <x v="5"/>
    <x v="13"/>
  </r>
  <r>
    <s v="Digitized client-driven database"/>
    <n v="3100"/>
    <n v="10085"/>
    <m/>
    <m/>
    <x v="1"/>
    <n v="134"/>
    <x v="1"/>
    <s v="USD"/>
    <n v="1287378000"/>
    <n v="1287810000"/>
    <b v="0"/>
    <b v="0"/>
    <s v="photography/photography books"/>
    <x v="7"/>
    <x v="14"/>
  </r>
  <r>
    <s v="Organized bi-directional function"/>
    <n v="9900"/>
    <n v="5027"/>
    <m/>
    <m/>
    <x v="0"/>
    <n v="88"/>
    <x v="3"/>
    <s v="DKK"/>
    <n v="1361772000"/>
    <n v="1362978000"/>
    <b v="0"/>
    <b v="0"/>
    <s v="theater/plays"/>
    <x v="3"/>
    <x v="3"/>
  </r>
  <r>
    <s v="Reduced stable middleware"/>
    <n v="8800"/>
    <n v="14878"/>
    <m/>
    <m/>
    <x v="1"/>
    <n v="198"/>
    <x v="1"/>
    <s v="USD"/>
    <n v="1275714000"/>
    <n v="1277355600"/>
    <b v="0"/>
    <b v="1"/>
    <s v="technology/wearables"/>
    <x v="2"/>
    <x v="8"/>
  </r>
  <r>
    <s v="Universal 5thgeneration neural-net"/>
    <n v="5600"/>
    <n v="11924"/>
    <m/>
    <m/>
    <x v="1"/>
    <n v="111"/>
    <x v="6"/>
    <s v="EUR"/>
    <n v="1346734800"/>
    <n v="1348981200"/>
    <b v="0"/>
    <b v="1"/>
    <s v="music/rock"/>
    <x v="1"/>
    <x v="1"/>
  </r>
  <r>
    <s v="Virtual uniform frame"/>
    <n v="1800"/>
    <n v="7991"/>
    <m/>
    <m/>
    <x v="1"/>
    <n v="222"/>
    <x v="1"/>
    <s v="USD"/>
    <n v="1309755600"/>
    <n v="1310533200"/>
    <b v="0"/>
    <b v="0"/>
    <s v="food/food trucks"/>
    <x v="0"/>
    <x v="0"/>
  </r>
  <r>
    <s v="Profound explicit paradigm"/>
    <n v="90200"/>
    <n v="167717"/>
    <m/>
    <m/>
    <x v="1"/>
    <n v="6212"/>
    <x v="1"/>
    <s v="USD"/>
    <n v="1406178000"/>
    <n v="1407560400"/>
    <b v="0"/>
    <b v="0"/>
    <s v="publishing/radio &amp; podcasts"/>
    <x v="5"/>
    <x v="15"/>
  </r>
  <r>
    <s v="Visionary real-time groupware"/>
    <n v="1600"/>
    <n v="10541"/>
    <m/>
    <m/>
    <x v="1"/>
    <n v="98"/>
    <x v="3"/>
    <s v="DKK"/>
    <n v="1552798800"/>
    <n v="1552885200"/>
    <b v="0"/>
    <b v="0"/>
    <s v="publishing/fiction"/>
    <x v="5"/>
    <x v="13"/>
  </r>
  <r>
    <s v="Networked tertiary Graphical User Interface"/>
    <n v="9500"/>
    <n v="4530"/>
    <m/>
    <m/>
    <x v="0"/>
    <n v="48"/>
    <x v="1"/>
    <s v="USD"/>
    <n v="1478062800"/>
    <n v="1479362400"/>
    <b v="0"/>
    <b v="1"/>
    <s v="theater/plays"/>
    <x v="3"/>
    <x v="3"/>
  </r>
  <r>
    <s v="Virtual grid-enabled task-force"/>
    <n v="3700"/>
    <n v="4247"/>
    <m/>
    <m/>
    <x v="1"/>
    <n v="92"/>
    <x v="1"/>
    <s v="USD"/>
    <n v="1278565200"/>
    <n v="1280552400"/>
    <b v="0"/>
    <b v="0"/>
    <s v="music/rock"/>
    <x v="1"/>
    <x v="1"/>
  </r>
  <r>
    <s v="Function-based multi-state software"/>
    <n v="1500"/>
    <n v="7129"/>
    <m/>
    <m/>
    <x v="1"/>
    <n v="149"/>
    <x v="1"/>
    <s v="USD"/>
    <n v="1396069200"/>
    <n v="1398661200"/>
    <b v="0"/>
    <b v="0"/>
    <s v="theater/plays"/>
    <x v="3"/>
    <x v="3"/>
  </r>
  <r>
    <s v="Optimized leadingedge concept"/>
    <n v="33300"/>
    <n v="128862"/>
    <m/>
    <m/>
    <x v="1"/>
    <n v="2431"/>
    <x v="1"/>
    <s v="USD"/>
    <n v="1435208400"/>
    <n v="1436245200"/>
    <b v="0"/>
    <b v="0"/>
    <s v="theater/plays"/>
    <x v="3"/>
    <x v="3"/>
  </r>
  <r>
    <s v="Sharable holistic interface"/>
    <n v="7200"/>
    <n v="13653"/>
    <m/>
    <m/>
    <x v="1"/>
    <n v="303"/>
    <x v="1"/>
    <s v="USD"/>
    <n v="1571547600"/>
    <n v="1575439200"/>
    <b v="0"/>
    <b v="0"/>
    <s v="music/rock"/>
    <x v="1"/>
    <x v="1"/>
  </r>
  <r>
    <s v="Down-sized system-worthy secured line"/>
    <n v="100"/>
    <n v="2"/>
    <m/>
    <m/>
    <x v="0"/>
    <n v="1"/>
    <x v="6"/>
    <s v="EUR"/>
    <n v="1375333200"/>
    <n v="1377752400"/>
    <b v="0"/>
    <b v="0"/>
    <s v="music/metal"/>
    <x v="1"/>
    <x v="16"/>
  </r>
  <r>
    <s v="Inverse secondary infrastructure"/>
    <n v="158100"/>
    <n v="145243"/>
    <m/>
    <m/>
    <x v="0"/>
    <n v="1467"/>
    <x v="4"/>
    <s v="GBP"/>
    <n v="1332824400"/>
    <n v="1334206800"/>
    <b v="0"/>
    <b v="1"/>
    <s v="technology/wearables"/>
    <x v="2"/>
    <x v="8"/>
  </r>
  <r>
    <s v="Organic foreground leverage"/>
    <n v="7200"/>
    <n v="2459"/>
    <m/>
    <m/>
    <x v="0"/>
    <n v="75"/>
    <x v="1"/>
    <s v="USD"/>
    <n v="1284526800"/>
    <n v="1284872400"/>
    <b v="0"/>
    <b v="0"/>
    <s v="theater/plays"/>
    <x v="3"/>
    <x v="3"/>
  </r>
  <r>
    <s v="Reverse-engineered static concept"/>
    <n v="8800"/>
    <n v="12356"/>
    <m/>
    <m/>
    <x v="1"/>
    <n v="209"/>
    <x v="1"/>
    <s v="USD"/>
    <n v="1400562000"/>
    <n v="1403931600"/>
    <b v="0"/>
    <b v="0"/>
    <s v="film &amp; video/drama"/>
    <x v="4"/>
    <x v="6"/>
  </r>
  <r>
    <s v="Multi-channeled neutral customer loyalty"/>
    <n v="6000"/>
    <n v="5392"/>
    <m/>
    <m/>
    <x v="0"/>
    <n v="120"/>
    <x v="1"/>
    <s v="USD"/>
    <n v="1520748000"/>
    <n v="1521262800"/>
    <b v="0"/>
    <b v="0"/>
    <s v="technology/wearables"/>
    <x v="2"/>
    <x v="8"/>
  </r>
  <r>
    <s v="Reverse-engineered bifurcated strategy"/>
    <n v="6600"/>
    <n v="11746"/>
    <m/>
    <m/>
    <x v="1"/>
    <n v="131"/>
    <x v="1"/>
    <s v="USD"/>
    <n v="1532926800"/>
    <n v="1533358800"/>
    <b v="0"/>
    <b v="0"/>
    <s v="music/jazz"/>
    <x v="1"/>
    <x v="17"/>
  </r>
  <r>
    <s v="Horizontal context-sensitive knowledge user"/>
    <n v="8000"/>
    <n v="11493"/>
    <m/>
    <m/>
    <x v="1"/>
    <n v="164"/>
    <x v="1"/>
    <s v="USD"/>
    <n v="1420869600"/>
    <n v="1421474400"/>
    <b v="0"/>
    <b v="0"/>
    <s v="technology/wearables"/>
    <x v="2"/>
    <x v="8"/>
  </r>
  <r>
    <s v="Cross-group multi-state task-force"/>
    <n v="2900"/>
    <n v="6243"/>
    <m/>
    <m/>
    <x v="1"/>
    <n v="201"/>
    <x v="1"/>
    <s v="USD"/>
    <n v="1504242000"/>
    <n v="1505278800"/>
    <b v="0"/>
    <b v="0"/>
    <s v="games/video games"/>
    <x v="6"/>
    <x v="11"/>
  </r>
  <r>
    <s v="Expanded 3rdgeneration strategy"/>
    <n v="2700"/>
    <n v="6132"/>
    <m/>
    <m/>
    <x v="1"/>
    <n v="211"/>
    <x v="1"/>
    <s v="USD"/>
    <n v="1442811600"/>
    <n v="1443934800"/>
    <b v="0"/>
    <b v="0"/>
    <s v="theater/plays"/>
    <x v="3"/>
    <x v="3"/>
  </r>
  <r>
    <s v="Assimilated real-time support"/>
    <n v="1400"/>
    <n v="3851"/>
    <m/>
    <m/>
    <x v="1"/>
    <n v="128"/>
    <x v="1"/>
    <s v="USD"/>
    <n v="1497243600"/>
    <n v="1498539600"/>
    <b v="0"/>
    <b v="1"/>
    <s v="theater/plays"/>
    <x v="3"/>
    <x v="3"/>
  </r>
  <r>
    <s v="User-centric regional database"/>
    <n v="94200"/>
    <n v="135997"/>
    <m/>
    <m/>
    <x v="1"/>
    <n v="1600"/>
    <x v="0"/>
    <s v="CAD"/>
    <n v="1342501200"/>
    <n v="1342760400"/>
    <b v="0"/>
    <b v="0"/>
    <s v="theater/plays"/>
    <x v="3"/>
    <x v="3"/>
  </r>
  <r>
    <s v="Open-source zero administration complexity"/>
    <n v="199200"/>
    <n v="184750"/>
    <m/>
    <m/>
    <x v="0"/>
    <n v="2253"/>
    <x v="0"/>
    <s v="CAD"/>
    <n v="1298268000"/>
    <n v="1301720400"/>
    <b v="0"/>
    <b v="0"/>
    <s v="theater/plays"/>
    <x v="3"/>
    <x v="3"/>
  </r>
  <r>
    <s v="Organized incremental standardization"/>
    <n v="2000"/>
    <n v="14452"/>
    <m/>
    <m/>
    <x v="1"/>
    <n v="249"/>
    <x v="1"/>
    <s v="USD"/>
    <n v="1433480400"/>
    <n v="1433566800"/>
    <b v="0"/>
    <b v="0"/>
    <s v="technology/web"/>
    <x v="2"/>
    <x v="2"/>
  </r>
  <r>
    <s v="Assimilated didactic open system"/>
    <n v="4700"/>
    <n v="557"/>
    <m/>
    <m/>
    <x v="0"/>
    <n v="5"/>
    <x v="1"/>
    <s v="USD"/>
    <n v="1493355600"/>
    <n v="1493874000"/>
    <b v="0"/>
    <b v="0"/>
    <s v="theater/plays"/>
    <x v="3"/>
    <x v="3"/>
  </r>
  <r>
    <s v="Vision-oriented logistical intranet"/>
    <n v="2800"/>
    <n v="2734"/>
    <m/>
    <m/>
    <x v="0"/>
    <n v="38"/>
    <x v="1"/>
    <s v="USD"/>
    <n v="1530507600"/>
    <n v="1531803600"/>
    <b v="0"/>
    <b v="1"/>
    <s v="technology/web"/>
    <x v="2"/>
    <x v="2"/>
  </r>
  <r>
    <s v="Mandatory incremental projection"/>
    <n v="6100"/>
    <n v="14405"/>
    <m/>
    <m/>
    <x v="1"/>
    <n v="236"/>
    <x v="1"/>
    <s v="USD"/>
    <n v="1296108000"/>
    <n v="1296712800"/>
    <b v="0"/>
    <b v="0"/>
    <s v="theater/plays"/>
    <x v="3"/>
    <x v="3"/>
  </r>
  <r>
    <s v="Grass-roots needs-based encryption"/>
    <n v="2900"/>
    <n v="1307"/>
    <m/>
    <m/>
    <x v="0"/>
    <n v="12"/>
    <x v="1"/>
    <s v="USD"/>
    <n v="1428469200"/>
    <n v="1428901200"/>
    <b v="0"/>
    <b v="1"/>
    <s v="theater/plays"/>
    <x v="3"/>
    <x v="3"/>
  </r>
  <r>
    <s v="Team-oriented 6thgeneration middleware"/>
    <n v="72600"/>
    <n v="117892"/>
    <m/>
    <m/>
    <x v="1"/>
    <n v="4065"/>
    <x v="4"/>
    <s v="GBP"/>
    <n v="1264399200"/>
    <n v="1264831200"/>
    <b v="0"/>
    <b v="1"/>
    <s v="technology/wearables"/>
    <x v="2"/>
    <x v="8"/>
  </r>
  <r>
    <s v="Inverse multi-tasking installation"/>
    <n v="5700"/>
    <n v="14508"/>
    <m/>
    <m/>
    <x v="1"/>
    <n v="246"/>
    <x v="6"/>
    <s v="EUR"/>
    <n v="1501131600"/>
    <n v="1505192400"/>
    <b v="0"/>
    <b v="1"/>
    <s v="theater/plays"/>
    <x v="3"/>
    <x v="3"/>
  </r>
  <r>
    <s v="Switchable disintermediate moderator"/>
    <n v="7900"/>
    <n v="1901"/>
    <m/>
    <m/>
    <x v="3"/>
    <n v="17"/>
    <x v="1"/>
    <s v="USD"/>
    <n v="1292738400"/>
    <n v="1295676000"/>
    <b v="0"/>
    <b v="0"/>
    <s v="theater/plays"/>
    <x v="3"/>
    <x v="3"/>
  </r>
  <r>
    <s v="Re-engineered 24/7 task-force"/>
    <n v="128000"/>
    <n v="158389"/>
    <m/>
    <m/>
    <x v="1"/>
    <n v="2475"/>
    <x v="6"/>
    <s v="EUR"/>
    <n v="1288674000"/>
    <n v="1292911200"/>
    <b v="0"/>
    <b v="1"/>
    <s v="theater/plays"/>
    <x v="3"/>
    <x v="3"/>
  </r>
  <r>
    <s v="Organic object-oriented budgetary management"/>
    <n v="6000"/>
    <n v="6484"/>
    <m/>
    <m/>
    <x v="1"/>
    <n v="76"/>
    <x v="1"/>
    <s v="USD"/>
    <n v="1575093600"/>
    <n v="1575439200"/>
    <b v="0"/>
    <b v="0"/>
    <s v="theater/plays"/>
    <x v="3"/>
    <x v="3"/>
  </r>
  <r>
    <s v="Seamless coherent parallelism"/>
    <n v="600"/>
    <n v="4022"/>
    <m/>
    <m/>
    <x v="1"/>
    <n v="54"/>
    <x v="1"/>
    <s v="USD"/>
    <n v="1435726800"/>
    <n v="1438837200"/>
    <b v="0"/>
    <b v="0"/>
    <s v="film &amp; video/animation"/>
    <x v="4"/>
    <x v="10"/>
  </r>
  <r>
    <s v="Cross-platform even-keeled initiative"/>
    <n v="1400"/>
    <n v="9253"/>
    <m/>
    <m/>
    <x v="1"/>
    <n v="88"/>
    <x v="1"/>
    <s v="USD"/>
    <n v="1480226400"/>
    <n v="1480485600"/>
    <b v="0"/>
    <b v="0"/>
    <s v="music/jazz"/>
    <x v="1"/>
    <x v="17"/>
  </r>
  <r>
    <s v="Progressive tertiary framework"/>
    <n v="3900"/>
    <n v="4776"/>
    <m/>
    <m/>
    <x v="1"/>
    <n v="85"/>
    <x v="4"/>
    <s v="GBP"/>
    <n v="1459054800"/>
    <n v="1459141200"/>
    <b v="0"/>
    <b v="0"/>
    <s v="music/metal"/>
    <x v="1"/>
    <x v="16"/>
  </r>
  <r>
    <s v="Multi-layered dynamic protocol"/>
    <n v="9700"/>
    <n v="14606"/>
    <m/>
    <m/>
    <x v="1"/>
    <n v="170"/>
    <x v="1"/>
    <s v="USD"/>
    <n v="1531630800"/>
    <n v="1532322000"/>
    <b v="0"/>
    <b v="0"/>
    <s v="photography/photography books"/>
    <x v="7"/>
    <x v="14"/>
  </r>
  <r>
    <s v="Horizontal next generation function"/>
    <n v="122900"/>
    <n v="95993"/>
    <m/>
    <m/>
    <x v="0"/>
    <n v="1684"/>
    <x v="1"/>
    <s v="USD"/>
    <n v="1421992800"/>
    <n v="1426222800"/>
    <b v="1"/>
    <b v="1"/>
    <s v="theater/plays"/>
    <x v="3"/>
    <x v="3"/>
  </r>
  <r>
    <s v="Pre-emptive impactful model"/>
    <n v="9500"/>
    <n v="4460"/>
    <m/>
    <m/>
    <x v="0"/>
    <n v="56"/>
    <x v="1"/>
    <s v="USD"/>
    <n v="1285563600"/>
    <n v="1286773200"/>
    <b v="0"/>
    <b v="1"/>
    <s v="film &amp; video/animation"/>
    <x v="4"/>
    <x v="10"/>
  </r>
  <r>
    <s v="User-centric bifurcated knowledge user"/>
    <n v="4500"/>
    <n v="13536"/>
    <m/>
    <m/>
    <x v="1"/>
    <n v="330"/>
    <x v="1"/>
    <s v="USD"/>
    <n v="1523854800"/>
    <n v="1523941200"/>
    <b v="0"/>
    <b v="0"/>
    <s v="publishing/translations"/>
    <x v="5"/>
    <x v="18"/>
  </r>
  <r>
    <s v="Triple-buffered reciprocal project"/>
    <n v="57800"/>
    <n v="40228"/>
    <m/>
    <m/>
    <x v="0"/>
    <n v="838"/>
    <x v="1"/>
    <s v="USD"/>
    <n v="1529125200"/>
    <n v="1529557200"/>
    <b v="0"/>
    <b v="0"/>
    <s v="theater/plays"/>
    <x v="3"/>
    <x v="3"/>
  </r>
  <r>
    <s v="Cross-platform needs-based approach"/>
    <n v="1100"/>
    <n v="7012"/>
    <m/>
    <m/>
    <x v="1"/>
    <n v="127"/>
    <x v="1"/>
    <s v="USD"/>
    <n v="1503982800"/>
    <n v="1506574800"/>
    <b v="0"/>
    <b v="0"/>
    <s v="games/video games"/>
    <x v="6"/>
    <x v="11"/>
  </r>
  <r>
    <s v="User-friendly static contingency"/>
    <n v="16800"/>
    <n v="37857"/>
    <m/>
    <m/>
    <x v="1"/>
    <n v="411"/>
    <x v="1"/>
    <s v="USD"/>
    <n v="1511416800"/>
    <n v="1513576800"/>
    <b v="0"/>
    <b v="0"/>
    <s v="music/rock"/>
    <x v="1"/>
    <x v="1"/>
  </r>
  <r>
    <s v="Reactive content-based framework"/>
    <n v="1000"/>
    <n v="14973"/>
    <m/>
    <m/>
    <x v="1"/>
    <n v="180"/>
    <x v="4"/>
    <s v="GBP"/>
    <n v="1547704800"/>
    <n v="1548309600"/>
    <b v="0"/>
    <b v="1"/>
    <s v="games/video games"/>
    <x v="6"/>
    <x v="11"/>
  </r>
  <r>
    <s v="Realigned user-facing concept"/>
    <n v="106400"/>
    <n v="39996"/>
    <m/>
    <m/>
    <x v="0"/>
    <n v="1000"/>
    <x v="1"/>
    <s v="USD"/>
    <n v="1469682000"/>
    <n v="1471582800"/>
    <b v="0"/>
    <b v="0"/>
    <s v="music/electric music"/>
    <x v="1"/>
    <x v="5"/>
  </r>
  <r>
    <s v="Public-key zero tolerance orchestration"/>
    <n v="31400"/>
    <n v="41564"/>
    <m/>
    <m/>
    <x v="1"/>
    <n v="374"/>
    <x v="1"/>
    <s v="USD"/>
    <n v="1343451600"/>
    <n v="1344315600"/>
    <b v="0"/>
    <b v="0"/>
    <s v="technology/wearables"/>
    <x v="2"/>
    <x v="8"/>
  </r>
  <r>
    <s v="Multi-tiered eco-centric architecture"/>
    <n v="4900"/>
    <n v="6430"/>
    <m/>
    <m/>
    <x v="1"/>
    <n v="71"/>
    <x v="2"/>
    <s v="AUD"/>
    <n v="1315717200"/>
    <n v="1316408400"/>
    <b v="0"/>
    <b v="0"/>
    <s v="music/indie rock"/>
    <x v="1"/>
    <x v="7"/>
  </r>
  <r>
    <s v="Organic motivating firmware"/>
    <n v="7400"/>
    <n v="12405"/>
    <m/>
    <m/>
    <x v="1"/>
    <n v="203"/>
    <x v="1"/>
    <s v="USD"/>
    <n v="1430715600"/>
    <n v="1431838800"/>
    <b v="1"/>
    <b v="0"/>
    <s v="theater/plays"/>
    <x v="3"/>
    <x v="3"/>
  </r>
  <r>
    <s v="Synergized 4thgeneration conglomeration"/>
    <n v="198500"/>
    <n v="123040"/>
    <m/>
    <m/>
    <x v="0"/>
    <n v="1482"/>
    <x v="2"/>
    <s v="AUD"/>
    <n v="1299564000"/>
    <n v="1300510800"/>
    <b v="0"/>
    <b v="1"/>
    <s v="music/rock"/>
    <x v="1"/>
    <x v="1"/>
  </r>
  <r>
    <s v="Grass-roots fault-tolerant policy"/>
    <n v="4800"/>
    <n v="12516"/>
    <m/>
    <m/>
    <x v="1"/>
    <n v="113"/>
    <x v="1"/>
    <s v="USD"/>
    <n v="1429160400"/>
    <n v="1431061200"/>
    <b v="0"/>
    <b v="0"/>
    <s v="publishing/translations"/>
    <x v="5"/>
    <x v="18"/>
  </r>
  <r>
    <s v="Monitored scalable knowledgebase"/>
    <n v="3400"/>
    <n v="8588"/>
    <m/>
    <m/>
    <x v="1"/>
    <n v="96"/>
    <x v="1"/>
    <s v="USD"/>
    <n v="1271307600"/>
    <n v="1271480400"/>
    <b v="0"/>
    <b v="0"/>
    <s v="theater/plays"/>
    <x v="3"/>
    <x v="3"/>
  </r>
  <r>
    <s v="Synergistic explicit parallelism"/>
    <n v="7800"/>
    <n v="6132"/>
    <m/>
    <m/>
    <x v="0"/>
    <n v="106"/>
    <x v="1"/>
    <s v="USD"/>
    <n v="1456380000"/>
    <n v="1456380000"/>
    <b v="0"/>
    <b v="1"/>
    <s v="theater/plays"/>
    <x v="3"/>
    <x v="3"/>
  </r>
  <r>
    <s v="Enhanced systemic analyzer"/>
    <n v="154300"/>
    <n v="74688"/>
    <m/>
    <m/>
    <x v="0"/>
    <n v="679"/>
    <x v="6"/>
    <s v="EUR"/>
    <n v="1470459600"/>
    <n v="1472878800"/>
    <b v="0"/>
    <b v="0"/>
    <s v="publishing/translations"/>
    <x v="5"/>
    <x v="18"/>
  </r>
  <r>
    <s v="Object-based analyzing knowledge user"/>
    <n v="20000"/>
    <n v="51775"/>
    <m/>
    <m/>
    <x v="1"/>
    <n v="498"/>
    <x v="5"/>
    <s v="CHF"/>
    <n v="1277269200"/>
    <n v="1277355600"/>
    <b v="0"/>
    <b v="1"/>
    <s v="games/video games"/>
    <x v="6"/>
    <x v="11"/>
  </r>
  <r>
    <s v="Pre-emptive radical architecture"/>
    <n v="108800"/>
    <n v="65877"/>
    <m/>
    <m/>
    <x v="3"/>
    <n v="610"/>
    <x v="1"/>
    <s v="USD"/>
    <n v="1350709200"/>
    <n v="1351054800"/>
    <b v="0"/>
    <b v="1"/>
    <s v="theater/plays"/>
    <x v="3"/>
    <x v="3"/>
  </r>
  <r>
    <s v="Grass-roots web-enabled contingency"/>
    <n v="2900"/>
    <n v="8807"/>
    <m/>
    <m/>
    <x v="1"/>
    <n v="180"/>
    <x v="4"/>
    <s v="GBP"/>
    <n v="1554613200"/>
    <n v="1555563600"/>
    <b v="0"/>
    <b v="0"/>
    <s v="technology/web"/>
    <x v="2"/>
    <x v="2"/>
  </r>
  <r>
    <s v="Stand-alone system-worthy standardization"/>
    <n v="900"/>
    <n v="1017"/>
    <m/>
    <m/>
    <x v="1"/>
    <n v="27"/>
    <x v="1"/>
    <s v="USD"/>
    <n v="1571029200"/>
    <n v="1571634000"/>
    <b v="0"/>
    <b v="0"/>
    <s v="film &amp; video/documentary"/>
    <x v="4"/>
    <x v="4"/>
  </r>
  <r>
    <s v="Down-sized systematic policy"/>
    <n v="69700"/>
    <n v="151513"/>
    <m/>
    <m/>
    <x v="1"/>
    <n v="2331"/>
    <x v="1"/>
    <s v="USD"/>
    <n v="1299736800"/>
    <n v="1300856400"/>
    <b v="0"/>
    <b v="0"/>
    <s v="theater/plays"/>
    <x v="3"/>
    <x v="3"/>
  </r>
  <r>
    <s v="Cloned bi-directional architecture"/>
    <n v="1300"/>
    <n v="12047"/>
    <m/>
    <m/>
    <x v="1"/>
    <n v="113"/>
    <x v="1"/>
    <s v="USD"/>
    <n v="1435208400"/>
    <n v="1439874000"/>
    <b v="0"/>
    <b v="0"/>
    <s v="food/food trucks"/>
    <x v="0"/>
    <x v="0"/>
  </r>
  <r>
    <s v="Seamless transitional portal"/>
    <n v="97800"/>
    <n v="32951"/>
    <m/>
    <m/>
    <x v="0"/>
    <n v="1220"/>
    <x v="2"/>
    <s v="AUD"/>
    <n v="1437973200"/>
    <n v="1438318800"/>
    <b v="0"/>
    <b v="0"/>
    <s v="games/video games"/>
    <x v="6"/>
    <x v="11"/>
  </r>
  <r>
    <s v="Fully-configurable motivating approach"/>
    <n v="7600"/>
    <n v="14951"/>
    <m/>
    <m/>
    <x v="1"/>
    <n v="164"/>
    <x v="1"/>
    <s v="USD"/>
    <n v="1416895200"/>
    <n v="1419400800"/>
    <b v="0"/>
    <b v="0"/>
    <s v="theater/plays"/>
    <x v="3"/>
    <x v="3"/>
  </r>
  <r>
    <s v="Upgradable fault-tolerant approach"/>
    <n v="100"/>
    <n v="1"/>
    <m/>
    <m/>
    <x v="0"/>
    <n v="1"/>
    <x v="1"/>
    <s v="USD"/>
    <n v="1319000400"/>
    <n v="1320555600"/>
    <b v="0"/>
    <b v="0"/>
    <s v="theater/plays"/>
    <x v="3"/>
    <x v="3"/>
  </r>
  <r>
    <s v="Reduced heuristic moratorium"/>
    <n v="900"/>
    <n v="9193"/>
    <m/>
    <m/>
    <x v="1"/>
    <n v="164"/>
    <x v="1"/>
    <s v="USD"/>
    <n v="1424498400"/>
    <n v="1425103200"/>
    <b v="0"/>
    <b v="1"/>
    <s v="music/electric music"/>
    <x v="1"/>
    <x v="5"/>
  </r>
  <r>
    <s v="Front-line web-enabled model"/>
    <n v="3700"/>
    <n v="10422"/>
    <m/>
    <m/>
    <x v="1"/>
    <n v="336"/>
    <x v="1"/>
    <s v="USD"/>
    <n v="1526274000"/>
    <n v="1526878800"/>
    <b v="0"/>
    <b v="1"/>
    <s v="technology/wearables"/>
    <x v="2"/>
    <x v="8"/>
  </r>
  <r>
    <s v="Polarized incremental emulation"/>
    <n v="10000"/>
    <n v="2461"/>
    <m/>
    <m/>
    <x v="0"/>
    <n v="37"/>
    <x v="6"/>
    <s v="EUR"/>
    <n v="1287896400"/>
    <n v="1288674000"/>
    <b v="0"/>
    <b v="0"/>
    <s v="music/electric music"/>
    <x v="1"/>
    <x v="5"/>
  </r>
  <r>
    <s v="Self-enabling grid-enabled initiative"/>
    <n v="119200"/>
    <n v="170623"/>
    <m/>
    <m/>
    <x v="1"/>
    <n v="1917"/>
    <x v="1"/>
    <s v="USD"/>
    <n v="1495515600"/>
    <n v="1495602000"/>
    <b v="0"/>
    <b v="0"/>
    <s v="music/indie rock"/>
    <x v="1"/>
    <x v="7"/>
  </r>
  <r>
    <s v="Total fresh-thinking system engine"/>
    <n v="6800"/>
    <n v="9829"/>
    <m/>
    <m/>
    <x v="1"/>
    <n v="95"/>
    <x v="1"/>
    <s v="USD"/>
    <n v="1364878800"/>
    <n v="1366434000"/>
    <b v="0"/>
    <b v="0"/>
    <s v="technology/web"/>
    <x v="2"/>
    <x v="2"/>
  </r>
  <r>
    <s v="Ameliorated clear-thinking circuit"/>
    <n v="3900"/>
    <n v="14006"/>
    <m/>
    <m/>
    <x v="1"/>
    <n v="147"/>
    <x v="1"/>
    <s v="USD"/>
    <n v="1567918800"/>
    <n v="1568350800"/>
    <b v="0"/>
    <b v="0"/>
    <s v="theater/plays"/>
    <x v="3"/>
    <x v="3"/>
  </r>
  <r>
    <s v="Multi-layered encompassing installation"/>
    <n v="3500"/>
    <n v="6527"/>
    <m/>
    <m/>
    <x v="1"/>
    <n v="86"/>
    <x v="1"/>
    <s v="USD"/>
    <n v="1524459600"/>
    <n v="1525928400"/>
    <b v="0"/>
    <b v="1"/>
    <s v="theater/plays"/>
    <x v="3"/>
    <x v="3"/>
  </r>
  <r>
    <s v="Universal encompassing implementation"/>
    <n v="1500"/>
    <n v="8929"/>
    <m/>
    <m/>
    <x v="1"/>
    <n v="83"/>
    <x v="1"/>
    <s v="USD"/>
    <n v="1333688400"/>
    <n v="1336885200"/>
    <b v="0"/>
    <b v="0"/>
    <s v="film &amp; video/documentary"/>
    <x v="4"/>
    <x v="4"/>
  </r>
  <r>
    <s v="Object-based client-server application"/>
    <n v="5200"/>
    <n v="3079"/>
    <m/>
    <m/>
    <x v="0"/>
    <n v="60"/>
    <x v="1"/>
    <s v="USD"/>
    <n v="1389506400"/>
    <n v="1389679200"/>
    <b v="0"/>
    <b v="0"/>
    <s v="film &amp; video/television"/>
    <x v="4"/>
    <x v="19"/>
  </r>
  <r>
    <s v="Cross-platform solution-oriented process improvement"/>
    <n v="142400"/>
    <n v="21307"/>
    <m/>
    <m/>
    <x v="0"/>
    <n v="296"/>
    <x v="1"/>
    <s v="USD"/>
    <n v="1536642000"/>
    <n v="1538283600"/>
    <b v="0"/>
    <b v="0"/>
    <s v="food/food trucks"/>
    <x v="0"/>
    <x v="0"/>
  </r>
  <r>
    <s v="Re-engineered user-facing approach"/>
    <n v="61400"/>
    <n v="73653"/>
    <m/>
    <m/>
    <x v="1"/>
    <n v="676"/>
    <x v="1"/>
    <s v="USD"/>
    <n v="1348290000"/>
    <n v="1348808400"/>
    <b v="0"/>
    <b v="0"/>
    <s v="publishing/radio &amp; podcasts"/>
    <x v="5"/>
    <x v="15"/>
  </r>
  <r>
    <s v="Re-engineered client-driven hub"/>
    <n v="4700"/>
    <n v="12635"/>
    <m/>
    <m/>
    <x v="1"/>
    <n v="361"/>
    <x v="2"/>
    <s v="AUD"/>
    <n v="1408856400"/>
    <n v="1410152400"/>
    <b v="0"/>
    <b v="0"/>
    <s v="technology/web"/>
    <x v="2"/>
    <x v="2"/>
  </r>
  <r>
    <s v="User-friendly tertiary array"/>
    <n v="3300"/>
    <n v="12437"/>
    <m/>
    <m/>
    <x v="1"/>
    <n v="131"/>
    <x v="1"/>
    <s v="USD"/>
    <n v="1505192400"/>
    <n v="1505797200"/>
    <b v="0"/>
    <b v="0"/>
    <s v="food/food trucks"/>
    <x v="0"/>
    <x v="0"/>
  </r>
  <r>
    <s v="Robust heuristic encoding"/>
    <n v="1900"/>
    <n v="13816"/>
    <m/>
    <m/>
    <x v="1"/>
    <n v="126"/>
    <x v="1"/>
    <s v="USD"/>
    <n v="1554786000"/>
    <n v="1554872400"/>
    <b v="0"/>
    <b v="1"/>
    <s v="technology/wearables"/>
    <x v="2"/>
    <x v="8"/>
  </r>
  <r>
    <s v="Team-oriented clear-thinking capacity"/>
    <n v="166700"/>
    <n v="145382"/>
    <m/>
    <m/>
    <x v="0"/>
    <n v="3304"/>
    <x v="6"/>
    <s v="EUR"/>
    <n v="1510898400"/>
    <n v="1513922400"/>
    <b v="0"/>
    <b v="0"/>
    <s v="publishing/fiction"/>
    <x v="5"/>
    <x v="13"/>
  </r>
  <r>
    <s v="De-engineered motivating standardization"/>
    <n v="7200"/>
    <n v="6336"/>
    <m/>
    <m/>
    <x v="0"/>
    <n v="73"/>
    <x v="1"/>
    <s v="USD"/>
    <n v="1442552400"/>
    <n v="1442638800"/>
    <b v="0"/>
    <b v="0"/>
    <s v="theater/plays"/>
    <x v="3"/>
    <x v="3"/>
  </r>
  <r>
    <s v="Business-focused 24hour groupware"/>
    <n v="4900"/>
    <n v="8523"/>
    <m/>
    <m/>
    <x v="1"/>
    <n v="275"/>
    <x v="1"/>
    <s v="USD"/>
    <n v="1316667600"/>
    <n v="1317186000"/>
    <b v="0"/>
    <b v="0"/>
    <s v="film &amp; video/television"/>
    <x v="4"/>
    <x v="19"/>
  </r>
  <r>
    <s v="Organic next generation protocol"/>
    <n v="5400"/>
    <n v="6351"/>
    <m/>
    <m/>
    <x v="1"/>
    <n v="67"/>
    <x v="1"/>
    <s v="USD"/>
    <n v="1390716000"/>
    <n v="1391234400"/>
    <b v="0"/>
    <b v="0"/>
    <s v="photography/photography books"/>
    <x v="7"/>
    <x v="14"/>
  </r>
  <r>
    <s v="Reverse-engineered full-range Internet solution"/>
    <n v="5000"/>
    <n v="10748"/>
    <m/>
    <m/>
    <x v="1"/>
    <n v="154"/>
    <x v="1"/>
    <s v="USD"/>
    <n v="1402894800"/>
    <n v="1404363600"/>
    <b v="0"/>
    <b v="1"/>
    <s v="film &amp; video/documentary"/>
    <x v="4"/>
    <x v="4"/>
  </r>
  <r>
    <s v="Synchronized regional synergy"/>
    <n v="75100"/>
    <n v="112272"/>
    <m/>
    <m/>
    <x v="1"/>
    <n v="1782"/>
    <x v="1"/>
    <s v="USD"/>
    <n v="1429246800"/>
    <n v="1429592400"/>
    <b v="0"/>
    <b v="1"/>
    <s v="games/mobile games"/>
    <x v="6"/>
    <x v="20"/>
  </r>
  <r>
    <s v="Multi-lateral homogeneous success"/>
    <n v="45300"/>
    <n v="99361"/>
    <m/>
    <m/>
    <x v="1"/>
    <n v="903"/>
    <x v="1"/>
    <s v="USD"/>
    <n v="1412485200"/>
    <n v="1413608400"/>
    <b v="0"/>
    <b v="0"/>
    <s v="games/video games"/>
    <x v="6"/>
    <x v="11"/>
  </r>
  <r>
    <s v="Seamless zero-defect solution"/>
    <n v="136800"/>
    <n v="88055"/>
    <m/>
    <m/>
    <x v="0"/>
    <n v="3387"/>
    <x v="1"/>
    <s v="USD"/>
    <n v="1417068000"/>
    <n v="1419400800"/>
    <b v="0"/>
    <b v="0"/>
    <s v="publishing/fiction"/>
    <x v="5"/>
    <x v="13"/>
  </r>
  <r>
    <s v="Enhanced scalable concept"/>
    <n v="177700"/>
    <n v="33092"/>
    <m/>
    <m/>
    <x v="0"/>
    <n v="662"/>
    <x v="0"/>
    <s v="CAD"/>
    <n v="1448344800"/>
    <n v="1448604000"/>
    <b v="1"/>
    <b v="0"/>
    <s v="theater/plays"/>
    <x v="3"/>
    <x v="3"/>
  </r>
  <r>
    <s v="Polarized uniform software"/>
    <n v="2600"/>
    <n v="9562"/>
    <m/>
    <m/>
    <x v="1"/>
    <n v="94"/>
    <x v="6"/>
    <s v="EUR"/>
    <n v="1557723600"/>
    <n v="1562302800"/>
    <b v="0"/>
    <b v="0"/>
    <s v="photography/photography books"/>
    <x v="7"/>
    <x v="14"/>
  </r>
  <r>
    <s v="Stand-alone web-enabled moderator"/>
    <n v="5300"/>
    <n v="8475"/>
    <m/>
    <m/>
    <x v="1"/>
    <n v="180"/>
    <x v="1"/>
    <s v="USD"/>
    <n v="1537333200"/>
    <n v="1537678800"/>
    <b v="0"/>
    <b v="0"/>
    <s v="theater/plays"/>
    <x v="3"/>
    <x v="3"/>
  </r>
  <r>
    <s v="Proactive methodical benchmark"/>
    <n v="180200"/>
    <n v="69617"/>
    <m/>
    <m/>
    <x v="0"/>
    <n v="774"/>
    <x v="1"/>
    <s v="USD"/>
    <n v="1471150800"/>
    <n v="1473570000"/>
    <b v="0"/>
    <b v="1"/>
    <s v="theater/plays"/>
    <x v="3"/>
    <x v="3"/>
  </r>
  <r>
    <s v="Team-oriented 6thgeneration matrix"/>
    <n v="103200"/>
    <n v="53067"/>
    <m/>
    <m/>
    <x v="0"/>
    <n v="672"/>
    <x v="0"/>
    <s v="CAD"/>
    <n v="1273640400"/>
    <n v="1273899600"/>
    <b v="0"/>
    <b v="0"/>
    <s v="theater/plays"/>
    <x v="3"/>
    <x v="3"/>
  </r>
  <r>
    <s v="Phased human-resource core"/>
    <n v="70600"/>
    <n v="42596"/>
    <m/>
    <m/>
    <x v="3"/>
    <n v="532"/>
    <x v="1"/>
    <s v="USD"/>
    <n v="1282885200"/>
    <n v="1284008400"/>
    <b v="0"/>
    <b v="0"/>
    <s v="music/rock"/>
    <x v="1"/>
    <x v="1"/>
  </r>
  <r>
    <s v="Mandatory tertiary implementation"/>
    <n v="148500"/>
    <n v="4756"/>
    <m/>
    <m/>
    <x v="3"/>
    <n v="55"/>
    <x v="2"/>
    <s v="AUD"/>
    <n v="1422943200"/>
    <n v="1425103200"/>
    <b v="0"/>
    <b v="0"/>
    <s v="food/food trucks"/>
    <x v="0"/>
    <x v="0"/>
  </r>
  <r>
    <s v="Secured directional encryption"/>
    <n v="9600"/>
    <n v="14925"/>
    <m/>
    <m/>
    <x v="1"/>
    <n v="533"/>
    <x v="3"/>
    <s v="DKK"/>
    <n v="1319605200"/>
    <n v="1320991200"/>
    <b v="0"/>
    <b v="0"/>
    <s v="film &amp; video/drama"/>
    <x v="4"/>
    <x v="6"/>
  </r>
  <r>
    <s v="Distributed 5thgeneration implementation"/>
    <n v="164700"/>
    <n v="166116"/>
    <m/>
    <m/>
    <x v="1"/>
    <n v="2443"/>
    <x v="4"/>
    <s v="GBP"/>
    <n v="1385704800"/>
    <n v="1386828000"/>
    <b v="0"/>
    <b v="0"/>
    <s v="technology/web"/>
    <x v="2"/>
    <x v="2"/>
  </r>
  <r>
    <s v="Virtual static core"/>
    <n v="3300"/>
    <n v="3834"/>
    <m/>
    <m/>
    <x v="1"/>
    <n v="89"/>
    <x v="1"/>
    <s v="USD"/>
    <n v="1515736800"/>
    <n v="1517119200"/>
    <b v="0"/>
    <b v="1"/>
    <s v="theater/plays"/>
    <x v="3"/>
    <x v="3"/>
  </r>
  <r>
    <s v="Secured content-based product"/>
    <n v="4500"/>
    <n v="13985"/>
    <m/>
    <m/>
    <x v="1"/>
    <n v="159"/>
    <x v="1"/>
    <s v="USD"/>
    <n v="1313125200"/>
    <n v="1315026000"/>
    <b v="0"/>
    <b v="0"/>
    <s v="music/world music"/>
    <x v="1"/>
    <x v="21"/>
  </r>
  <r>
    <s v="Secured executive concept"/>
    <n v="99500"/>
    <n v="89288"/>
    <m/>
    <m/>
    <x v="0"/>
    <n v="940"/>
    <x v="5"/>
    <s v="CHF"/>
    <n v="1308459600"/>
    <n v="1312693200"/>
    <b v="0"/>
    <b v="1"/>
    <s v="film &amp; video/documentary"/>
    <x v="4"/>
    <x v="4"/>
  </r>
  <r>
    <s v="Balanced zero-defect software"/>
    <n v="7700"/>
    <n v="5488"/>
    <m/>
    <m/>
    <x v="0"/>
    <n v="117"/>
    <x v="1"/>
    <s v="USD"/>
    <n v="1362636000"/>
    <n v="1363064400"/>
    <b v="0"/>
    <b v="1"/>
    <s v="theater/plays"/>
    <x v="3"/>
    <x v="3"/>
  </r>
  <r>
    <s v="Distributed context-sensitive flexibility"/>
    <n v="82800"/>
    <n v="2721"/>
    <m/>
    <m/>
    <x v="3"/>
    <n v="58"/>
    <x v="1"/>
    <s v="USD"/>
    <n v="1402117200"/>
    <n v="1403154000"/>
    <b v="0"/>
    <b v="1"/>
    <s v="film &amp; video/drama"/>
    <x v="4"/>
    <x v="6"/>
  </r>
  <r>
    <s v="Down-sized disintermediate support"/>
    <n v="1800"/>
    <n v="4712"/>
    <m/>
    <m/>
    <x v="1"/>
    <n v="50"/>
    <x v="1"/>
    <s v="USD"/>
    <n v="1286341200"/>
    <n v="1286859600"/>
    <b v="0"/>
    <b v="0"/>
    <s v="publishing/nonfiction"/>
    <x v="5"/>
    <x v="9"/>
  </r>
  <r>
    <s v="Stand-alone mission-critical moratorium"/>
    <n v="9600"/>
    <n v="9216"/>
    <m/>
    <m/>
    <x v="0"/>
    <n v="115"/>
    <x v="1"/>
    <s v="USD"/>
    <n v="1348808400"/>
    <n v="1349326800"/>
    <b v="0"/>
    <b v="0"/>
    <s v="games/mobile games"/>
    <x v="6"/>
    <x v="20"/>
  </r>
  <r>
    <s v="Down-sized empowering protocol"/>
    <n v="92100"/>
    <n v="19246"/>
    <m/>
    <m/>
    <x v="0"/>
    <n v="326"/>
    <x v="1"/>
    <s v="USD"/>
    <n v="1429592400"/>
    <n v="1430974800"/>
    <b v="0"/>
    <b v="1"/>
    <s v="technology/wearables"/>
    <x v="2"/>
    <x v="8"/>
  </r>
  <r>
    <s v="Fully-configurable coherent Internet solution"/>
    <n v="5500"/>
    <n v="12274"/>
    <m/>
    <m/>
    <x v="1"/>
    <n v="186"/>
    <x v="1"/>
    <s v="USD"/>
    <n v="1519538400"/>
    <n v="1519970400"/>
    <b v="0"/>
    <b v="0"/>
    <s v="film &amp; video/documentary"/>
    <x v="4"/>
    <x v="4"/>
  </r>
  <r>
    <s v="Distributed motivating algorithm"/>
    <n v="64300"/>
    <n v="65323"/>
    <m/>
    <m/>
    <x v="1"/>
    <n v="1071"/>
    <x v="1"/>
    <s v="USD"/>
    <n v="1434085200"/>
    <n v="1434603600"/>
    <b v="0"/>
    <b v="0"/>
    <s v="technology/web"/>
    <x v="2"/>
    <x v="2"/>
  </r>
  <r>
    <s v="Expanded solution-oriented benchmark"/>
    <n v="5000"/>
    <n v="11502"/>
    <m/>
    <m/>
    <x v="1"/>
    <n v="117"/>
    <x v="1"/>
    <s v="USD"/>
    <n v="1333688400"/>
    <n v="1337230800"/>
    <b v="0"/>
    <b v="0"/>
    <s v="technology/web"/>
    <x v="2"/>
    <x v="2"/>
  </r>
  <r>
    <s v="Implemented discrete secured line"/>
    <n v="5400"/>
    <n v="7322"/>
    <m/>
    <m/>
    <x v="1"/>
    <n v="70"/>
    <x v="1"/>
    <s v="USD"/>
    <n v="1277701200"/>
    <n v="1279429200"/>
    <b v="0"/>
    <b v="0"/>
    <s v="music/indie rock"/>
    <x v="1"/>
    <x v="7"/>
  </r>
  <r>
    <s v="Multi-lateral actuating installation"/>
    <n v="9000"/>
    <n v="11619"/>
    <m/>
    <m/>
    <x v="1"/>
    <n v="135"/>
    <x v="1"/>
    <s v="USD"/>
    <n v="1560747600"/>
    <n v="1561438800"/>
    <b v="0"/>
    <b v="0"/>
    <s v="theater/plays"/>
    <x v="3"/>
    <x v="3"/>
  </r>
  <r>
    <s v="Secured reciprocal array"/>
    <n v="25000"/>
    <n v="59128"/>
    <m/>
    <m/>
    <x v="1"/>
    <n v="768"/>
    <x v="5"/>
    <s v="CHF"/>
    <n v="1410066000"/>
    <n v="1410498000"/>
    <b v="0"/>
    <b v="0"/>
    <s v="technology/wearables"/>
    <x v="2"/>
    <x v="8"/>
  </r>
  <r>
    <s v="Optional bandwidth-monitored middleware"/>
    <n v="8800"/>
    <n v="1518"/>
    <m/>
    <m/>
    <x v="3"/>
    <n v="51"/>
    <x v="1"/>
    <s v="USD"/>
    <n v="1320732000"/>
    <n v="1322460000"/>
    <b v="0"/>
    <b v="0"/>
    <s v="theater/plays"/>
    <x v="3"/>
    <x v="3"/>
  </r>
  <r>
    <s v="Upgradable upward-trending workforce"/>
    <n v="8300"/>
    <n v="9337"/>
    <m/>
    <m/>
    <x v="1"/>
    <n v="199"/>
    <x v="1"/>
    <s v="USD"/>
    <n v="1465794000"/>
    <n v="1466312400"/>
    <b v="0"/>
    <b v="1"/>
    <s v="theater/plays"/>
    <x v="3"/>
    <x v="3"/>
  </r>
  <r>
    <s v="Upgradable hybrid capability"/>
    <n v="9300"/>
    <n v="11255"/>
    <m/>
    <m/>
    <x v="1"/>
    <n v="107"/>
    <x v="1"/>
    <s v="USD"/>
    <n v="1500958800"/>
    <n v="1501736400"/>
    <b v="0"/>
    <b v="0"/>
    <s v="technology/wearables"/>
    <x v="2"/>
    <x v="8"/>
  </r>
  <r>
    <s v="Managed fresh-thinking flexibility"/>
    <n v="6200"/>
    <n v="13632"/>
    <m/>
    <m/>
    <x v="1"/>
    <n v="195"/>
    <x v="1"/>
    <s v="USD"/>
    <n v="1357020000"/>
    <n v="1361512800"/>
    <b v="0"/>
    <b v="0"/>
    <s v="music/indie rock"/>
    <x v="1"/>
    <x v="7"/>
  </r>
  <r>
    <s v="Networked stable workforce"/>
    <n v="100"/>
    <n v="1"/>
    <m/>
    <m/>
    <x v="0"/>
    <n v="1"/>
    <x v="1"/>
    <s v="USD"/>
    <n v="1544940000"/>
    <n v="1545026400"/>
    <b v="0"/>
    <b v="0"/>
    <s v="music/rock"/>
    <x v="1"/>
    <x v="1"/>
  </r>
  <r>
    <s v="Customizable intermediate extranet"/>
    <n v="137200"/>
    <n v="88037"/>
    <m/>
    <m/>
    <x v="0"/>
    <n v="1467"/>
    <x v="1"/>
    <s v="USD"/>
    <n v="1402290000"/>
    <n v="1406696400"/>
    <b v="0"/>
    <b v="0"/>
    <s v="music/electric music"/>
    <x v="1"/>
    <x v="5"/>
  </r>
  <r>
    <s v="User-centric fault-tolerant task-force"/>
    <n v="41500"/>
    <n v="175573"/>
    <m/>
    <m/>
    <x v="1"/>
    <n v="3376"/>
    <x v="1"/>
    <s v="USD"/>
    <n v="1487311200"/>
    <n v="1487916000"/>
    <b v="0"/>
    <b v="0"/>
    <s v="music/indie rock"/>
    <x v="1"/>
    <x v="7"/>
  </r>
  <r>
    <s v="Multi-tiered radical definition"/>
    <n v="189400"/>
    <n v="176112"/>
    <m/>
    <m/>
    <x v="0"/>
    <n v="5681"/>
    <x v="1"/>
    <s v="USD"/>
    <n v="1350622800"/>
    <n v="1351141200"/>
    <b v="0"/>
    <b v="0"/>
    <s v="theater/plays"/>
    <x v="3"/>
    <x v="3"/>
  </r>
  <r>
    <s v="Devolved foreground benchmark"/>
    <n v="171300"/>
    <n v="100650"/>
    <m/>
    <m/>
    <x v="0"/>
    <n v="1059"/>
    <x v="1"/>
    <s v="USD"/>
    <n v="1463029200"/>
    <n v="1465016400"/>
    <b v="0"/>
    <b v="1"/>
    <s v="music/indie rock"/>
    <x v="1"/>
    <x v="7"/>
  </r>
  <r>
    <s v="Distributed eco-centric methodology"/>
    <n v="139500"/>
    <n v="90706"/>
    <m/>
    <m/>
    <x v="0"/>
    <n v="1194"/>
    <x v="1"/>
    <s v="USD"/>
    <n v="1269493200"/>
    <n v="1270789200"/>
    <b v="0"/>
    <b v="0"/>
    <s v="theater/plays"/>
    <x v="3"/>
    <x v="3"/>
  </r>
  <r>
    <s v="Streamlined encompassing encryption"/>
    <n v="36400"/>
    <n v="26914"/>
    <m/>
    <m/>
    <x v="3"/>
    <n v="379"/>
    <x v="2"/>
    <s v="AUD"/>
    <n v="1570251600"/>
    <n v="1572325200"/>
    <b v="0"/>
    <b v="0"/>
    <s v="music/rock"/>
    <x v="1"/>
    <x v="1"/>
  </r>
  <r>
    <s v="User-friendly reciprocal initiative"/>
    <n v="4200"/>
    <n v="2212"/>
    <m/>
    <m/>
    <x v="0"/>
    <n v="30"/>
    <x v="2"/>
    <s v="AUD"/>
    <n v="1388383200"/>
    <n v="1389420000"/>
    <b v="0"/>
    <b v="0"/>
    <s v="photography/photography books"/>
    <x v="7"/>
    <x v="14"/>
  </r>
  <r>
    <s v="Ergonomic fresh-thinking installation"/>
    <n v="2100"/>
    <n v="4640"/>
    <m/>
    <m/>
    <x v="1"/>
    <n v="41"/>
    <x v="1"/>
    <s v="USD"/>
    <n v="1449554400"/>
    <n v="1449640800"/>
    <b v="0"/>
    <b v="0"/>
    <s v="music/rock"/>
    <x v="1"/>
    <x v="1"/>
  </r>
  <r>
    <s v="Robust explicit hardware"/>
    <n v="191200"/>
    <n v="191222"/>
    <m/>
    <m/>
    <x v="1"/>
    <n v="1821"/>
    <x v="1"/>
    <s v="USD"/>
    <n v="1553662800"/>
    <n v="1555218000"/>
    <b v="0"/>
    <b v="1"/>
    <s v="theater/plays"/>
    <x v="3"/>
    <x v="3"/>
  </r>
  <r>
    <s v="Stand-alone actuating support"/>
    <n v="8000"/>
    <n v="12985"/>
    <m/>
    <m/>
    <x v="1"/>
    <n v="164"/>
    <x v="1"/>
    <s v="USD"/>
    <n v="1556341200"/>
    <n v="1557723600"/>
    <b v="0"/>
    <b v="0"/>
    <s v="technology/wearables"/>
    <x v="2"/>
    <x v="8"/>
  </r>
  <r>
    <s v="Cross-platform methodical process improvement"/>
    <n v="5500"/>
    <n v="4300"/>
    <m/>
    <m/>
    <x v="0"/>
    <n v="75"/>
    <x v="1"/>
    <s v="USD"/>
    <n v="1442984400"/>
    <n v="1443502800"/>
    <b v="0"/>
    <b v="1"/>
    <s v="technology/web"/>
    <x v="2"/>
    <x v="2"/>
  </r>
  <r>
    <s v="Extended bottom-line open architecture"/>
    <n v="6100"/>
    <n v="9134"/>
    <m/>
    <m/>
    <x v="1"/>
    <n v="157"/>
    <x v="5"/>
    <s v="CHF"/>
    <n v="1544248800"/>
    <n v="1546840800"/>
    <b v="0"/>
    <b v="0"/>
    <s v="music/rock"/>
    <x v="1"/>
    <x v="1"/>
  </r>
  <r>
    <s v="Extended reciprocal circuit"/>
    <n v="3500"/>
    <n v="8864"/>
    <m/>
    <m/>
    <x v="1"/>
    <n v="246"/>
    <x v="1"/>
    <s v="USD"/>
    <n v="1508475600"/>
    <n v="1512712800"/>
    <b v="0"/>
    <b v="1"/>
    <s v="photography/photography books"/>
    <x v="7"/>
    <x v="14"/>
  </r>
  <r>
    <s v="Polarized human-resource protocol"/>
    <n v="150500"/>
    <n v="150755"/>
    <m/>
    <m/>
    <x v="1"/>
    <n v="1396"/>
    <x v="1"/>
    <s v="USD"/>
    <n v="1507438800"/>
    <n v="1507525200"/>
    <b v="0"/>
    <b v="0"/>
    <s v="theater/plays"/>
    <x v="3"/>
    <x v="3"/>
  </r>
  <r>
    <s v="Synergized radical product"/>
    <n v="90400"/>
    <n v="110279"/>
    <m/>
    <m/>
    <x v="1"/>
    <n v="2506"/>
    <x v="1"/>
    <s v="USD"/>
    <n v="1501563600"/>
    <n v="1504328400"/>
    <b v="0"/>
    <b v="0"/>
    <s v="technology/web"/>
    <x v="2"/>
    <x v="2"/>
  </r>
  <r>
    <s v="Robust heuristic artificial intelligence"/>
    <n v="9800"/>
    <n v="13439"/>
    <m/>
    <m/>
    <x v="1"/>
    <n v="244"/>
    <x v="1"/>
    <s v="USD"/>
    <n v="1292997600"/>
    <n v="1293343200"/>
    <b v="0"/>
    <b v="0"/>
    <s v="photography/photography books"/>
    <x v="7"/>
    <x v="14"/>
  </r>
  <r>
    <s v="Robust content-based emulation"/>
    <n v="2600"/>
    <n v="10804"/>
    <m/>
    <m/>
    <x v="1"/>
    <n v="146"/>
    <x v="2"/>
    <s v="AUD"/>
    <n v="1370840400"/>
    <n v="1371704400"/>
    <b v="0"/>
    <b v="0"/>
    <s v="theater/plays"/>
    <x v="3"/>
    <x v="3"/>
  </r>
  <r>
    <s v="Ergonomic uniform open system"/>
    <n v="128100"/>
    <n v="40107"/>
    <m/>
    <m/>
    <x v="0"/>
    <n v="955"/>
    <x v="3"/>
    <s v="DKK"/>
    <n v="1550815200"/>
    <n v="1552798800"/>
    <b v="0"/>
    <b v="1"/>
    <s v="music/indie rock"/>
    <x v="1"/>
    <x v="7"/>
  </r>
  <r>
    <s v="Profit-focused modular product"/>
    <n v="23300"/>
    <n v="98811"/>
    <m/>
    <m/>
    <x v="1"/>
    <n v="1267"/>
    <x v="1"/>
    <s v="USD"/>
    <n v="1339909200"/>
    <n v="1342328400"/>
    <b v="0"/>
    <b v="1"/>
    <s v="film &amp; video/shorts"/>
    <x v="4"/>
    <x v="12"/>
  </r>
  <r>
    <s v="Mandatory mobile product"/>
    <n v="188100"/>
    <n v="5528"/>
    <m/>
    <m/>
    <x v="0"/>
    <n v="67"/>
    <x v="1"/>
    <s v="USD"/>
    <n v="1501736400"/>
    <n v="1502341200"/>
    <b v="0"/>
    <b v="0"/>
    <s v="music/indie rock"/>
    <x v="1"/>
    <x v="7"/>
  </r>
  <r>
    <s v="Public-key 3rdgeneration budgetary management"/>
    <n v="4900"/>
    <n v="521"/>
    <m/>
    <m/>
    <x v="0"/>
    <n v="5"/>
    <x v="1"/>
    <s v="USD"/>
    <n v="1395291600"/>
    <n v="1397192400"/>
    <b v="0"/>
    <b v="0"/>
    <s v="publishing/translations"/>
    <x v="5"/>
    <x v="18"/>
  </r>
  <r>
    <s v="Centralized national firmware"/>
    <n v="800"/>
    <n v="663"/>
    <m/>
    <m/>
    <x v="0"/>
    <n v="26"/>
    <x v="1"/>
    <s v="USD"/>
    <n v="1405746000"/>
    <n v="1407042000"/>
    <b v="0"/>
    <b v="1"/>
    <s v="film &amp; video/documentary"/>
    <x v="4"/>
    <x v="4"/>
  </r>
  <r>
    <s v="Cross-group 4thgeneration middleware"/>
    <n v="96700"/>
    <n v="157635"/>
    <m/>
    <m/>
    <x v="1"/>
    <n v="1561"/>
    <x v="1"/>
    <s v="USD"/>
    <n v="1368853200"/>
    <n v="1369371600"/>
    <b v="0"/>
    <b v="0"/>
    <s v="theater/plays"/>
    <x v="3"/>
    <x v="3"/>
  </r>
  <r>
    <s v="Pre-emptive scalable access"/>
    <n v="600"/>
    <n v="5368"/>
    <m/>
    <m/>
    <x v="1"/>
    <n v="48"/>
    <x v="1"/>
    <s v="USD"/>
    <n v="1444021200"/>
    <n v="1444107600"/>
    <b v="0"/>
    <b v="1"/>
    <s v="technology/wearables"/>
    <x v="2"/>
    <x v="8"/>
  </r>
  <r>
    <s v="Sharable intangible migration"/>
    <n v="181200"/>
    <n v="47459"/>
    <m/>
    <m/>
    <x v="0"/>
    <n v="1130"/>
    <x v="1"/>
    <s v="USD"/>
    <n v="1472619600"/>
    <n v="1474261200"/>
    <b v="0"/>
    <b v="0"/>
    <s v="theater/plays"/>
    <x v="3"/>
    <x v="3"/>
  </r>
  <r>
    <s v="Proactive scalable Graphical User Interface"/>
    <n v="115000"/>
    <n v="86060"/>
    <m/>
    <m/>
    <x v="0"/>
    <n v="782"/>
    <x v="1"/>
    <s v="USD"/>
    <n v="1472878800"/>
    <n v="1473656400"/>
    <b v="0"/>
    <b v="0"/>
    <s v="theater/plays"/>
    <x v="3"/>
    <x v="3"/>
  </r>
  <r>
    <s v="Digitized solution-oriented product"/>
    <n v="38800"/>
    <n v="161593"/>
    <m/>
    <m/>
    <x v="1"/>
    <n v="2739"/>
    <x v="1"/>
    <s v="USD"/>
    <n v="1289800800"/>
    <n v="1291960800"/>
    <b v="0"/>
    <b v="0"/>
    <s v="theater/plays"/>
    <x v="3"/>
    <x v="3"/>
  </r>
  <r>
    <s v="Triple-buffered cohesive structure"/>
    <n v="7200"/>
    <n v="6927"/>
    <m/>
    <m/>
    <x v="0"/>
    <n v="210"/>
    <x v="1"/>
    <s v="USD"/>
    <n v="1505970000"/>
    <n v="1506747600"/>
    <b v="0"/>
    <b v="0"/>
    <s v="food/food trucks"/>
    <x v="0"/>
    <x v="0"/>
  </r>
  <r>
    <s v="Realigned human-resource orchestration"/>
    <n v="44500"/>
    <n v="159185"/>
    <m/>
    <m/>
    <x v="1"/>
    <n v="3537"/>
    <x v="0"/>
    <s v="CAD"/>
    <n v="1363496400"/>
    <n v="1363582800"/>
    <b v="0"/>
    <b v="1"/>
    <s v="theater/plays"/>
    <x v="3"/>
    <x v="3"/>
  </r>
  <r>
    <s v="Optional clear-thinking software"/>
    <n v="56000"/>
    <n v="172736"/>
    <m/>
    <m/>
    <x v="1"/>
    <n v="2107"/>
    <x v="2"/>
    <s v="AUD"/>
    <n v="1269234000"/>
    <n v="1269666000"/>
    <b v="0"/>
    <b v="0"/>
    <s v="technology/wearables"/>
    <x v="2"/>
    <x v="8"/>
  </r>
  <r>
    <s v="Centralized global approach"/>
    <n v="8600"/>
    <n v="5315"/>
    <m/>
    <m/>
    <x v="0"/>
    <n v="136"/>
    <x v="1"/>
    <s v="USD"/>
    <n v="1507093200"/>
    <n v="1508648400"/>
    <b v="0"/>
    <b v="0"/>
    <s v="technology/web"/>
    <x v="2"/>
    <x v="2"/>
  </r>
  <r>
    <s v="Reverse-engineered bandwidth-monitored contingency"/>
    <n v="27100"/>
    <n v="195750"/>
    <m/>
    <m/>
    <x v="1"/>
    <n v="3318"/>
    <x v="3"/>
    <s v="DKK"/>
    <n v="1560574800"/>
    <n v="1561957200"/>
    <b v="0"/>
    <b v="0"/>
    <s v="theater/plays"/>
    <x v="3"/>
    <x v="3"/>
  </r>
  <r>
    <s v="Pre-emptive bandwidth-monitored instruction set"/>
    <n v="5100"/>
    <n v="3525"/>
    <m/>
    <m/>
    <x v="0"/>
    <n v="86"/>
    <x v="0"/>
    <s v="CAD"/>
    <n v="1284008400"/>
    <n v="1285131600"/>
    <b v="0"/>
    <b v="0"/>
    <s v="music/rock"/>
    <x v="1"/>
    <x v="1"/>
  </r>
  <r>
    <s v="Adaptive asynchronous emulation"/>
    <n v="3600"/>
    <n v="10550"/>
    <m/>
    <m/>
    <x v="1"/>
    <n v="340"/>
    <x v="1"/>
    <s v="USD"/>
    <n v="1556859600"/>
    <n v="1556946000"/>
    <b v="0"/>
    <b v="0"/>
    <s v="theater/plays"/>
    <x v="3"/>
    <x v="3"/>
  </r>
  <r>
    <s v="Innovative actuating conglomeration"/>
    <n v="1000"/>
    <n v="718"/>
    <m/>
    <m/>
    <x v="0"/>
    <n v="19"/>
    <x v="1"/>
    <s v="USD"/>
    <n v="1526187600"/>
    <n v="1527138000"/>
    <b v="0"/>
    <b v="0"/>
    <s v="film &amp; video/television"/>
    <x v="4"/>
    <x v="19"/>
  </r>
  <r>
    <s v="Grass-roots foreground policy"/>
    <n v="88800"/>
    <n v="28358"/>
    <m/>
    <m/>
    <x v="0"/>
    <n v="886"/>
    <x v="1"/>
    <s v="USD"/>
    <n v="1400821200"/>
    <n v="1402117200"/>
    <b v="0"/>
    <b v="0"/>
    <s v="theater/plays"/>
    <x v="3"/>
    <x v="3"/>
  </r>
  <r>
    <s v="Horizontal transitional paradigm"/>
    <n v="60200"/>
    <n v="138384"/>
    <m/>
    <m/>
    <x v="1"/>
    <n v="1442"/>
    <x v="0"/>
    <s v="CAD"/>
    <n v="1361599200"/>
    <n v="1364014800"/>
    <b v="0"/>
    <b v="1"/>
    <s v="film &amp; video/shorts"/>
    <x v="4"/>
    <x v="12"/>
  </r>
  <r>
    <s v="Networked didactic info-mediaries"/>
    <n v="8200"/>
    <n v="2625"/>
    <m/>
    <m/>
    <x v="0"/>
    <n v="35"/>
    <x v="6"/>
    <s v="EUR"/>
    <n v="1417500000"/>
    <n v="1417586400"/>
    <b v="0"/>
    <b v="0"/>
    <s v="theater/plays"/>
    <x v="3"/>
    <x v="3"/>
  </r>
  <r>
    <s v="Switchable contextually-based access"/>
    <n v="191300"/>
    <n v="45004"/>
    <m/>
    <m/>
    <x v="3"/>
    <n v="441"/>
    <x v="1"/>
    <s v="USD"/>
    <n v="1457071200"/>
    <n v="1457071200"/>
    <b v="0"/>
    <b v="0"/>
    <s v="theater/plays"/>
    <x v="3"/>
    <x v="3"/>
  </r>
  <r>
    <s v="Up-sized dynamic throughput"/>
    <n v="3700"/>
    <n v="2538"/>
    <m/>
    <m/>
    <x v="0"/>
    <n v="24"/>
    <x v="1"/>
    <s v="USD"/>
    <n v="1370322000"/>
    <n v="1370408400"/>
    <b v="0"/>
    <b v="1"/>
    <s v="theater/plays"/>
    <x v="3"/>
    <x v="3"/>
  </r>
  <r>
    <s v="Mandatory reciprocal superstructure"/>
    <n v="8400"/>
    <n v="3188"/>
    <m/>
    <m/>
    <x v="0"/>
    <n v="86"/>
    <x v="6"/>
    <s v="EUR"/>
    <n v="1552366800"/>
    <n v="1552626000"/>
    <b v="0"/>
    <b v="0"/>
    <s v="theater/plays"/>
    <x v="3"/>
    <x v="3"/>
  </r>
  <r>
    <s v="Upgradable 4thgeneration productivity"/>
    <n v="42600"/>
    <n v="8517"/>
    <m/>
    <m/>
    <x v="0"/>
    <n v="243"/>
    <x v="1"/>
    <s v="USD"/>
    <n v="1403845200"/>
    <n v="1404190800"/>
    <b v="0"/>
    <b v="0"/>
    <s v="music/rock"/>
    <x v="1"/>
    <x v="1"/>
  </r>
  <r>
    <s v="Progressive discrete hub"/>
    <n v="6600"/>
    <n v="3012"/>
    <m/>
    <m/>
    <x v="0"/>
    <n v="65"/>
    <x v="1"/>
    <s v="USD"/>
    <n v="1523163600"/>
    <n v="1523509200"/>
    <b v="1"/>
    <b v="0"/>
    <s v="music/indie rock"/>
    <x v="1"/>
    <x v="7"/>
  </r>
  <r>
    <s v="Assimilated multi-tasking archive"/>
    <n v="7100"/>
    <n v="8716"/>
    <m/>
    <m/>
    <x v="1"/>
    <n v="126"/>
    <x v="1"/>
    <s v="USD"/>
    <n v="1442206800"/>
    <n v="1443589200"/>
    <b v="0"/>
    <b v="0"/>
    <s v="music/metal"/>
    <x v="1"/>
    <x v="16"/>
  </r>
  <r>
    <s v="Upgradable high-level solution"/>
    <n v="15800"/>
    <n v="57157"/>
    <m/>
    <m/>
    <x v="1"/>
    <n v="524"/>
    <x v="1"/>
    <s v="USD"/>
    <n v="1532840400"/>
    <n v="1533445200"/>
    <b v="0"/>
    <b v="0"/>
    <s v="music/electric music"/>
    <x v="1"/>
    <x v="5"/>
  </r>
  <r>
    <s v="Organic bandwidth-monitored frame"/>
    <n v="8200"/>
    <n v="5178"/>
    <m/>
    <m/>
    <x v="0"/>
    <n v="100"/>
    <x v="3"/>
    <s v="DKK"/>
    <n v="1472878800"/>
    <n v="1474520400"/>
    <b v="0"/>
    <b v="0"/>
    <s v="technology/wearables"/>
    <x v="2"/>
    <x v="8"/>
  </r>
  <r>
    <s v="Business-focused logistical framework"/>
    <n v="54700"/>
    <n v="163118"/>
    <m/>
    <m/>
    <x v="1"/>
    <n v="1989"/>
    <x v="1"/>
    <s v="USD"/>
    <n v="1498194000"/>
    <n v="1499403600"/>
    <b v="0"/>
    <b v="0"/>
    <s v="film &amp; video/drama"/>
    <x v="4"/>
    <x v="6"/>
  </r>
  <r>
    <s v="Universal multi-state capability"/>
    <n v="63200"/>
    <n v="6041"/>
    <m/>
    <m/>
    <x v="0"/>
    <n v="168"/>
    <x v="1"/>
    <s v="USD"/>
    <n v="1281070800"/>
    <n v="1283576400"/>
    <b v="0"/>
    <b v="0"/>
    <s v="music/electric music"/>
    <x v="1"/>
    <x v="5"/>
  </r>
  <r>
    <s v="Digitized reciprocal infrastructure"/>
    <n v="1800"/>
    <n v="968"/>
    <m/>
    <m/>
    <x v="0"/>
    <n v="13"/>
    <x v="1"/>
    <s v="USD"/>
    <n v="1436245200"/>
    <n v="1436590800"/>
    <b v="0"/>
    <b v="0"/>
    <s v="music/rock"/>
    <x v="1"/>
    <x v="1"/>
  </r>
  <r>
    <s v="Reduced dedicated capability"/>
    <n v="100"/>
    <n v="2"/>
    <m/>
    <m/>
    <x v="0"/>
    <n v="1"/>
    <x v="0"/>
    <s v="CAD"/>
    <n v="1269493200"/>
    <n v="1270443600"/>
    <b v="0"/>
    <b v="0"/>
    <s v="theater/plays"/>
    <x v="3"/>
    <x v="3"/>
  </r>
  <r>
    <s v="Cross-platform bi-directional workforce"/>
    <n v="2100"/>
    <n v="14305"/>
    <m/>
    <m/>
    <x v="1"/>
    <n v="157"/>
    <x v="1"/>
    <s v="USD"/>
    <n v="1406264400"/>
    <n v="1407819600"/>
    <b v="0"/>
    <b v="0"/>
    <s v="technology/web"/>
    <x v="2"/>
    <x v="2"/>
  </r>
  <r>
    <s v="Upgradable scalable methodology"/>
    <n v="8300"/>
    <n v="6543"/>
    <m/>
    <m/>
    <x v="3"/>
    <n v="82"/>
    <x v="1"/>
    <s v="USD"/>
    <n v="1317531600"/>
    <n v="1317877200"/>
    <b v="0"/>
    <b v="0"/>
    <s v="food/food trucks"/>
    <x v="0"/>
    <x v="0"/>
  </r>
  <r>
    <s v="Customer-focused client-server service-desk"/>
    <n v="143900"/>
    <n v="193413"/>
    <m/>
    <m/>
    <x v="1"/>
    <n v="4498"/>
    <x v="2"/>
    <s v="AUD"/>
    <n v="1484632800"/>
    <n v="1484805600"/>
    <b v="0"/>
    <b v="0"/>
    <s v="theater/plays"/>
    <x v="3"/>
    <x v="3"/>
  </r>
  <r>
    <s v="Mandatory multimedia leverage"/>
    <n v="75000"/>
    <n v="2529"/>
    <m/>
    <m/>
    <x v="0"/>
    <n v="40"/>
    <x v="1"/>
    <s v="USD"/>
    <n v="1301806800"/>
    <n v="1302670800"/>
    <b v="0"/>
    <b v="0"/>
    <s v="music/jazz"/>
    <x v="1"/>
    <x v="17"/>
  </r>
  <r>
    <s v="Focused analyzing circuit"/>
    <n v="1300"/>
    <n v="5614"/>
    <m/>
    <m/>
    <x v="1"/>
    <n v="80"/>
    <x v="1"/>
    <s v="USD"/>
    <n v="1539752400"/>
    <n v="1540789200"/>
    <b v="1"/>
    <b v="0"/>
    <s v="theater/plays"/>
    <x v="3"/>
    <x v="3"/>
  </r>
  <r>
    <s v="Fundamental grid-enabled strategy"/>
    <n v="9000"/>
    <n v="3496"/>
    <m/>
    <m/>
    <x v="3"/>
    <n v="57"/>
    <x v="1"/>
    <s v="USD"/>
    <n v="1267250400"/>
    <n v="1268028000"/>
    <b v="0"/>
    <b v="0"/>
    <s v="publishing/fiction"/>
    <x v="5"/>
    <x v="13"/>
  </r>
  <r>
    <s v="Digitized 5thgeneration knowledgebase"/>
    <n v="1000"/>
    <n v="4257"/>
    <m/>
    <m/>
    <x v="1"/>
    <n v="43"/>
    <x v="1"/>
    <s v="USD"/>
    <n v="1535432400"/>
    <n v="1537160400"/>
    <b v="0"/>
    <b v="1"/>
    <s v="music/rock"/>
    <x v="1"/>
    <x v="1"/>
  </r>
  <r>
    <s v="Mandatory multi-tasking encryption"/>
    <n v="196900"/>
    <n v="199110"/>
    <m/>
    <m/>
    <x v="1"/>
    <n v="2053"/>
    <x v="1"/>
    <s v="USD"/>
    <n v="1510207200"/>
    <n v="1512280800"/>
    <b v="0"/>
    <b v="0"/>
    <s v="film &amp; video/documentary"/>
    <x v="4"/>
    <x v="4"/>
  </r>
  <r>
    <s v="Distributed system-worthy application"/>
    <n v="194500"/>
    <n v="41212"/>
    <m/>
    <m/>
    <x v="2"/>
    <n v="808"/>
    <x v="2"/>
    <s v="AUD"/>
    <n v="1462510800"/>
    <n v="1463115600"/>
    <b v="0"/>
    <b v="0"/>
    <s v="film &amp; video/documentary"/>
    <x v="4"/>
    <x v="4"/>
  </r>
  <r>
    <s v="Synergistic tertiary time-frame"/>
    <n v="9400"/>
    <n v="6338"/>
    <m/>
    <m/>
    <x v="0"/>
    <n v="226"/>
    <x v="3"/>
    <s v="DKK"/>
    <n v="1488520800"/>
    <n v="1490850000"/>
    <b v="0"/>
    <b v="0"/>
    <s v="film &amp; video/science fiction"/>
    <x v="4"/>
    <x v="22"/>
  </r>
  <r>
    <s v="Customer-focused impactful benchmark"/>
    <n v="104400"/>
    <n v="99100"/>
    <m/>
    <m/>
    <x v="0"/>
    <n v="1625"/>
    <x v="1"/>
    <s v="USD"/>
    <n v="1377579600"/>
    <n v="1379653200"/>
    <b v="0"/>
    <b v="0"/>
    <s v="theater/plays"/>
    <x v="3"/>
    <x v="3"/>
  </r>
  <r>
    <s v="Profound next generation infrastructure"/>
    <n v="8100"/>
    <n v="12300"/>
    <m/>
    <m/>
    <x v="1"/>
    <n v="168"/>
    <x v="1"/>
    <s v="USD"/>
    <n v="1576389600"/>
    <n v="1580364000"/>
    <b v="0"/>
    <b v="0"/>
    <s v="theater/plays"/>
    <x v="3"/>
    <x v="3"/>
  </r>
  <r>
    <s v="Face-to-face encompassing info-mediaries"/>
    <n v="87900"/>
    <n v="171549"/>
    <m/>
    <m/>
    <x v="1"/>
    <n v="4289"/>
    <x v="1"/>
    <s v="USD"/>
    <n v="1289019600"/>
    <n v="1289714400"/>
    <b v="0"/>
    <b v="1"/>
    <s v="music/indie rock"/>
    <x v="1"/>
    <x v="7"/>
  </r>
  <r>
    <s v="Open-source fresh-thinking policy"/>
    <n v="1400"/>
    <n v="14324"/>
    <m/>
    <m/>
    <x v="1"/>
    <n v="165"/>
    <x v="1"/>
    <s v="USD"/>
    <n v="1282194000"/>
    <n v="1282712400"/>
    <b v="0"/>
    <b v="0"/>
    <s v="music/rock"/>
    <x v="1"/>
    <x v="1"/>
  </r>
  <r>
    <s v="Extended 24/7 implementation"/>
    <n v="156800"/>
    <n v="6024"/>
    <m/>
    <m/>
    <x v="0"/>
    <n v="143"/>
    <x v="1"/>
    <s v="USD"/>
    <n v="1550037600"/>
    <n v="1550210400"/>
    <b v="0"/>
    <b v="0"/>
    <s v="theater/plays"/>
    <x v="3"/>
    <x v="3"/>
  </r>
  <r>
    <s v="Organic dynamic algorithm"/>
    <n v="121700"/>
    <n v="188721"/>
    <m/>
    <m/>
    <x v="1"/>
    <n v="1815"/>
    <x v="1"/>
    <s v="USD"/>
    <n v="1321941600"/>
    <n v="1322114400"/>
    <b v="0"/>
    <b v="0"/>
    <s v="theater/plays"/>
    <x v="3"/>
    <x v="3"/>
  </r>
  <r>
    <s v="Organic multi-tasking focus group"/>
    <n v="129400"/>
    <n v="57911"/>
    <m/>
    <m/>
    <x v="0"/>
    <n v="934"/>
    <x v="1"/>
    <s v="USD"/>
    <n v="1556427600"/>
    <n v="1557205200"/>
    <b v="0"/>
    <b v="0"/>
    <s v="film &amp; video/science fiction"/>
    <x v="4"/>
    <x v="22"/>
  </r>
  <r>
    <s v="Adaptive logistical initiative"/>
    <n v="5700"/>
    <n v="12309"/>
    <m/>
    <m/>
    <x v="1"/>
    <n v="397"/>
    <x v="4"/>
    <s v="GBP"/>
    <n v="1320991200"/>
    <n v="1323928800"/>
    <b v="0"/>
    <b v="1"/>
    <s v="film &amp; video/shorts"/>
    <x v="4"/>
    <x v="12"/>
  </r>
  <r>
    <s v="Stand-alone mobile customer loyalty"/>
    <n v="41700"/>
    <n v="138497"/>
    <m/>
    <m/>
    <x v="1"/>
    <n v="1539"/>
    <x v="1"/>
    <s v="USD"/>
    <n v="1345093200"/>
    <n v="1346130000"/>
    <b v="0"/>
    <b v="0"/>
    <s v="film &amp; video/animation"/>
    <x v="4"/>
    <x v="10"/>
  </r>
  <r>
    <s v="Focused composite approach"/>
    <n v="7900"/>
    <n v="667"/>
    <m/>
    <m/>
    <x v="0"/>
    <n v="17"/>
    <x v="1"/>
    <s v="USD"/>
    <n v="1309496400"/>
    <n v="1311051600"/>
    <b v="1"/>
    <b v="0"/>
    <s v="theater/plays"/>
    <x v="3"/>
    <x v="3"/>
  </r>
  <r>
    <s v="Face-to-face clear-thinking Local Area Network"/>
    <n v="121500"/>
    <n v="119830"/>
    <m/>
    <m/>
    <x v="0"/>
    <n v="2179"/>
    <x v="1"/>
    <s v="USD"/>
    <n v="1340254800"/>
    <n v="1340427600"/>
    <b v="1"/>
    <b v="0"/>
    <s v="food/food trucks"/>
    <x v="0"/>
    <x v="0"/>
  </r>
  <r>
    <s v="Cross-group cohesive circuit"/>
    <n v="4800"/>
    <n v="6623"/>
    <m/>
    <m/>
    <x v="1"/>
    <n v="138"/>
    <x v="1"/>
    <s v="USD"/>
    <n v="1412226000"/>
    <n v="1412312400"/>
    <b v="0"/>
    <b v="0"/>
    <s v="photography/photography books"/>
    <x v="7"/>
    <x v="14"/>
  </r>
  <r>
    <s v="Synergistic explicit capability"/>
    <n v="87300"/>
    <n v="81897"/>
    <m/>
    <m/>
    <x v="0"/>
    <n v="931"/>
    <x v="1"/>
    <s v="USD"/>
    <n v="1458104400"/>
    <n v="1459314000"/>
    <b v="0"/>
    <b v="0"/>
    <s v="theater/plays"/>
    <x v="3"/>
    <x v="3"/>
  </r>
  <r>
    <s v="Diverse analyzing definition"/>
    <n v="46300"/>
    <n v="186885"/>
    <m/>
    <m/>
    <x v="1"/>
    <n v="3594"/>
    <x v="1"/>
    <s v="USD"/>
    <n v="1411534800"/>
    <n v="1415426400"/>
    <b v="0"/>
    <b v="0"/>
    <s v="film &amp; video/science fiction"/>
    <x v="4"/>
    <x v="22"/>
  </r>
  <r>
    <s v="Enterprise-wide reciprocal success"/>
    <n v="67800"/>
    <n v="176398"/>
    <m/>
    <m/>
    <x v="1"/>
    <n v="5880"/>
    <x v="1"/>
    <s v="USD"/>
    <n v="1399093200"/>
    <n v="1399093200"/>
    <b v="1"/>
    <b v="0"/>
    <s v="music/rock"/>
    <x v="1"/>
    <x v="1"/>
  </r>
  <r>
    <s v="Progressive neutral middleware"/>
    <n v="3000"/>
    <n v="10999"/>
    <m/>
    <m/>
    <x v="1"/>
    <n v="112"/>
    <x v="1"/>
    <s v="USD"/>
    <n v="1270702800"/>
    <n v="1273899600"/>
    <b v="0"/>
    <b v="0"/>
    <s v="photography/photography books"/>
    <x v="7"/>
    <x v="14"/>
  </r>
  <r>
    <s v="Intuitive exuding process improvement"/>
    <n v="60900"/>
    <n v="102751"/>
    <m/>
    <m/>
    <x v="1"/>
    <n v="943"/>
    <x v="1"/>
    <s v="USD"/>
    <n v="1431666000"/>
    <n v="1432184400"/>
    <b v="0"/>
    <b v="0"/>
    <s v="games/mobile games"/>
    <x v="6"/>
    <x v="20"/>
  </r>
  <r>
    <s v="Exclusive real-time protocol"/>
    <n v="137900"/>
    <n v="165352"/>
    <m/>
    <m/>
    <x v="1"/>
    <n v="2468"/>
    <x v="1"/>
    <s v="USD"/>
    <n v="1472619600"/>
    <n v="1474779600"/>
    <b v="0"/>
    <b v="0"/>
    <s v="film &amp; video/animation"/>
    <x v="4"/>
    <x v="10"/>
  </r>
  <r>
    <s v="Extended encompassing application"/>
    <n v="85600"/>
    <n v="165798"/>
    <m/>
    <m/>
    <x v="1"/>
    <n v="2551"/>
    <x v="1"/>
    <s v="USD"/>
    <n v="1496293200"/>
    <n v="1500440400"/>
    <b v="0"/>
    <b v="1"/>
    <s v="games/mobile games"/>
    <x v="6"/>
    <x v="20"/>
  </r>
  <r>
    <s v="Progressive value-added ability"/>
    <n v="2400"/>
    <n v="10084"/>
    <m/>
    <m/>
    <x v="1"/>
    <n v="101"/>
    <x v="1"/>
    <s v="USD"/>
    <n v="1575612000"/>
    <n v="1575612000"/>
    <b v="0"/>
    <b v="0"/>
    <s v="games/video games"/>
    <x v="6"/>
    <x v="11"/>
  </r>
  <r>
    <s v="Cross-platform uniform hardware"/>
    <n v="7200"/>
    <n v="5523"/>
    <m/>
    <m/>
    <x v="3"/>
    <n v="67"/>
    <x v="1"/>
    <s v="USD"/>
    <n v="1369112400"/>
    <n v="1374123600"/>
    <b v="0"/>
    <b v="0"/>
    <s v="theater/plays"/>
    <x v="3"/>
    <x v="3"/>
  </r>
  <r>
    <s v="Progressive secondary portal"/>
    <n v="3400"/>
    <n v="5823"/>
    <m/>
    <m/>
    <x v="1"/>
    <n v="92"/>
    <x v="1"/>
    <s v="USD"/>
    <n v="1469422800"/>
    <n v="1469509200"/>
    <b v="0"/>
    <b v="0"/>
    <s v="theater/plays"/>
    <x v="3"/>
    <x v="3"/>
  </r>
  <r>
    <s v="Multi-lateral national adapter"/>
    <n v="3800"/>
    <n v="6000"/>
    <m/>
    <m/>
    <x v="1"/>
    <n v="62"/>
    <x v="1"/>
    <s v="USD"/>
    <n v="1307854800"/>
    <n v="1309237200"/>
    <b v="0"/>
    <b v="0"/>
    <s v="film &amp; video/animation"/>
    <x v="4"/>
    <x v="10"/>
  </r>
  <r>
    <s v="Enterprise-wide motivating matrices"/>
    <n v="7500"/>
    <n v="8181"/>
    <m/>
    <m/>
    <x v="1"/>
    <n v="149"/>
    <x v="6"/>
    <s v="EUR"/>
    <n v="1503378000"/>
    <n v="1503982800"/>
    <b v="0"/>
    <b v="1"/>
    <s v="games/video games"/>
    <x v="6"/>
    <x v="11"/>
  </r>
  <r>
    <s v="Polarized upward-trending Local Area Network"/>
    <n v="8600"/>
    <n v="3589"/>
    <m/>
    <m/>
    <x v="0"/>
    <n v="92"/>
    <x v="1"/>
    <s v="USD"/>
    <n v="1486965600"/>
    <n v="1487397600"/>
    <b v="0"/>
    <b v="0"/>
    <s v="film &amp; video/animation"/>
    <x v="4"/>
    <x v="10"/>
  </r>
  <r>
    <s v="Object-based directional function"/>
    <n v="39500"/>
    <n v="4323"/>
    <m/>
    <m/>
    <x v="0"/>
    <n v="57"/>
    <x v="2"/>
    <s v="AUD"/>
    <n v="1561438800"/>
    <n v="1562043600"/>
    <b v="0"/>
    <b v="1"/>
    <s v="music/rock"/>
    <x v="1"/>
    <x v="1"/>
  </r>
  <r>
    <s v="Re-contextualized tangible open architecture"/>
    <n v="9300"/>
    <n v="14822"/>
    <m/>
    <m/>
    <x v="1"/>
    <n v="329"/>
    <x v="1"/>
    <s v="USD"/>
    <n v="1398402000"/>
    <n v="1398574800"/>
    <b v="0"/>
    <b v="0"/>
    <s v="film &amp; video/animation"/>
    <x v="4"/>
    <x v="10"/>
  </r>
  <r>
    <s v="Distributed systemic adapter"/>
    <n v="2400"/>
    <n v="10138"/>
    <m/>
    <m/>
    <x v="1"/>
    <n v="97"/>
    <x v="3"/>
    <s v="DKK"/>
    <n v="1513231200"/>
    <n v="1515391200"/>
    <b v="0"/>
    <b v="1"/>
    <s v="theater/plays"/>
    <x v="3"/>
    <x v="3"/>
  </r>
  <r>
    <s v="Networked web-enabled instruction set"/>
    <n v="3200"/>
    <n v="3127"/>
    <m/>
    <m/>
    <x v="0"/>
    <n v="41"/>
    <x v="1"/>
    <s v="USD"/>
    <n v="1440824400"/>
    <n v="1441170000"/>
    <b v="0"/>
    <b v="0"/>
    <s v="technology/wearables"/>
    <x v="2"/>
    <x v="8"/>
  </r>
  <r>
    <s v="Vision-oriented dynamic service-desk"/>
    <n v="29400"/>
    <n v="123124"/>
    <m/>
    <m/>
    <x v="1"/>
    <n v="1784"/>
    <x v="1"/>
    <s v="USD"/>
    <n v="1281070800"/>
    <n v="1281157200"/>
    <b v="0"/>
    <b v="0"/>
    <s v="theater/plays"/>
    <x v="3"/>
    <x v="3"/>
  </r>
  <r>
    <s v="Vision-oriented actuating open system"/>
    <n v="168500"/>
    <n v="171729"/>
    <m/>
    <m/>
    <x v="1"/>
    <n v="1684"/>
    <x v="2"/>
    <s v="AUD"/>
    <n v="1397365200"/>
    <n v="1398229200"/>
    <b v="0"/>
    <b v="1"/>
    <s v="publishing/nonfiction"/>
    <x v="5"/>
    <x v="9"/>
  </r>
  <r>
    <s v="Sharable scalable core"/>
    <n v="8400"/>
    <n v="10729"/>
    <m/>
    <m/>
    <x v="1"/>
    <n v="250"/>
    <x v="1"/>
    <s v="USD"/>
    <n v="1494392400"/>
    <n v="1495256400"/>
    <b v="0"/>
    <b v="1"/>
    <s v="music/rock"/>
    <x v="1"/>
    <x v="1"/>
  </r>
  <r>
    <s v="Customer-focused attitude-oriented function"/>
    <n v="2300"/>
    <n v="10240"/>
    <m/>
    <m/>
    <x v="1"/>
    <n v="238"/>
    <x v="1"/>
    <s v="USD"/>
    <n v="1520143200"/>
    <n v="1520402400"/>
    <b v="0"/>
    <b v="0"/>
    <s v="theater/plays"/>
    <x v="3"/>
    <x v="3"/>
  </r>
  <r>
    <s v="Reverse-engineered system-worthy extranet"/>
    <n v="700"/>
    <n v="3988"/>
    <m/>
    <m/>
    <x v="1"/>
    <n v="53"/>
    <x v="1"/>
    <s v="USD"/>
    <n v="1405314000"/>
    <n v="1409806800"/>
    <b v="0"/>
    <b v="0"/>
    <s v="theater/plays"/>
    <x v="3"/>
    <x v="3"/>
  </r>
  <r>
    <s v="Re-engineered systematic monitoring"/>
    <n v="2900"/>
    <n v="14771"/>
    <m/>
    <m/>
    <x v="1"/>
    <n v="214"/>
    <x v="1"/>
    <s v="USD"/>
    <n v="1396846800"/>
    <n v="1396933200"/>
    <b v="0"/>
    <b v="0"/>
    <s v="theater/plays"/>
    <x v="3"/>
    <x v="3"/>
  </r>
  <r>
    <s v="Seamless value-added standardization"/>
    <n v="4500"/>
    <n v="14649"/>
    <m/>
    <m/>
    <x v="1"/>
    <n v="222"/>
    <x v="1"/>
    <s v="USD"/>
    <n v="1375678800"/>
    <n v="1376024400"/>
    <b v="0"/>
    <b v="0"/>
    <s v="technology/web"/>
    <x v="2"/>
    <x v="2"/>
  </r>
  <r>
    <s v="Triple-buffered fresh-thinking frame"/>
    <n v="19800"/>
    <n v="184658"/>
    <m/>
    <m/>
    <x v="1"/>
    <n v="1884"/>
    <x v="1"/>
    <s v="USD"/>
    <n v="1482386400"/>
    <n v="1483682400"/>
    <b v="0"/>
    <b v="1"/>
    <s v="publishing/fiction"/>
    <x v="5"/>
    <x v="13"/>
  </r>
  <r>
    <s v="Streamlined holistic knowledgebase"/>
    <n v="6200"/>
    <n v="13103"/>
    <m/>
    <m/>
    <x v="1"/>
    <n v="218"/>
    <x v="2"/>
    <s v="AUD"/>
    <n v="1420005600"/>
    <n v="1420437600"/>
    <b v="0"/>
    <b v="0"/>
    <s v="games/mobile games"/>
    <x v="6"/>
    <x v="20"/>
  </r>
  <r>
    <s v="Up-sized intermediate website"/>
    <n v="61500"/>
    <n v="168095"/>
    <m/>
    <m/>
    <x v="1"/>
    <n v="6465"/>
    <x v="1"/>
    <s v="USD"/>
    <n v="1420178400"/>
    <n v="1420783200"/>
    <b v="0"/>
    <b v="0"/>
    <s v="publishing/translations"/>
    <x v="5"/>
    <x v="18"/>
  </r>
  <r>
    <s v="Future-proofed directional synergy"/>
    <n v="100"/>
    <n v="3"/>
    <m/>
    <m/>
    <x v="0"/>
    <n v="1"/>
    <x v="1"/>
    <s v="USD"/>
    <n v="1264399200"/>
    <n v="1267423200"/>
    <b v="0"/>
    <b v="0"/>
    <s v="music/rock"/>
    <x v="1"/>
    <x v="1"/>
  </r>
  <r>
    <s v="Enhanced user-facing function"/>
    <n v="7100"/>
    <n v="3840"/>
    <m/>
    <m/>
    <x v="0"/>
    <n v="101"/>
    <x v="1"/>
    <s v="USD"/>
    <n v="1355032800"/>
    <n v="1355205600"/>
    <b v="0"/>
    <b v="0"/>
    <s v="theater/plays"/>
    <x v="3"/>
    <x v="3"/>
  </r>
  <r>
    <s v="Operative bandwidth-monitored interface"/>
    <n v="1000"/>
    <n v="6263"/>
    <m/>
    <m/>
    <x v="1"/>
    <n v="59"/>
    <x v="1"/>
    <s v="USD"/>
    <n v="1382677200"/>
    <n v="1383109200"/>
    <b v="0"/>
    <b v="0"/>
    <s v="theater/plays"/>
    <x v="3"/>
    <x v="3"/>
  </r>
  <r>
    <s v="Upgradable multi-state instruction set"/>
    <n v="121500"/>
    <n v="108161"/>
    <m/>
    <m/>
    <x v="0"/>
    <n v="1335"/>
    <x v="0"/>
    <s v="CAD"/>
    <n v="1302238800"/>
    <n v="1303275600"/>
    <b v="0"/>
    <b v="0"/>
    <s v="film &amp; video/drama"/>
    <x v="4"/>
    <x v="6"/>
  </r>
  <r>
    <s v="De-engineered static Local Area Network"/>
    <n v="4600"/>
    <n v="8505"/>
    <m/>
    <m/>
    <x v="1"/>
    <n v="88"/>
    <x v="1"/>
    <s v="USD"/>
    <n v="1487656800"/>
    <n v="1487829600"/>
    <b v="0"/>
    <b v="0"/>
    <s v="publishing/nonfiction"/>
    <x v="5"/>
    <x v="9"/>
  </r>
  <r>
    <s v="Upgradable grid-enabled superstructure"/>
    <n v="80500"/>
    <n v="96735"/>
    <m/>
    <m/>
    <x v="1"/>
    <n v="1697"/>
    <x v="1"/>
    <s v="USD"/>
    <n v="1297836000"/>
    <n v="1298268000"/>
    <b v="0"/>
    <b v="1"/>
    <s v="music/rock"/>
    <x v="1"/>
    <x v="1"/>
  </r>
  <r>
    <s v="Optimized actuating toolset"/>
    <n v="4100"/>
    <n v="959"/>
    <m/>
    <m/>
    <x v="0"/>
    <n v="15"/>
    <x v="4"/>
    <s v="GBP"/>
    <n v="1453615200"/>
    <n v="1456812000"/>
    <b v="0"/>
    <b v="0"/>
    <s v="music/rock"/>
    <x v="1"/>
    <x v="1"/>
  </r>
  <r>
    <s v="Decentralized exuding strategy"/>
    <n v="5700"/>
    <n v="8322"/>
    <m/>
    <m/>
    <x v="1"/>
    <n v="92"/>
    <x v="1"/>
    <s v="USD"/>
    <n v="1362463200"/>
    <n v="1363669200"/>
    <b v="0"/>
    <b v="0"/>
    <s v="theater/plays"/>
    <x v="3"/>
    <x v="3"/>
  </r>
  <r>
    <s v="Assimilated coherent hardware"/>
    <n v="5000"/>
    <n v="13424"/>
    <m/>
    <m/>
    <x v="1"/>
    <n v="186"/>
    <x v="1"/>
    <s v="USD"/>
    <n v="1481176800"/>
    <n v="1482904800"/>
    <b v="0"/>
    <b v="1"/>
    <s v="theater/plays"/>
    <x v="3"/>
    <x v="3"/>
  </r>
  <r>
    <s v="Multi-channeled responsive implementation"/>
    <n v="1800"/>
    <n v="10755"/>
    <m/>
    <m/>
    <x v="1"/>
    <n v="138"/>
    <x v="1"/>
    <s v="USD"/>
    <n v="1354946400"/>
    <n v="1356588000"/>
    <b v="1"/>
    <b v="0"/>
    <s v="photography/photography books"/>
    <x v="7"/>
    <x v="14"/>
  </r>
  <r>
    <s v="Centralized modular initiative"/>
    <n v="6300"/>
    <n v="9935"/>
    <m/>
    <m/>
    <x v="1"/>
    <n v="261"/>
    <x v="1"/>
    <s v="USD"/>
    <n v="1348808400"/>
    <n v="1349845200"/>
    <b v="0"/>
    <b v="0"/>
    <s v="music/rock"/>
    <x v="1"/>
    <x v="1"/>
  </r>
  <r>
    <s v="Reverse-engineered cohesive migration"/>
    <n v="84300"/>
    <n v="26303"/>
    <m/>
    <m/>
    <x v="0"/>
    <n v="454"/>
    <x v="1"/>
    <s v="USD"/>
    <n v="1282712400"/>
    <n v="1283058000"/>
    <b v="0"/>
    <b v="1"/>
    <s v="music/rock"/>
    <x v="1"/>
    <x v="1"/>
  </r>
  <r>
    <s v="Compatible multimedia hub"/>
    <n v="1700"/>
    <n v="5328"/>
    <m/>
    <m/>
    <x v="1"/>
    <n v="107"/>
    <x v="1"/>
    <s v="USD"/>
    <n v="1301979600"/>
    <n v="1304226000"/>
    <b v="0"/>
    <b v="1"/>
    <s v="music/indie rock"/>
    <x v="1"/>
    <x v="7"/>
  </r>
  <r>
    <s v="Organic eco-centric success"/>
    <n v="2900"/>
    <n v="10756"/>
    <m/>
    <m/>
    <x v="1"/>
    <n v="199"/>
    <x v="1"/>
    <s v="USD"/>
    <n v="1263016800"/>
    <n v="1263016800"/>
    <b v="0"/>
    <b v="0"/>
    <s v="photography/photography books"/>
    <x v="7"/>
    <x v="14"/>
  </r>
  <r>
    <s v="Virtual reciprocal policy"/>
    <n v="45600"/>
    <n v="165375"/>
    <m/>
    <m/>
    <x v="1"/>
    <n v="5512"/>
    <x v="1"/>
    <s v="USD"/>
    <n v="1360648800"/>
    <n v="1362031200"/>
    <b v="0"/>
    <b v="0"/>
    <s v="theater/plays"/>
    <x v="3"/>
    <x v="3"/>
  </r>
  <r>
    <s v="Persevering interactive emulation"/>
    <n v="4900"/>
    <n v="6031"/>
    <m/>
    <m/>
    <x v="1"/>
    <n v="86"/>
    <x v="1"/>
    <s v="USD"/>
    <n v="1451800800"/>
    <n v="1455602400"/>
    <b v="0"/>
    <b v="0"/>
    <s v="theater/plays"/>
    <x v="3"/>
    <x v="3"/>
  </r>
  <r>
    <s v="Proactive responsive emulation"/>
    <n v="111900"/>
    <n v="85902"/>
    <m/>
    <m/>
    <x v="0"/>
    <n v="3182"/>
    <x v="6"/>
    <s v="EUR"/>
    <n v="1415340000"/>
    <n v="1418191200"/>
    <b v="0"/>
    <b v="1"/>
    <s v="music/jazz"/>
    <x v="1"/>
    <x v="17"/>
  </r>
  <r>
    <s v="Extended eco-centric function"/>
    <n v="61600"/>
    <n v="143910"/>
    <m/>
    <m/>
    <x v="1"/>
    <n v="2768"/>
    <x v="2"/>
    <s v="AUD"/>
    <n v="1351054800"/>
    <n v="1352440800"/>
    <b v="0"/>
    <b v="0"/>
    <s v="theater/plays"/>
    <x v="3"/>
    <x v="3"/>
  </r>
  <r>
    <s v="Networked optimal productivity"/>
    <n v="1500"/>
    <n v="2708"/>
    <m/>
    <m/>
    <x v="1"/>
    <n v="48"/>
    <x v="1"/>
    <s v="USD"/>
    <n v="1349326800"/>
    <n v="1353304800"/>
    <b v="0"/>
    <b v="0"/>
    <s v="film &amp; video/documentary"/>
    <x v="4"/>
    <x v="4"/>
  </r>
  <r>
    <s v="Persistent attitude-oriented approach"/>
    <n v="3500"/>
    <n v="8842"/>
    <m/>
    <m/>
    <x v="1"/>
    <n v="87"/>
    <x v="1"/>
    <s v="USD"/>
    <n v="1548914400"/>
    <n v="1550728800"/>
    <b v="0"/>
    <b v="0"/>
    <s v="film &amp; video/television"/>
    <x v="4"/>
    <x v="19"/>
  </r>
  <r>
    <s v="Triple-buffered 4thgeneration toolset"/>
    <n v="173900"/>
    <n v="47260"/>
    <m/>
    <m/>
    <x v="3"/>
    <n v="1890"/>
    <x v="1"/>
    <s v="USD"/>
    <n v="1291269600"/>
    <n v="1291442400"/>
    <b v="0"/>
    <b v="0"/>
    <s v="games/video games"/>
    <x v="6"/>
    <x v="11"/>
  </r>
  <r>
    <s v="Progressive zero administration leverage"/>
    <n v="153700"/>
    <n v="1953"/>
    <m/>
    <m/>
    <x v="2"/>
    <n v="61"/>
    <x v="1"/>
    <s v="USD"/>
    <n v="1449468000"/>
    <n v="1452146400"/>
    <b v="0"/>
    <b v="0"/>
    <s v="photography/photography books"/>
    <x v="7"/>
    <x v="14"/>
  </r>
  <r>
    <s v="Networked radical neural-net"/>
    <n v="51100"/>
    <n v="155349"/>
    <m/>
    <m/>
    <x v="1"/>
    <n v="1894"/>
    <x v="1"/>
    <s v="USD"/>
    <n v="1562734800"/>
    <n v="1564894800"/>
    <b v="0"/>
    <b v="1"/>
    <s v="theater/plays"/>
    <x v="3"/>
    <x v="3"/>
  </r>
  <r>
    <s v="Re-engineered heuristic forecast"/>
    <n v="7800"/>
    <n v="10704"/>
    <m/>
    <m/>
    <x v="1"/>
    <n v="282"/>
    <x v="0"/>
    <s v="CAD"/>
    <n v="1505624400"/>
    <n v="1505883600"/>
    <b v="0"/>
    <b v="0"/>
    <s v="theater/plays"/>
    <x v="3"/>
    <x v="3"/>
  </r>
  <r>
    <s v="Fully-configurable background algorithm"/>
    <n v="2400"/>
    <n v="773"/>
    <m/>
    <m/>
    <x v="0"/>
    <n v="15"/>
    <x v="1"/>
    <s v="USD"/>
    <n v="1509948000"/>
    <n v="1510380000"/>
    <b v="0"/>
    <b v="0"/>
    <s v="theater/plays"/>
    <x v="3"/>
    <x v="3"/>
  </r>
  <r>
    <s v="Stand-alone discrete Graphical User Interface"/>
    <n v="3900"/>
    <n v="9419"/>
    <m/>
    <m/>
    <x v="1"/>
    <n v="116"/>
    <x v="1"/>
    <s v="USD"/>
    <n v="1554526800"/>
    <n v="1555218000"/>
    <b v="0"/>
    <b v="0"/>
    <s v="publishing/translations"/>
    <x v="5"/>
    <x v="18"/>
  </r>
  <r>
    <s v="Front-line foreground project"/>
    <n v="5500"/>
    <n v="5324"/>
    <m/>
    <m/>
    <x v="0"/>
    <n v="133"/>
    <x v="1"/>
    <s v="USD"/>
    <n v="1334811600"/>
    <n v="1335243600"/>
    <b v="0"/>
    <b v="1"/>
    <s v="games/video games"/>
    <x v="6"/>
    <x v="11"/>
  </r>
  <r>
    <s v="Persevering system-worthy info-mediaries"/>
    <n v="700"/>
    <n v="7465"/>
    <m/>
    <m/>
    <x v="1"/>
    <n v="83"/>
    <x v="1"/>
    <s v="USD"/>
    <n v="1279515600"/>
    <n v="1279688400"/>
    <b v="0"/>
    <b v="0"/>
    <s v="theater/plays"/>
    <x v="3"/>
    <x v="3"/>
  </r>
  <r>
    <s v="Distributed multi-tasking strategy"/>
    <n v="2700"/>
    <n v="8799"/>
    <m/>
    <m/>
    <x v="1"/>
    <n v="91"/>
    <x v="1"/>
    <s v="USD"/>
    <n v="1353909600"/>
    <n v="1356069600"/>
    <b v="0"/>
    <b v="0"/>
    <s v="technology/web"/>
    <x v="2"/>
    <x v="2"/>
  </r>
  <r>
    <s v="Vision-oriented methodical application"/>
    <n v="8000"/>
    <n v="13656"/>
    <m/>
    <m/>
    <x v="1"/>
    <n v="546"/>
    <x v="1"/>
    <s v="USD"/>
    <n v="1535950800"/>
    <n v="1536210000"/>
    <b v="0"/>
    <b v="0"/>
    <s v="theater/plays"/>
    <x v="3"/>
    <x v="3"/>
  </r>
  <r>
    <s v="Function-based high-level infrastructure"/>
    <n v="2500"/>
    <n v="14536"/>
    <m/>
    <m/>
    <x v="1"/>
    <n v="393"/>
    <x v="1"/>
    <s v="USD"/>
    <n v="1511244000"/>
    <n v="1511762400"/>
    <b v="0"/>
    <b v="0"/>
    <s v="film &amp; video/animation"/>
    <x v="4"/>
    <x v="10"/>
  </r>
  <r>
    <s v="Profound object-oriented paradigm"/>
    <n v="164500"/>
    <n v="150552"/>
    <m/>
    <m/>
    <x v="0"/>
    <n v="2062"/>
    <x v="1"/>
    <s v="USD"/>
    <n v="1331445600"/>
    <n v="1333256400"/>
    <b v="0"/>
    <b v="1"/>
    <s v="theater/plays"/>
    <x v="3"/>
    <x v="3"/>
  </r>
  <r>
    <s v="Virtual contextually-based circuit"/>
    <n v="8400"/>
    <n v="9076"/>
    <m/>
    <m/>
    <x v="1"/>
    <n v="133"/>
    <x v="1"/>
    <s v="USD"/>
    <n v="1480226400"/>
    <n v="1480744800"/>
    <b v="0"/>
    <b v="1"/>
    <s v="film &amp; video/television"/>
    <x v="4"/>
    <x v="19"/>
  </r>
  <r>
    <s v="Business-focused dynamic instruction set"/>
    <n v="8100"/>
    <n v="1517"/>
    <m/>
    <m/>
    <x v="0"/>
    <n v="29"/>
    <x v="3"/>
    <s v="DKK"/>
    <n v="1464584400"/>
    <n v="1465016400"/>
    <b v="0"/>
    <b v="0"/>
    <s v="music/rock"/>
    <x v="1"/>
    <x v="1"/>
  </r>
  <r>
    <s v="Ameliorated fresh-thinking protocol"/>
    <n v="9800"/>
    <n v="8153"/>
    <m/>
    <m/>
    <x v="0"/>
    <n v="132"/>
    <x v="1"/>
    <s v="USD"/>
    <n v="1335848400"/>
    <n v="1336280400"/>
    <b v="0"/>
    <b v="0"/>
    <s v="technology/web"/>
    <x v="2"/>
    <x v="2"/>
  </r>
  <r>
    <s v="Front-line optimizing emulation"/>
    <n v="900"/>
    <n v="6357"/>
    <m/>
    <m/>
    <x v="1"/>
    <n v="254"/>
    <x v="1"/>
    <s v="USD"/>
    <n v="1473483600"/>
    <n v="1476766800"/>
    <b v="0"/>
    <b v="0"/>
    <s v="theater/plays"/>
    <x v="3"/>
    <x v="3"/>
  </r>
  <r>
    <s v="Devolved uniform complexity"/>
    <n v="112100"/>
    <n v="19557"/>
    <m/>
    <m/>
    <x v="3"/>
    <n v="184"/>
    <x v="1"/>
    <s v="USD"/>
    <n v="1479880800"/>
    <n v="1480485600"/>
    <b v="0"/>
    <b v="0"/>
    <s v="theater/plays"/>
    <x v="3"/>
    <x v="3"/>
  </r>
  <r>
    <s v="Public-key intangible superstructure"/>
    <n v="6300"/>
    <n v="13213"/>
    <m/>
    <m/>
    <x v="1"/>
    <n v="176"/>
    <x v="1"/>
    <s v="USD"/>
    <n v="1430197200"/>
    <n v="1430197200"/>
    <b v="0"/>
    <b v="0"/>
    <s v="music/electric music"/>
    <x v="1"/>
    <x v="5"/>
  </r>
  <r>
    <s v="Secured global success"/>
    <n v="5600"/>
    <n v="5476"/>
    <m/>
    <m/>
    <x v="0"/>
    <n v="137"/>
    <x v="3"/>
    <s v="DKK"/>
    <n v="1331701200"/>
    <n v="1331787600"/>
    <b v="0"/>
    <b v="1"/>
    <s v="music/metal"/>
    <x v="1"/>
    <x v="16"/>
  </r>
  <r>
    <s v="Grass-roots mission-critical capability"/>
    <n v="800"/>
    <n v="13474"/>
    <m/>
    <m/>
    <x v="1"/>
    <n v="337"/>
    <x v="0"/>
    <s v="CAD"/>
    <n v="1438578000"/>
    <n v="1438837200"/>
    <b v="0"/>
    <b v="0"/>
    <s v="theater/plays"/>
    <x v="3"/>
    <x v="3"/>
  </r>
  <r>
    <s v="Advanced global data-warehouse"/>
    <n v="168600"/>
    <n v="91722"/>
    <m/>
    <m/>
    <x v="0"/>
    <n v="908"/>
    <x v="1"/>
    <s v="USD"/>
    <n v="1368162000"/>
    <n v="1370926800"/>
    <b v="0"/>
    <b v="1"/>
    <s v="film &amp; video/documentary"/>
    <x v="4"/>
    <x v="4"/>
  </r>
  <r>
    <s v="Self-enabling uniform complexity"/>
    <n v="1800"/>
    <n v="8219"/>
    <m/>
    <m/>
    <x v="1"/>
    <n v="107"/>
    <x v="1"/>
    <s v="USD"/>
    <n v="1318654800"/>
    <n v="1319000400"/>
    <b v="1"/>
    <b v="0"/>
    <s v="technology/web"/>
    <x v="2"/>
    <x v="2"/>
  </r>
  <r>
    <s v="Versatile cohesive encoding"/>
    <n v="7300"/>
    <n v="717"/>
    <m/>
    <m/>
    <x v="0"/>
    <n v="10"/>
    <x v="1"/>
    <s v="USD"/>
    <n v="1331874000"/>
    <n v="1333429200"/>
    <b v="0"/>
    <b v="0"/>
    <s v="food/food trucks"/>
    <x v="0"/>
    <x v="0"/>
  </r>
  <r>
    <s v="Organized executive solution"/>
    <n v="6500"/>
    <n v="1065"/>
    <m/>
    <m/>
    <x v="3"/>
    <n v="32"/>
    <x v="6"/>
    <s v="EUR"/>
    <n v="1286254800"/>
    <n v="1287032400"/>
    <b v="0"/>
    <b v="0"/>
    <s v="theater/plays"/>
    <x v="3"/>
    <x v="3"/>
  </r>
  <r>
    <s v="Automated local emulation"/>
    <n v="600"/>
    <n v="8038"/>
    <m/>
    <m/>
    <x v="1"/>
    <n v="183"/>
    <x v="1"/>
    <s v="USD"/>
    <n v="1540530000"/>
    <n v="1541570400"/>
    <b v="0"/>
    <b v="0"/>
    <s v="theater/plays"/>
    <x v="3"/>
    <x v="3"/>
  </r>
  <r>
    <s v="Enterprise-wide intermediate middleware"/>
    <n v="192900"/>
    <n v="68769"/>
    <m/>
    <m/>
    <x v="0"/>
    <n v="1910"/>
    <x v="5"/>
    <s v="CHF"/>
    <n v="1381813200"/>
    <n v="1383976800"/>
    <b v="0"/>
    <b v="0"/>
    <s v="theater/plays"/>
    <x v="3"/>
    <x v="3"/>
  </r>
  <r>
    <s v="Grass-roots real-time Local Area Network"/>
    <n v="6100"/>
    <n v="3352"/>
    <m/>
    <m/>
    <x v="0"/>
    <n v="38"/>
    <x v="2"/>
    <s v="AUD"/>
    <n v="1548655200"/>
    <n v="1550556000"/>
    <b v="0"/>
    <b v="0"/>
    <s v="theater/plays"/>
    <x v="3"/>
    <x v="3"/>
  </r>
  <r>
    <s v="Organized client-driven capacity"/>
    <n v="7200"/>
    <n v="6785"/>
    <m/>
    <m/>
    <x v="0"/>
    <n v="104"/>
    <x v="2"/>
    <s v="AUD"/>
    <n v="1389679200"/>
    <n v="1390456800"/>
    <b v="0"/>
    <b v="1"/>
    <s v="theater/plays"/>
    <x v="3"/>
    <x v="3"/>
  </r>
  <r>
    <s v="Adaptive intangible database"/>
    <n v="3500"/>
    <n v="5037"/>
    <m/>
    <m/>
    <x v="1"/>
    <n v="72"/>
    <x v="1"/>
    <s v="USD"/>
    <n v="1456466400"/>
    <n v="1458018000"/>
    <b v="0"/>
    <b v="1"/>
    <s v="music/rock"/>
    <x v="1"/>
    <x v="1"/>
  </r>
  <r>
    <s v="Grass-roots contextually-based algorithm"/>
    <n v="3800"/>
    <n v="1954"/>
    <m/>
    <m/>
    <x v="0"/>
    <n v="49"/>
    <x v="1"/>
    <s v="USD"/>
    <n v="1456984800"/>
    <n v="1461819600"/>
    <b v="0"/>
    <b v="0"/>
    <s v="food/food trucks"/>
    <x v="0"/>
    <x v="0"/>
  </r>
  <r>
    <s v="Focused executive core"/>
    <n v="100"/>
    <n v="5"/>
    <m/>
    <m/>
    <x v="0"/>
    <n v="1"/>
    <x v="3"/>
    <s v="DKK"/>
    <n v="1504069200"/>
    <n v="1504155600"/>
    <b v="0"/>
    <b v="1"/>
    <s v="publishing/nonfiction"/>
    <x v="5"/>
    <x v="9"/>
  </r>
  <r>
    <s v="Multi-channeled disintermediate policy"/>
    <n v="900"/>
    <n v="12102"/>
    <m/>
    <m/>
    <x v="1"/>
    <n v="295"/>
    <x v="1"/>
    <s v="USD"/>
    <n v="1424930400"/>
    <n v="1426395600"/>
    <b v="0"/>
    <b v="0"/>
    <s v="film &amp; video/documentary"/>
    <x v="4"/>
    <x v="4"/>
  </r>
  <r>
    <s v="Customizable bi-directional hardware"/>
    <n v="76100"/>
    <n v="24234"/>
    <m/>
    <m/>
    <x v="0"/>
    <n v="245"/>
    <x v="1"/>
    <s v="USD"/>
    <n v="1535864400"/>
    <n v="1537074000"/>
    <b v="0"/>
    <b v="0"/>
    <s v="theater/plays"/>
    <x v="3"/>
    <x v="3"/>
  </r>
  <r>
    <s v="Networked optimal architecture"/>
    <n v="3400"/>
    <n v="2809"/>
    <m/>
    <m/>
    <x v="0"/>
    <n v="32"/>
    <x v="1"/>
    <s v="USD"/>
    <n v="1452146400"/>
    <n v="1452578400"/>
    <b v="0"/>
    <b v="0"/>
    <s v="music/indie rock"/>
    <x v="1"/>
    <x v="7"/>
  </r>
  <r>
    <s v="User-friendly discrete benchmark"/>
    <n v="2100"/>
    <n v="11469"/>
    <m/>
    <m/>
    <x v="1"/>
    <n v="142"/>
    <x v="1"/>
    <s v="USD"/>
    <n v="1470546000"/>
    <n v="1474088400"/>
    <b v="0"/>
    <b v="0"/>
    <s v="film &amp; video/documentary"/>
    <x v="4"/>
    <x v="4"/>
  </r>
  <r>
    <s v="Grass-roots actuating policy"/>
    <n v="2800"/>
    <n v="8014"/>
    <m/>
    <m/>
    <x v="1"/>
    <n v="85"/>
    <x v="1"/>
    <s v="USD"/>
    <n v="1458363600"/>
    <n v="1461906000"/>
    <b v="0"/>
    <b v="0"/>
    <s v="theater/plays"/>
    <x v="3"/>
    <x v="3"/>
  </r>
  <r>
    <s v="Enterprise-wide 3rdgeneration knowledge user"/>
    <n v="6500"/>
    <n v="514"/>
    <m/>
    <m/>
    <x v="0"/>
    <n v="7"/>
    <x v="1"/>
    <s v="USD"/>
    <n v="1500008400"/>
    <n v="1500267600"/>
    <b v="0"/>
    <b v="1"/>
    <s v="theater/plays"/>
    <x v="3"/>
    <x v="3"/>
  </r>
  <r>
    <s v="Face-to-face zero tolerance moderator"/>
    <n v="32900"/>
    <n v="43473"/>
    <m/>
    <m/>
    <x v="1"/>
    <n v="659"/>
    <x v="3"/>
    <s v="DKK"/>
    <n v="1338958800"/>
    <n v="1340686800"/>
    <b v="0"/>
    <b v="1"/>
    <s v="publishing/fiction"/>
    <x v="5"/>
    <x v="13"/>
  </r>
  <r>
    <s v="Grass-roots optimizing projection"/>
    <n v="118200"/>
    <n v="87560"/>
    <m/>
    <m/>
    <x v="0"/>
    <n v="803"/>
    <x v="1"/>
    <s v="USD"/>
    <n v="1303102800"/>
    <n v="1303189200"/>
    <b v="0"/>
    <b v="0"/>
    <s v="theater/plays"/>
    <x v="3"/>
    <x v="3"/>
  </r>
  <r>
    <s v="User-centric 6thgeneration attitude"/>
    <n v="4100"/>
    <n v="3087"/>
    <m/>
    <m/>
    <x v="3"/>
    <n v="75"/>
    <x v="1"/>
    <s v="USD"/>
    <n v="1316581200"/>
    <n v="1318309200"/>
    <b v="0"/>
    <b v="1"/>
    <s v="music/indie rock"/>
    <x v="1"/>
    <x v="7"/>
  </r>
  <r>
    <s v="Switchable zero tolerance website"/>
    <n v="7800"/>
    <n v="1586"/>
    <m/>
    <m/>
    <x v="0"/>
    <n v="16"/>
    <x v="1"/>
    <s v="USD"/>
    <n v="1270789200"/>
    <n v="1272171600"/>
    <b v="0"/>
    <b v="0"/>
    <s v="games/video games"/>
    <x v="6"/>
    <x v="11"/>
  </r>
  <r>
    <s v="Focused real-time help-desk"/>
    <n v="6300"/>
    <n v="12812"/>
    <m/>
    <m/>
    <x v="1"/>
    <n v="121"/>
    <x v="1"/>
    <s v="USD"/>
    <n v="1297836000"/>
    <n v="1298872800"/>
    <b v="0"/>
    <b v="0"/>
    <s v="theater/plays"/>
    <x v="3"/>
    <x v="3"/>
  </r>
  <r>
    <s v="Robust impactful approach"/>
    <n v="59100"/>
    <n v="183345"/>
    <m/>
    <m/>
    <x v="1"/>
    <n v="3742"/>
    <x v="1"/>
    <s v="USD"/>
    <n v="1382677200"/>
    <n v="1383282000"/>
    <b v="0"/>
    <b v="0"/>
    <s v="theater/plays"/>
    <x v="3"/>
    <x v="3"/>
  </r>
  <r>
    <s v="Secured maximized policy"/>
    <n v="2200"/>
    <n v="8697"/>
    <m/>
    <m/>
    <x v="1"/>
    <n v="223"/>
    <x v="1"/>
    <s v="USD"/>
    <n v="1330322400"/>
    <n v="1330495200"/>
    <b v="0"/>
    <b v="0"/>
    <s v="music/rock"/>
    <x v="1"/>
    <x v="1"/>
  </r>
  <r>
    <s v="Realigned upward-trending strategy"/>
    <n v="1400"/>
    <n v="4126"/>
    <m/>
    <m/>
    <x v="1"/>
    <n v="133"/>
    <x v="1"/>
    <s v="USD"/>
    <n v="1552366800"/>
    <n v="1552798800"/>
    <b v="0"/>
    <b v="1"/>
    <s v="film &amp; video/documentary"/>
    <x v="4"/>
    <x v="4"/>
  </r>
  <r>
    <s v="Open-source interactive knowledge user"/>
    <n v="9500"/>
    <n v="3220"/>
    <m/>
    <m/>
    <x v="0"/>
    <n v="31"/>
    <x v="1"/>
    <s v="USD"/>
    <n v="1400907600"/>
    <n v="1403413200"/>
    <b v="0"/>
    <b v="0"/>
    <s v="theater/plays"/>
    <x v="3"/>
    <x v="3"/>
  </r>
  <r>
    <s v="Configurable demand-driven matrix"/>
    <n v="9600"/>
    <n v="6401"/>
    <m/>
    <m/>
    <x v="0"/>
    <n v="108"/>
    <x v="6"/>
    <s v="EUR"/>
    <n v="1574143200"/>
    <n v="1574229600"/>
    <b v="0"/>
    <b v="1"/>
    <s v="food/food trucks"/>
    <x v="0"/>
    <x v="0"/>
  </r>
  <r>
    <s v="Cross-group coherent hierarchy"/>
    <n v="6600"/>
    <n v="1269"/>
    <m/>
    <m/>
    <x v="0"/>
    <n v="30"/>
    <x v="1"/>
    <s v="USD"/>
    <n v="1494738000"/>
    <n v="1495861200"/>
    <b v="0"/>
    <b v="0"/>
    <s v="theater/plays"/>
    <x v="3"/>
    <x v="3"/>
  </r>
  <r>
    <s v="Decentralized demand-driven open system"/>
    <n v="5700"/>
    <n v="903"/>
    <m/>
    <m/>
    <x v="0"/>
    <n v="17"/>
    <x v="1"/>
    <s v="USD"/>
    <n v="1392357600"/>
    <n v="1392530400"/>
    <b v="0"/>
    <b v="0"/>
    <s v="music/rock"/>
    <x v="1"/>
    <x v="1"/>
  </r>
  <r>
    <s v="Advanced empowering matrix"/>
    <n v="8400"/>
    <n v="3251"/>
    <m/>
    <m/>
    <x v="3"/>
    <n v="64"/>
    <x v="1"/>
    <s v="USD"/>
    <n v="1281589200"/>
    <n v="1283662800"/>
    <b v="0"/>
    <b v="0"/>
    <s v="technology/web"/>
    <x v="2"/>
    <x v="2"/>
  </r>
  <r>
    <s v="Phased holistic implementation"/>
    <n v="84400"/>
    <n v="8092"/>
    <m/>
    <m/>
    <x v="0"/>
    <n v="80"/>
    <x v="1"/>
    <s v="USD"/>
    <n v="1305003600"/>
    <n v="1305781200"/>
    <b v="0"/>
    <b v="0"/>
    <s v="publishing/fiction"/>
    <x v="5"/>
    <x v="13"/>
  </r>
  <r>
    <s v="Proactive attitude-oriented knowledge user"/>
    <n v="170400"/>
    <n v="160422"/>
    <m/>
    <m/>
    <x v="0"/>
    <n v="2468"/>
    <x v="1"/>
    <s v="USD"/>
    <n v="1301634000"/>
    <n v="1302325200"/>
    <b v="0"/>
    <b v="0"/>
    <s v="film &amp; video/shorts"/>
    <x v="4"/>
    <x v="12"/>
  </r>
  <r>
    <s v="Visionary asymmetric Graphical User Interface"/>
    <n v="117900"/>
    <n v="196377"/>
    <m/>
    <m/>
    <x v="1"/>
    <n v="5168"/>
    <x v="1"/>
    <s v="USD"/>
    <n v="1290664800"/>
    <n v="1291788000"/>
    <b v="0"/>
    <b v="0"/>
    <s v="theater/plays"/>
    <x v="3"/>
    <x v="3"/>
  </r>
  <r>
    <s v="Integrated zero-defect help-desk"/>
    <n v="8900"/>
    <n v="2148"/>
    <m/>
    <m/>
    <x v="0"/>
    <n v="26"/>
    <x v="4"/>
    <s v="GBP"/>
    <n v="1395896400"/>
    <n v="1396069200"/>
    <b v="0"/>
    <b v="0"/>
    <s v="film &amp; video/documentary"/>
    <x v="4"/>
    <x v="4"/>
  </r>
  <r>
    <s v="Inverse analyzing matrices"/>
    <n v="7100"/>
    <n v="11648"/>
    <m/>
    <m/>
    <x v="1"/>
    <n v="307"/>
    <x v="1"/>
    <s v="USD"/>
    <n v="1434862800"/>
    <n v="1435899600"/>
    <b v="0"/>
    <b v="1"/>
    <s v="theater/plays"/>
    <x v="3"/>
    <x v="3"/>
  </r>
  <r>
    <s v="Programmable systemic implementation"/>
    <n v="6500"/>
    <n v="5897"/>
    <m/>
    <m/>
    <x v="0"/>
    <n v="73"/>
    <x v="1"/>
    <s v="USD"/>
    <n v="1529125200"/>
    <n v="1531112400"/>
    <b v="0"/>
    <b v="1"/>
    <s v="theater/plays"/>
    <x v="3"/>
    <x v="3"/>
  </r>
  <r>
    <s v="Multi-channeled next generation architecture"/>
    <n v="7200"/>
    <n v="3326"/>
    <m/>
    <m/>
    <x v="0"/>
    <n v="128"/>
    <x v="1"/>
    <s v="USD"/>
    <n v="1451109600"/>
    <n v="1451628000"/>
    <b v="0"/>
    <b v="0"/>
    <s v="film &amp; video/animation"/>
    <x v="4"/>
    <x v="10"/>
  </r>
  <r>
    <s v="Digitized 3rdgeneration encoding"/>
    <n v="2600"/>
    <n v="1002"/>
    <m/>
    <m/>
    <x v="0"/>
    <n v="33"/>
    <x v="1"/>
    <s v="USD"/>
    <n v="1566968400"/>
    <n v="1567314000"/>
    <b v="0"/>
    <b v="1"/>
    <s v="theater/plays"/>
    <x v="3"/>
    <x v="3"/>
  </r>
  <r>
    <s v="Innovative well-modulated functionalities"/>
    <n v="98700"/>
    <n v="131826"/>
    <m/>
    <m/>
    <x v="1"/>
    <n v="2441"/>
    <x v="1"/>
    <s v="USD"/>
    <n v="1543557600"/>
    <n v="1544508000"/>
    <b v="0"/>
    <b v="0"/>
    <s v="music/rock"/>
    <x v="1"/>
    <x v="1"/>
  </r>
  <r>
    <s v="Fundamental incremental database"/>
    <n v="93800"/>
    <n v="21477"/>
    <m/>
    <m/>
    <x v="2"/>
    <n v="211"/>
    <x v="1"/>
    <s v="USD"/>
    <n v="1481522400"/>
    <n v="1482472800"/>
    <b v="0"/>
    <b v="0"/>
    <s v="games/video games"/>
    <x v="6"/>
    <x v="11"/>
  </r>
  <r>
    <s v="Expanded encompassing open architecture"/>
    <n v="33700"/>
    <n v="62330"/>
    <m/>
    <m/>
    <x v="1"/>
    <n v="1385"/>
    <x v="4"/>
    <s v="GBP"/>
    <n v="1512712800"/>
    <n v="1512799200"/>
    <b v="0"/>
    <b v="0"/>
    <s v="film &amp; video/documentary"/>
    <x v="4"/>
    <x v="4"/>
  </r>
  <r>
    <s v="Intuitive static portal"/>
    <n v="3300"/>
    <n v="14643"/>
    <m/>
    <m/>
    <x v="1"/>
    <n v="190"/>
    <x v="1"/>
    <s v="USD"/>
    <n v="1324274400"/>
    <n v="1324360800"/>
    <b v="0"/>
    <b v="0"/>
    <s v="food/food trucks"/>
    <x v="0"/>
    <x v="0"/>
  </r>
  <r>
    <s v="Optional bandwidth-monitored definition"/>
    <n v="20700"/>
    <n v="41396"/>
    <m/>
    <m/>
    <x v="1"/>
    <n v="470"/>
    <x v="1"/>
    <s v="USD"/>
    <n v="1364446800"/>
    <n v="1364533200"/>
    <b v="0"/>
    <b v="0"/>
    <s v="technology/wearables"/>
    <x v="2"/>
    <x v="8"/>
  </r>
  <r>
    <s v="Persistent well-modulated synergy"/>
    <n v="9600"/>
    <n v="11900"/>
    <m/>
    <m/>
    <x v="1"/>
    <n v="253"/>
    <x v="1"/>
    <s v="USD"/>
    <n v="1542693600"/>
    <n v="1545112800"/>
    <b v="0"/>
    <b v="0"/>
    <s v="theater/plays"/>
    <x v="3"/>
    <x v="3"/>
  </r>
  <r>
    <s v="Assimilated discrete algorithm"/>
    <n v="66200"/>
    <n v="123538"/>
    <m/>
    <m/>
    <x v="1"/>
    <n v="1113"/>
    <x v="1"/>
    <s v="USD"/>
    <n v="1515564000"/>
    <n v="1516168800"/>
    <b v="0"/>
    <b v="0"/>
    <s v="music/rock"/>
    <x v="1"/>
    <x v="1"/>
  </r>
  <r>
    <s v="Operative uniform hub"/>
    <n v="173800"/>
    <n v="198628"/>
    <m/>
    <m/>
    <x v="1"/>
    <n v="2283"/>
    <x v="1"/>
    <s v="USD"/>
    <n v="1573797600"/>
    <n v="1574920800"/>
    <b v="0"/>
    <b v="0"/>
    <s v="music/rock"/>
    <x v="1"/>
    <x v="1"/>
  </r>
  <r>
    <s v="Customizable intangible capability"/>
    <n v="70700"/>
    <n v="68602"/>
    <m/>
    <m/>
    <x v="0"/>
    <n v="1072"/>
    <x v="1"/>
    <s v="USD"/>
    <n v="1292392800"/>
    <n v="1292479200"/>
    <b v="0"/>
    <b v="1"/>
    <s v="music/rock"/>
    <x v="1"/>
    <x v="1"/>
  </r>
  <r>
    <s v="Innovative didactic analyzer"/>
    <n v="94500"/>
    <n v="116064"/>
    <m/>
    <m/>
    <x v="1"/>
    <n v="1095"/>
    <x v="1"/>
    <s v="USD"/>
    <n v="1573452000"/>
    <n v="1573538400"/>
    <b v="0"/>
    <b v="0"/>
    <s v="theater/plays"/>
    <x v="3"/>
    <x v="3"/>
  </r>
  <r>
    <s v="Decentralized intangible encoding"/>
    <n v="69800"/>
    <n v="125042"/>
    <m/>
    <m/>
    <x v="1"/>
    <n v="1690"/>
    <x v="1"/>
    <s v="USD"/>
    <n v="1317790800"/>
    <n v="1320382800"/>
    <b v="0"/>
    <b v="0"/>
    <s v="theater/plays"/>
    <x v="3"/>
    <x v="3"/>
  </r>
  <r>
    <s v="Front-line transitional algorithm"/>
    <n v="136300"/>
    <n v="108974"/>
    <m/>
    <m/>
    <x v="3"/>
    <n v="1297"/>
    <x v="0"/>
    <s v="CAD"/>
    <n v="1501650000"/>
    <n v="1502859600"/>
    <b v="0"/>
    <b v="0"/>
    <s v="theater/plays"/>
    <x v="3"/>
    <x v="3"/>
  </r>
  <r>
    <s v="Switchable didactic matrices"/>
    <n v="37100"/>
    <n v="34964"/>
    <m/>
    <m/>
    <x v="0"/>
    <n v="393"/>
    <x v="1"/>
    <s v="USD"/>
    <n v="1323669600"/>
    <n v="1323756000"/>
    <b v="0"/>
    <b v="0"/>
    <s v="photography/photography books"/>
    <x v="7"/>
    <x v="14"/>
  </r>
  <r>
    <s v="Ameliorated disintermediate utilization"/>
    <n v="114300"/>
    <n v="96777"/>
    <m/>
    <m/>
    <x v="0"/>
    <n v="1257"/>
    <x v="1"/>
    <s v="USD"/>
    <n v="1440738000"/>
    <n v="1441342800"/>
    <b v="0"/>
    <b v="0"/>
    <s v="music/indie rock"/>
    <x v="1"/>
    <x v="7"/>
  </r>
  <r>
    <s v="Visionary foreground middleware"/>
    <n v="47900"/>
    <n v="31864"/>
    <m/>
    <m/>
    <x v="0"/>
    <n v="328"/>
    <x v="1"/>
    <s v="USD"/>
    <n v="1374296400"/>
    <n v="1375333200"/>
    <b v="0"/>
    <b v="0"/>
    <s v="theater/plays"/>
    <x v="3"/>
    <x v="3"/>
  </r>
  <r>
    <s v="Optional zero-defect task-force"/>
    <n v="9000"/>
    <n v="4853"/>
    <m/>
    <m/>
    <x v="0"/>
    <n v="147"/>
    <x v="1"/>
    <s v="USD"/>
    <n v="1384840800"/>
    <n v="1389420000"/>
    <b v="0"/>
    <b v="0"/>
    <s v="theater/plays"/>
    <x v="3"/>
    <x v="3"/>
  </r>
  <r>
    <s v="Devolved exuding emulation"/>
    <n v="197600"/>
    <n v="82959"/>
    <m/>
    <m/>
    <x v="0"/>
    <n v="830"/>
    <x v="1"/>
    <s v="USD"/>
    <n v="1516600800"/>
    <n v="1520056800"/>
    <b v="0"/>
    <b v="0"/>
    <s v="games/video games"/>
    <x v="6"/>
    <x v="11"/>
  </r>
  <r>
    <s v="Open-source neutral task-force"/>
    <n v="157600"/>
    <n v="23159"/>
    <m/>
    <m/>
    <x v="0"/>
    <n v="331"/>
    <x v="4"/>
    <s v="GBP"/>
    <n v="1436418000"/>
    <n v="1436504400"/>
    <b v="0"/>
    <b v="0"/>
    <s v="film &amp; video/drama"/>
    <x v="4"/>
    <x v="6"/>
  </r>
  <r>
    <s v="Virtual attitude-oriented migration"/>
    <n v="8000"/>
    <n v="2758"/>
    <m/>
    <m/>
    <x v="0"/>
    <n v="25"/>
    <x v="1"/>
    <s v="USD"/>
    <n v="1503550800"/>
    <n v="1508302800"/>
    <b v="0"/>
    <b v="1"/>
    <s v="music/indie rock"/>
    <x v="1"/>
    <x v="7"/>
  </r>
  <r>
    <s v="Open-source full-range portal"/>
    <n v="900"/>
    <n v="12607"/>
    <m/>
    <m/>
    <x v="1"/>
    <n v="191"/>
    <x v="1"/>
    <s v="USD"/>
    <n v="1423634400"/>
    <n v="1425708000"/>
    <b v="0"/>
    <b v="0"/>
    <s v="technology/web"/>
    <x v="2"/>
    <x v="2"/>
  </r>
  <r>
    <s v="Versatile cohesive open system"/>
    <n v="199000"/>
    <n v="142823"/>
    <m/>
    <m/>
    <x v="0"/>
    <n v="3483"/>
    <x v="1"/>
    <s v="USD"/>
    <n v="1487224800"/>
    <n v="1488348000"/>
    <b v="0"/>
    <b v="0"/>
    <s v="food/food trucks"/>
    <x v="0"/>
    <x v="0"/>
  </r>
  <r>
    <s v="Multi-layered bottom-line frame"/>
    <n v="180800"/>
    <n v="95958"/>
    <m/>
    <m/>
    <x v="0"/>
    <n v="923"/>
    <x v="1"/>
    <s v="USD"/>
    <n v="1500008400"/>
    <n v="1502600400"/>
    <b v="0"/>
    <b v="0"/>
    <s v="theater/plays"/>
    <x v="3"/>
    <x v="3"/>
  </r>
  <r>
    <s v="Pre-emptive neutral capacity"/>
    <n v="100"/>
    <n v="5"/>
    <m/>
    <m/>
    <x v="0"/>
    <n v="1"/>
    <x v="1"/>
    <s v="USD"/>
    <n v="1432098000"/>
    <n v="1433653200"/>
    <b v="0"/>
    <b v="1"/>
    <s v="music/jazz"/>
    <x v="1"/>
    <x v="17"/>
  </r>
  <r>
    <s v="Universal maximized methodology"/>
    <n v="74100"/>
    <n v="94631"/>
    <m/>
    <m/>
    <x v="1"/>
    <n v="2013"/>
    <x v="1"/>
    <s v="USD"/>
    <n v="1440392400"/>
    <n v="1441602000"/>
    <b v="0"/>
    <b v="0"/>
    <s v="music/rock"/>
    <x v="1"/>
    <x v="1"/>
  </r>
  <r>
    <s v="Expanded hybrid hardware"/>
    <n v="2800"/>
    <n v="977"/>
    <m/>
    <m/>
    <x v="0"/>
    <n v="33"/>
    <x v="0"/>
    <s v="CAD"/>
    <n v="1446876000"/>
    <n v="1447567200"/>
    <b v="0"/>
    <b v="0"/>
    <s v="theater/plays"/>
    <x v="3"/>
    <x v="3"/>
  </r>
  <r>
    <s v="Profit-focused multi-tasking access"/>
    <n v="33600"/>
    <n v="137961"/>
    <m/>
    <m/>
    <x v="1"/>
    <n v="1703"/>
    <x v="1"/>
    <s v="USD"/>
    <n v="1562302800"/>
    <n v="1562389200"/>
    <b v="0"/>
    <b v="0"/>
    <s v="theater/plays"/>
    <x v="3"/>
    <x v="3"/>
  </r>
  <r>
    <s v="Profit-focused transitional capability"/>
    <n v="6100"/>
    <n v="7548"/>
    <m/>
    <m/>
    <x v="1"/>
    <n v="80"/>
    <x v="3"/>
    <s v="DKK"/>
    <n v="1378184400"/>
    <n v="1378789200"/>
    <b v="0"/>
    <b v="0"/>
    <s v="film &amp; video/documentary"/>
    <x v="4"/>
    <x v="4"/>
  </r>
  <r>
    <s v="Front-line scalable definition"/>
    <n v="3800"/>
    <n v="2241"/>
    <m/>
    <m/>
    <x v="2"/>
    <n v="86"/>
    <x v="1"/>
    <s v="USD"/>
    <n v="1485064800"/>
    <n v="1488520800"/>
    <b v="0"/>
    <b v="0"/>
    <s v="technology/wearables"/>
    <x v="2"/>
    <x v="8"/>
  </r>
  <r>
    <s v="Open-source systematic protocol"/>
    <n v="9300"/>
    <n v="3431"/>
    <m/>
    <m/>
    <x v="0"/>
    <n v="40"/>
    <x v="6"/>
    <s v="EUR"/>
    <n v="1326520800"/>
    <n v="1327298400"/>
    <b v="0"/>
    <b v="0"/>
    <s v="theater/plays"/>
    <x v="3"/>
    <x v="3"/>
  </r>
  <r>
    <s v="Implemented tangible algorithm"/>
    <n v="2300"/>
    <n v="4253"/>
    <m/>
    <m/>
    <x v="1"/>
    <n v="41"/>
    <x v="1"/>
    <s v="USD"/>
    <n v="1441256400"/>
    <n v="1443416400"/>
    <b v="0"/>
    <b v="0"/>
    <s v="games/video games"/>
    <x v="6"/>
    <x v="11"/>
  </r>
  <r>
    <s v="Profit-focused 3rdgeneration circuit"/>
    <n v="9700"/>
    <n v="1146"/>
    <m/>
    <m/>
    <x v="0"/>
    <n v="23"/>
    <x v="0"/>
    <s v="CAD"/>
    <n v="1533877200"/>
    <n v="1534136400"/>
    <b v="1"/>
    <b v="0"/>
    <s v="photography/photography books"/>
    <x v="7"/>
    <x v="14"/>
  </r>
  <r>
    <s v="Compatible needs-based architecture"/>
    <n v="4000"/>
    <n v="11948"/>
    <m/>
    <m/>
    <x v="1"/>
    <n v="187"/>
    <x v="1"/>
    <s v="USD"/>
    <n v="1314421200"/>
    <n v="1315026000"/>
    <b v="0"/>
    <b v="0"/>
    <s v="film &amp; video/animation"/>
    <x v="4"/>
    <x v="10"/>
  </r>
  <r>
    <s v="Right-sized zero tolerance migration"/>
    <n v="59700"/>
    <n v="135132"/>
    <m/>
    <m/>
    <x v="1"/>
    <n v="2875"/>
    <x v="4"/>
    <s v="GBP"/>
    <n v="1293861600"/>
    <n v="1295071200"/>
    <b v="0"/>
    <b v="1"/>
    <s v="theater/plays"/>
    <x v="3"/>
    <x v="3"/>
  </r>
  <r>
    <s v="Quality-focused reciprocal structure"/>
    <n v="5500"/>
    <n v="9546"/>
    <m/>
    <m/>
    <x v="1"/>
    <n v="88"/>
    <x v="1"/>
    <s v="USD"/>
    <n v="1507352400"/>
    <n v="1509426000"/>
    <b v="0"/>
    <b v="0"/>
    <s v="theater/plays"/>
    <x v="3"/>
    <x v="3"/>
  </r>
  <r>
    <s v="Automated actuating conglomeration"/>
    <n v="3700"/>
    <n v="13755"/>
    <m/>
    <m/>
    <x v="1"/>
    <n v="191"/>
    <x v="1"/>
    <s v="USD"/>
    <n v="1296108000"/>
    <n v="1299391200"/>
    <b v="0"/>
    <b v="0"/>
    <s v="music/rock"/>
    <x v="1"/>
    <x v="1"/>
  </r>
  <r>
    <s v="Re-contextualized local initiative"/>
    <n v="5200"/>
    <n v="8330"/>
    <m/>
    <m/>
    <x v="1"/>
    <n v="139"/>
    <x v="1"/>
    <s v="USD"/>
    <n v="1324965600"/>
    <n v="1325052000"/>
    <b v="0"/>
    <b v="0"/>
    <s v="music/rock"/>
    <x v="1"/>
    <x v="1"/>
  </r>
  <r>
    <s v="Switchable intangible definition"/>
    <n v="900"/>
    <n v="14547"/>
    <m/>
    <m/>
    <x v="1"/>
    <n v="186"/>
    <x v="1"/>
    <s v="USD"/>
    <n v="1520229600"/>
    <n v="1522818000"/>
    <b v="0"/>
    <b v="0"/>
    <s v="music/indie rock"/>
    <x v="1"/>
    <x v="7"/>
  </r>
  <r>
    <s v="Networked bottom-line initiative"/>
    <n v="1600"/>
    <n v="11735"/>
    <m/>
    <m/>
    <x v="1"/>
    <n v="112"/>
    <x v="2"/>
    <s v="AUD"/>
    <n v="1482991200"/>
    <n v="1485324000"/>
    <b v="0"/>
    <b v="0"/>
    <s v="theater/plays"/>
    <x v="3"/>
    <x v="3"/>
  </r>
  <r>
    <s v="Robust directional system engine"/>
    <n v="1800"/>
    <n v="10658"/>
    <m/>
    <m/>
    <x v="1"/>
    <n v="101"/>
    <x v="1"/>
    <s v="USD"/>
    <n v="1294034400"/>
    <n v="1294120800"/>
    <b v="0"/>
    <b v="1"/>
    <s v="theater/plays"/>
    <x v="3"/>
    <x v="3"/>
  </r>
  <r>
    <s v="Triple-buffered explicit methodology"/>
    <n v="9900"/>
    <n v="1870"/>
    <m/>
    <m/>
    <x v="0"/>
    <n v="75"/>
    <x v="1"/>
    <s v="USD"/>
    <n v="1413608400"/>
    <n v="1415685600"/>
    <b v="0"/>
    <b v="1"/>
    <s v="theater/plays"/>
    <x v="3"/>
    <x v="3"/>
  </r>
  <r>
    <s v="Reactive directional capacity"/>
    <n v="5200"/>
    <n v="14394"/>
    <m/>
    <m/>
    <x v="1"/>
    <n v="206"/>
    <x v="4"/>
    <s v="GBP"/>
    <n v="1286946000"/>
    <n v="1288933200"/>
    <b v="0"/>
    <b v="1"/>
    <s v="film &amp; video/documentary"/>
    <x v="4"/>
    <x v="4"/>
  </r>
  <r>
    <s v="Polarized needs-based approach"/>
    <n v="5400"/>
    <n v="14743"/>
    <m/>
    <m/>
    <x v="1"/>
    <n v="154"/>
    <x v="1"/>
    <s v="USD"/>
    <n v="1359871200"/>
    <n v="1363237200"/>
    <b v="0"/>
    <b v="1"/>
    <s v="film &amp; video/television"/>
    <x v="4"/>
    <x v="19"/>
  </r>
  <r>
    <s v="Intuitive well-modulated middleware"/>
    <n v="112300"/>
    <n v="178965"/>
    <m/>
    <m/>
    <x v="1"/>
    <n v="5966"/>
    <x v="1"/>
    <s v="USD"/>
    <n v="1555304400"/>
    <n v="1555822800"/>
    <b v="0"/>
    <b v="0"/>
    <s v="theater/plays"/>
    <x v="3"/>
    <x v="3"/>
  </r>
  <r>
    <s v="Multi-channeled logistical matrices"/>
    <n v="189200"/>
    <n v="128410"/>
    <m/>
    <m/>
    <x v="0"/>
    <n v="2176"/>
    <x v="1"/>
    <s v="USD"/>
    <n v="1423375200"/>
    <n v="1427778000"/>
    <b v="0"/>
    <b v="0"/>
    <s v="theater/plays"/>
    <x v="3"/>
    <x v="3"/>
  </r>
  <r>
    <s v="Pre-emptive bifurcated artificial intelligence"/>
    <n v="900"/>
    <n v="14324"/>
    <m/>
    <m/>
    <x v="1"/>
    <n v="169"/>
    <x v="1"/>
    <s v="USD"/>
    <n v="1420696800"/>
    <n v="1422424800"/>
    <b v="0"/>
    <b v="1"/>
    <s v="film &amp; video/documentary"/>
    <x v="4"/>
    <x v="4"/>
  </r>
  <r>
    <s v="Down-sized coherent toolset"/>
    <n v="22500"/>
    <n v="164291"/>
    <m/>
    <m/>
    <x v="1"/>
    <n v="2106"/>
    <x v="1"/>
    <s v="USD"/>
    <n v="1502946000"/>
    <n v="1503637200"/>
    <b v="0"/>
    <b v="0"/>
    <s v="theater/plays"/>
    <x v="3"/>
    <x v="3"/>
  </r>
  <r>
    <s v="Open-source multi-tasking data-warehouse"/>
    <n v="167400"/>
    <n v="22073"/>
    <m/>
    <m/>
    <x v="0"/>
    <n v="441"/>
    <x v="1"/>
    <s v="USD"/>
    <n v="1547186400"/>
    <n v="1547618400"/>
    <b v="0"/>
    <b v="1"/>
    <s v="film &amp; video/documentary"/>
    <x v="4"/>
    <x v="4"/>
  </r>
  <r>
    <s v="Future-proofed upward-trending contingency"/>
    <n v="2700"/>
    <n v="1479"/>
    <m/>
    <m/>
    <x v="0"/>
    <n v="25"/>
    <x v="1"/>
    <s v="USD"/>
    <n v="1444971600"/>
    <n v="1449900000"/>
    <b v="0"/>
    <b v="0"/>
    <s v="music/indie rock"/>
    <x v="1"/>
    <x v="7"/>
  </r>
  <r>
    <s v="Mandatory uniform matrix"/>
    <n v="3400"/>
    <n v="12275"/>
    <m/>
    <m/>
    <x v="1"/>
    <n v="131"/>
    <x v="1"/>
    <s v="USD"/>
    <n v="1404622800"/>
    <n v="1405141200"/>
    <b v="0"/>
    <b v="0"/>
    <s v="music/rock"/>
    <x v="1"/>
    <x v="1"/>
  </r>
  <r>
    <s v="Phased methodical initiative"/>
    <n v="49700"/>
    <n v="5098"/>
    <m/>
    <m/>
    <x v="0"/>
    <n v="127"/>
    <x v="1"/>
    <s v="USD"/>
    <n v="1571720400"/>
    <n v="1572933600"/>
    <b v="0"/>
    <b v="0"/>
    <s v="theater/plays"/>
    <x v="3"/>
    <x v="3"/>
  </r>
  <r>
    <s v="Managed stable function"/>
    <n v="178200"/>
    <n v="24882"/>
    <m/>
    <m/>
    <x v="0"/>
    <n v="355"/>
    <x v="1"/>
    <s v="USD"/>
    <n v="1526878800"/>
    <n v="1530162000"/>
    <b v="0"/>
    <b v="0"/>
    <s v="film &amp; video/documentary"/>
    <x v="4"/>
    <x v="4"/>
  </r>
  <r>
    <s v="Realigned clear-thinking migration"/>
    <n v="7200"/>
    <n v="2912"/>
    <m/>
    <m/>
    <x v="0"/>
    <n v="44"/>
    <x v="4"/>
    <s v="GBP"/>
    <n v="1319691600"/>
    <n v="1320904800"/>
    <b v="0"/>
    <b v="0"/>
    <s v="theater/plays"/>
    <x v="3"/>
    <x v="3"/>
  </r>
  <r>
    <s v="Optional clear-thinking process improvement"/>
    <n v="2500"/>
    <n v="4008"/>
    <m/>
    <m/>
    <x v="1"/>
    <n v="84"/>
    <x v="1"/>
    <s v="USD"/>
    <n v="1371963600"/>
    <n v="1372395600"/>
    <b v="0"/>
    <b v="0"/>
    <s v="theater/plays"/>
    <x v="3"/>
    <x v="3"/>
  </r>
  <r>
    <s v="Cross-group global moratorium"/>
    <n v="5300"/>
    <n v="9749"/>
    <m/>
    <m/>
    <x v="1"/>
    <n v="155"/>
    <x v="1"/>
    <s v="USD"/>
    <n v="1433739600"/>
    <n v="1437714000"/>
    <b v="0"/>
    <b v="0"/>
    <s v="theater/plays"/>
    <x v="3"/>
    <x v="3"/>
  </r>
  <r>
    <s v="Visionary systemic process improvement"/>
    <n v="9100"/>
    <n v="5803"/>
    <m/>
    <m/>
    <x v="0"/>
    <n v="67"/>
    <x v="1"/>
    <s v="USD"/>
    <n v="1508130000"/>
    <n v="1509771600"/>
    <b v="0"/>
    <b v="0"/>
    <s v="photography/photography books"/>
    <x v="7"/>
    <x v="14"/>
  </r>
  <r>
    <s v="Progressive intangible flexibility"/>
    <n v="6300"/>
    <n v="14199"/>
    <m/>
    <m/>
    <x v="1"/>
    <n v="189"/>
    <x v="1"/>
    <s v="USD"/>
    <n v="1550037600"/>
    <n v="1550556000"/>
    <b v="0"/>
    <b v="1"/>
    <s v="food/food trucks"/>
    <x v="0"/>
    <x v="0"/>
  </r>
  <r>
    <s v="Reactive real-time software"/>
    <n v="114400"/>
    <n v="196779"/>
    <m/>
    <m/>
    <x v="1"/>
    <n v="4799"/>
    <x v="1"/>
    <s v="USD"/>
    <n v="1486706400"/>
    <n v="1489039200"/>
    <b v="1"/>
    <b v="1"/>
    <s v="film &amp; video/documentary"/>
    <x v="4"/>
    <x v="4"/>
  </r>
  <r>
    <s v="Programmable incremental knowledge user"/>
    <n v="38900"/>
    <n v="56859"/>
    <m/>
    <m/>
    <x v="1"/>
    <n v="1137"/>
    <x v="1"/>
    <s v="USD"/>
    <n v="1553835600"/>
    <n v="1556600400"/>
    <b v="0"/>
    <b v="0"/>
    <s v="publishing/nonfiction"/>
    <x v="5"/>
    <x v="9"/>
  </r>
  <r>
    <s v="Progressive 5thgeneration customer loyalty"/>
    <n v="135500"/>
    <n v="103554"/>
    <m/>
    <m/>
    <x v="0"/>
    <n v="1068"/>
    <x v="1"/>
    <s v="USD"/>
    <n v="1277528400"/>
    <n v="1278565200"/>
    <b v="0"/>
    <b v="0"/>
    <s v="theater/plays"/>
    <x v="3"/>
    <x v="3"/>
  </r>
  <r>
    <s v="Triple-buffered logistical frame"/>
    <n v="109000"/>
    <n v="42795"/>
    <m/>
    <m/>
    <x v="0"/>
    <n v="424"/>
    <x v="1"/>
    <s v="USD"/>
    <n v="1339477200"/>
    <n v="1339909200"/>
    <b v="0"/>
    <b v="0"/>
    <s v="technology/wearables"/>
    <x v="2"/>
    <x v="8"/>
  </r>
  <r>
    <s v="Exclusive dynamic adapter"/>
    <n v="114800"/>
    <n v="12938"/>
    <m/>
    <m/>
    <x v="3"/>
    <n v="145"/>
    <x v="5"/>
    <s v="CHF"/>
    <n v="1325656800"/>
    <n v="1325829600"/>
    <b v="0"/>
    <b v="0"/>
    <s v="music/indie rock"/>
    <x v="1"/>
    <x v="7"/>
  </r>
  <r>
    <s v="Automated systemic hierarchy"/>
    <n v="83000"/>
    <n v="101352"/>
    <m/>
    <m/>
    <x v="1"/>
    <n v="1152"/>
    <x v="1"/>
    <s v="USD"/>
    <n v="1288242000"/>
    <n v="1290578400"/>
    <b v="0"/>
    <b v="0"/>
    <s v="theater/plays"/>
    <x v="3"/>
    <x v="3"/>
  </r>
  <r>
    <s v="Digitized eco-centric core"/>
    <n v="2400"/>
    <n v="4477"/>
    <m/>
    <m/>
    <x v="1"/>
    <n v="50"/>
    <x v="1"/>
    <s v="USD"/>
    <n v="1379048400"/>
    <n v="1380344400"/>
    <b v="0"/>
    <b v="0"/>
    <s v="photography/photography books"/>
    <x v="7"/>
    <x v="14"/>
  </r>
  <r>
    <s v="Mandatory uniform strategy"/>
    <n v="60400"/>
    <n v="4393"/>
    <m/>
    <m/>
    <x v="0"/>
    <n v="151"/>
    <x v="1"/>
    <s v="USD"/>
    <n v="1389679200"/>
    <n v="1389852000"/>
    <b v="0"/>
    <b v="0"/>
    <s v="publishing/nonfiction"/>
    <x v="5"/>
    <x v="9"/>
  </r>
  <r>
    <s v="Profit-focused zero administration forecast"/>
    <n v="102900"/>
    <n v="67546"/>
    <m/>
    <m/>
    <x v="0"/>
    <n v="1608"/>
    <x v="1"/>
    <s v="USD"/>
    <n v="1294293600"/>
    <n v="1294466400"/>
    <b v="0"/>
    <b v="0"/>
    <s v="technology/wearables"/>
    <x v="2"/>
    <x v="8"/>
  </r>
  <r>
    <s v="De-engineered static orchestration"/>
    <n v="62800"/>
    <n v="143788"/>
    <m/>
    <m/>
    <x v="1"/>
    <n v="3059"/>
    <x v="0"/>
    <s v="CAD"/>
    <n v="1500267600"/>
    <n v="1500354000"/>
    <b v="0"/>
    <b v="0"/>
    <s v="music/jazz"/>
    <x v="1"/>
    <x v="17"/>
  </r>
  <r>
    <s v="Customizable dynamic info-mediaries"/>
    <n v="800"/>
    <n v="3755"/>
    <m/>
    <m/>
    <x v="1"/>
    <n v="34"/>
    <x v="1"/>
    <s v="USD"/>
    <n v="1375074000"/>
    <n v="1375938000"/>
    <b v="0"/>
    <b v="1"/>
    <s v="film &amp; video/documentary"/>
    <x v="4"/>
    <x v="4"/>
  </r>
  <r>
    <s v="Enhanced incremental budgetary management"/>
    <n v="7100"/>
    <n v="9238"/>
    <m/>
    <m/>
    <x v="1"/>
    <n v="220"/>
    <x v="1"/>
    <s v="USD"/>
    <n v="1323324000"/>
    <n v="1323410400"/>
    <b v="1"/>
    <b v="0"/>
    <s v="theater/plays"/>
    <x v="3"/>
    <x v="3"/>
  </r>
  <r>
    <s v="Digitized local info-mediaries"/>
    <n v="46100"/>
    <n v="77012"/>
    <m/>
    <m/>
    <x v="1"/>
    <n v="1604"/>
    <x v="2"/>
    <s v="AUD"/>
    <n v="1538715600"/>
    <n v="1539406800"/>
    <b v="0"/>
    <b v="0"/>
    <s v="film &amp; video/drama"/>
    <x v="4"/>
    <x v="6"/>
  </r>
  <r>
    <s v="Virtual systematic monitoring"/>
    <n v="8100"/>
    <n v="14083"/>
    <m/>
    <m/>
    <x v="1"/>
    <n v="454"/>
    <x v="1"/>
    <s v="USD"/>
    <n v="1369285200"/>
    <n v="1369803600"/>
    <b v="0"/>
    <b v="0"/>
    <s v="music/rock"/>
    <x v="1"/>
    <x v="1"/>
  </r>
  <r>
    <s v="Reactive bottom-line open architecture"/>
    <n v="1700"/>
    <n v="12202"/>
    <m/>
    <m/>
    <x v="1"/>
    <n v="123"/>
    <x v="6"/>
    <s v="EUR"/>
    <n v="1525755600"/>
    <n v="1525928400"/>
    <b v="0"/>
    <b v="1"/>
    <s v="film &amp; video/animation"/>
    <x v="4"/>
    <x v="10"/>
  </r>
  <r>
    <s v="Pre-emptive interactive model"/>
    <n v="97300"/>
    <n v="62127"/>
    <m/>
    <m/>
    <x v="0"/>
    <n v="941"/>
    <x v="1"/>
    <s v="USD"/>
    <n v="1296626400"/>
    <n v="1297231200"/>
    <b v="0"/>
    <b v="0"/>
    <s v="music/indie rock"/>
    <x v="1"/>
    <x v="7"/>
  </r>
  <r>
    <s v="Ergonomic eco-centric open architecture"/>
    <n v="100"/>
    <n v="2"/>
    <m/>
    <m/>
    <x v="0"/>
    <n v="1"/>
    <x v="1"/>
    <s v="USD"/>
    <n v="1376629200"/>
    <n v="1378530000"/>
    <b v="0"/>
    <b v="1"/>
    <s v="photography/photography books"/>
    <x v="7"/>
    <x v="14"/>
  </r>
  <r>
    <s v="Inverse radical hierarchy"/>
    <n v="900"/>
    <n v="13772"/>
    <m/>
    <m/>
    <x v="1"/>
    <n v="299"/>
    <x v="1"/>
    <s v="USD"/>
    <n v="1572152400"/>
    <n v="1572152400"/>
    <b v="0"/>
    <b v="0"/>
    <s v="theater/plays"/>
    <x v="3"/>
    <x v="3"/>
  </r>
  <r>
    <s v="Team-oriented static interface"/>
    <n v="7300"/>
    <n v="2946"/>
    <m/>
    <m/>
    <x v="0"/>
    <n v="40"/>
    <x v="1"/>
    <s v="USD"/>
    <n v="1325829600"/>
    <n v="1329890400"/>
    <b v="0"/>
    <b v="1"/>
    <s v="film &amp; video/shorts"/>
    <x v="4"/>
    <x v="12"/>
  </r>
  <r>
    <s v="Virtual foreground throughput"/>
    <n v="195800"/>
    <n v="168820"/>
    <m/>
    <m/>
    <x v="0"/>
    <n v="3015"/>
    <x v="0"/>
    <s v="CAD"/>
    <n v="1273640400"/>
    <n v="1276750800"/>
    <b v="0"/>
    <b v="1"/>
    <s v="theater/plays"/>
    <x v="3"/>
    <x v="3"/>
  </r>
  <r>
    <s v="Visionary exuding Internet solution"/>
    <n v="48900"/>
    <n v="154321"/>
    <m/>
    <m/>
    <x v="1"/>
    <n v="2237"/>
    <x v="1"/>
    <s v="USD"/>
    <n v="1510639200"/>
    <n v="1510898400"/>
    <b v="0"/>
    <b v="0"/>
    <s v="theater/plays"/>
    <x v="3"/>
    <x v="3"/>
  </r>
  <r>
    <s v="Synchronized secondary analyzer"/>
    <n v="29600"/>
    <n v="26527"/>
    <m/>
    <m/>
    <x v="0"/>
    <n v="435"/>
    <x v="1"/>
    <s v="USD"/>
    <n v="1528088400"/>
    <n v="1532408400"/>
    <b v="0"/>
    <b v="0"/>
    <s v="theater/plays"/>
    <x v="3"/>
    <x v="3"/>
  </r>
  <r>
    <s v="Balanced attitude-oriented parallelism"/>
    <n v="39300"/>
    <n v="71583"/>
    <m/>
    <m/>
    <x v="1"/>
    <n v="645"/>
    <x v="1"/>
    <s v="USD"/>
    <n v="1359525600"/>
    <n v="1360562400"/>
    <b v="1"/>
    <b v="0"/>
    <s v="film &amp; video/documentary"/>
    <x v="4"/>
    <x v="4"/>
  </r>
  <r>
    <s v="Organized bandwidth-monitored core"/>
    <n v="3400"/>
    <n v="12100"/>
    <m/>
    <m/>
    <x v="1"/>
    <n v="484"/>
    <x v="3"/>
    <s v="DKK"/>
    <n v="1570942800"/>
    <n v="1571547600"/>
    <b v="0"/>
    <b v="0"/>
    <s v="theater/plays"/>
    <x v="3"/>
    <x v="3"/>
  </r>
  <r>
    <s v="Cloned leadingedge utilization"/>
    <n v="9200"/>
    <n v="12129"/>
    <m/>
    <m/>
    <x v="1"/>
    <n v="154"/>
    <x v="0"/>
    <s v="CAD"/>
    <n v="1466398800"/>
    <n v="1468126800"/>
    <b v="0"/>
    <b v="0"/>
    <s v="film &amp; video/documentary"/>
    <x v="4"/>
    <x v="4"/>
  </r>
  <r>
    <s v="Secured asymmetric projection"/>
    <n v="135600"/>
    <n v="62804"/>
    <m/>
    <m/>
    <x v="0"/>
    <n v="714"/>
    <x v="1"/>
    <s v="USD"/>
    <n v="1492491600"/>
    <n v="1492837200"/>
    <b v="0"/>
    <b v="0"/>
    <s v="music/rock"/>
    <x v="1"/>
    <x v="1"/>
  </r>
  <r>
    <s v="Advanced cohesive Graphic Interface"/>
    <n v="153700"/>
    <n v="55536"/>
    <m/>
    <m/>
    <x v="2"/>
    <n v="1111"/>
    <x v="1"/>
    <s v="USD"/>
    <n v="1430197200"/>
    <n v="1430197200"/>
    <b v="0"/>
    <b v="0"/>
    <s v="games/mobile games"/>
    <x v="6"/>
    <x v="20"/>
  </r>
  <r>
    <s v="Down-sized maximized function"/>
    <n v="7800"/>
    <n v="8161"/>
    <m/>
    <m/>
    <x v="1"/>
    <n v="82"/>
    <x v="1"/>
    <s v="USD"/>
    <n v="1496034000"/>
    <n v="1496206800"/>
    <b v="0"/>
    <b v="0"/>
    <s v="theater/plays"/>
    <x v="3"/>
    <x v="3"/>
  </r>
  <r>
    <s v="Realigned zero tolerance software"/>
    <n v="2100"/>
    <n v="14046"/>
    <m/>
    <m/>
    <x v="1"/>
    <n v="134"/>
    <x v="1"/>
    <s v="USD"/>
    <n v="1388728800"/>
    <n v="1389592800"/>
    <b v="0"/>
    <b v="0"/>
    <s v="publishing/fiction"/>
    <x v="5"/>
    <x v="13"/>
  </r>
  <r>
    <s v="Persevering analyzing extranet"/>
    <n v="189500"/>
    <n v="117628"/>
    <m/>
    <m/>
    <x v="2"/>
    <n v="1089"/>
    <x v="1"/>
    <s v="USD"/>
    <n v="1543298400"/>
    <n v="1545631200"/>
    <b v="0"/>
    <b v="0"/>
    <s v="film &amp; video/animation"/>
    <x v="4"/>
    <x v="10"/>
  </r>
  <r>
    <s v="Innovative human-resource migration"/>
    <n v="188200"/>
    <n v="159405"/>
    <m/>
    <m/>
    <x v="0"/>
    <n v="5497"/>
    <x v="1"/>
    <s v="USD"/>
    <n v="1271739600"/>
    <n v="1272430800"/>
    <b v="0"/>
    <b v="1"/>
    <s v="food/food trucks"/>
    <x v="0"/>
    <x v="0"/>
  </r>
  <r>
    <s v="Intuitive needs-based monitoring"/>
    <n v="113500"/>
    <n v="12552"/>
    <m/>
    <m/>
    <x v="0"/>
    <n v="418"/>
    <x v="1"/>
    <s v="USD"/>
    <n v="1326434400"/>
    <n v="1327903200"/>
    <b v="0"/>
    <b v="0"/>
    <s v="theater/plays"/>
    <x v="3"/>
    <x v="3"/>
  </r>
  <r>
    <s v="Customer-focused disintermediate toolset"/>
    <n v="134600"/>
    <n v="59007"/>
    <m/>
    <m/>
    <x v="0"/>
    <n v="1439"/>
    <x v="1"/>
    <s v="USD"/>
    <n v="1295244000"/>
    <n v="1296021600"/>
    <b v="0"/>
    <b v="1"/>
    <s v="film &amp; video/documentary"/>
    <x v="4"/>
    <x v="4"/>
  </r>
  <r>
    <s v="Upgradable 24/7 emulation"/>
    <n v="1700"/>
    <n v="943"/>
    <m/>
    <m/>
    <x v="0"/>
    <n v="15"/>
    <x v="1"/>
    <s v="USD"/>
    <n v="1541221200"/>
    <n v="1543298400"/>
    <b v="0"/>
    <b v="0"/>
    <s v="theater/plays"/>
    <x v="3"/>
    <x v="3"/>
  </r>
  <r>
    <s v="Quality-focused client-server core"/>
    <n v="163700"/>
    <n v="93963"/>
    <m/>
    <m/>
    <x v="0"/>
    <n v="1999"/>
    <x v="0"/>
    <s v="CAD"/>
    <n v="1336280400"/>
    <n v="1336366800"/>
    <b v="0"/>
    <b v="0"/>
    <s v="film &amp; video/documentary"/>
    <x v="4"/>
    <x v="4"/>
  </r>
  <r>
    <s v="Upgradable maximized protocol"/>
    <n v="113800"/>
    <n v="140469"/>
    <m/>
    <m/>
    <x v="1"/>
    <n v="5203"/>
    <x v="1"/>
    <s v="USD"/>
    <n v="1324533600"/>
    <n v="1325052000"/>
    <b v="0"/>
    <b v="0"/>
    <s v="technology/web"/>
    <x v="2"/>
    <x v="2"/>
  </r>
  <r>
    <s v="Cross-platform interactive synergy"/>
    <n v="5000"/>
    <n v="6423"/>
    <m/>
    <m/>
    <x v="1"/>
    <n v="94"/>
    <x v="1"/>
    <s v="USD"/>
    <n v="1498366800"/>
    <n v="1499576400"/>
    <b v="0"/>
    <b v="0"/>
    <s v="theater/plays"/>
    <x v="3"/>
    <x v="3"/>
  </r>
  <r>
    <s v="User-centric fault-tolerant archive"/>
    <n v="9400"/>
    <n v="6015"/>
    <m/>
    <m/>
    <x v="0"/>
    <n v="118"/>
    <x v="1"/>
    <s v="USD"/>
    <n v="1498712400"/>
    <n v="1501304400"/>
    <b v="0"/>
    <b v="1"/>
    <s v="technology/wearables"/>
    <x v="2"/>
    <x v="8"/>
  </r>
  <r>
    <s v="Reverse-engineered regional knowledge user"/>
    <n v="8700"/>
    <n v="11075"/>
    <m/>
    <m/>
    <x v="1"/>
    <n v="205"/>
    <x v="1"/>
    <s v="USD"/>
    <n v="1271480400"/>
    <n v="1273208400"/>
    <b v="0"/>
    <b v="1"/>
    <s v="theater/plays"/>
    <x v="3"/>
    <x v="3"/>
  </r>
  <r>
    <s v="Self-enabling real-time definition"/>
    <n v="147800"/>
    <n v="15723"/>
    <m/>
    <m/>
    <x v="0"/>
    <n v="162"/>
    <x v="1"/>
    <s v="USD"/>
    <n v="1316667600"/>
    <n v="1316840400"/>
    <b v="0"/>
    <b v="1"/>
    <s v="food/food trucks"/>
    <x v="0"/>
    <x v="0"/>
  </r>
  <r>
    <s v="User-centric impactful projection"/>
    <n v="5100"/>
    <n v="2064"/>
    <m/>
    <m/>
    <x v="0"/>
    <n v="83"/>
    <x v="1"/>
    <s v="USD"/>
    <n v="1524027600"/>
    <n v="1524546000"/>
    <b v="0"/>
    <b v="0"/>
    <s v="music/indie rock"/>
    <x v="1"/>
    <x v="7"/>
  </r>
  <r>
    <s v="Vision-oriented actuating hardware"/>
    <n v="2700"/>
    <n v="7767"/>
    <m/>
    <m/>
    <x v="1"/>
    <n v="92"/>
    <x v="1"/>
    <s v="USD"/>
    <n v="1438059600"/>
    <n v="1438578000"/>
    <b v="0"/>
    <b v="0"/>
    <s v="photography/photography books"/>
    <x v="7"/>
    <x v="14"/>
  </r>
  <r>
    <s v="Virtual leadingedge framework"/>
    <n v="1800"/>
    <n v="10313"/>
    <m/>
    <m/>
    <x v="1"/>
    <n v="219"/>
    <x v="1"/>
    <s v="USD"/>
    <n v="1361944800"/>
    <n v="1362549600"/>
    <b v="0"/>
    <b v="0"/>
    <s v="theater/plays"/>
    <x v="3"/>
    <x v="3"/>
  </r>
  <r>
    <s v="Managed discrete framework"/>
    <n v="174500"/>
    <n v="197018"/>
    <m/>
    <m/>
    <x v="1"/>
    <n v="2526"/>
    <x v="1"/>
    <s v="USD"/>
    <n v="1410584400"/>
    <n v="1413349200"/>
    <b v="0"/>
    <b v="1"/>
    <s v="theater/plays"/>
    <x v="3"/>
    <x v="3"/>
  </r>
  <r>
    <s v="Progressive zero-defect capability"/>
    <n v="101400"/>
    <n v="47037"/>
    <m/>
    <m/>
    <x v="0"/>
    <n v="747"/>
    <x v="1"/>
    <s v="USD"/>
    <n v="1297404000"/>
    <n v="1298008800"/>
    <b v="0"/>
    <b v="0"/>
    <s v="film &amp; video/animation"/>
    <x v="4"/>
    <x v="10"/>
  </r>
  <r>
    <s v="Right-sized demand-driven adapter"/>
    <n v="191000"/>
    <n v="173191"/>
    <m/>
    <m/>
    <x v="3"/>
    <n v="2138"/>
    <x v="1"/>
    <s v="USD"/>
    <n v="1392012000"/>
    <n v="1394427600"/>
    <b v="0"/>
    <b v="1"/>
    <s v="photography/photography books"/>
    <x v="7"/>
    <x v="14"/>
  </r>
  <r>
    <s v="Re-engineered attitude-oriented frame"/>
    <n v="8100"/>
    <n v="5487"/>
    <m/>
    <m/>
    <x v="0"/>
    <n v="84"/>
    <x v="1"/>
    <s v="USD"/>
    <n v="1569733200"/>
    <n v="1572670800"/>
    <b v="0"/>
    <b v="0"/>
    <s v="theater/plays"/>
    <x v="3"/>
    <x v="3"/>
  </r>
  <r>
    <s v="Compatible multimedia utilization"/>
    <n v="5100"/>
    <n v="9817"/>
    <m/>
    <m/>
    <x v="1"/>
    <n v="94"/>
    <x v="1"/>
    <s v="USD"/>
    <n v="1529643600"/>
    <n v="1531112400"/>
    <b v="1"/>
    <b v="0"/>
    <s v="theater/plays"/>
    <x v="3"/>
    <x v="3"/>
  </r>
  <r>
    <s v="Re-contextualized dedicated hardware"/>
    <n v="7700"/>
    <n v="6369"/>
    <m/>
    <m/>
    <x v="0"/>
    <n v="91"/>
    <x v="1"/>
    <s v="USD"/>
    <n v="1399006800"/>
    <n v="1400734800"/>
    <b v="0"/>
    <b v="0"/>
    <s v="theater/plays"/>
    <x v="3"/>
    <x v="3"/>
  </r>
  <r>
    <s v="Decentralized composite paradigm"/>
    <n v="121400"/>
    <n v="65755"/>
    <m/>
    <m/>
    <x v="0"/>
    <n v="792"/>
    <x v="1"/>
    <s v="USD"/>
    <n v="1385359200"/>
    <n v="1386741600"/>
    <b v="0"/>
    <b v="1"/>
    <s v="film &amp; video/documentary"/>
    <x v="4"/>
    <x v="4"/>
  </r>
  <r>
    <s v="Cloned transitional hierarchy"/>
    <n v="5400"/>
    <n v="903"/>
    <m/>
    <m/>
    <x v="3"/>
    <n v="10"/>
    <x v="0"/>
    <s v="CAD"/>
    <n v="1480572000"/>
    <n v="1481781600"/>
    <b v="1"/>
    <b v="0"/>
    <s v="theater/plays"/>
    <x v="3"/>
    <x v="3"/>
  </r>
  <r>
    <s v="Advanced discrete leverage"/>
    <n v="152400"/>
    <n v="178120"/>
    <m/>
    <m/>
    <x v="1"/>
    <n v="1713"/>
    <x v="6"/>
    <s v="EUR"/>
    <n v="1418623200"/>
    <n v="1419660000"/>
    <b v="0"/>
    <b v="1"/>
    <s v="theater/plays"/>
    <x v="3"/>
    <x v="3"/>
  </r>
  <r>
    <s v="Open-source incremental throughput"/>
    <n v="1300"/>
    <n v="13678"/>
    <m/>
    <m/>
    <x v="1"/>
    <n v="249"/>
    <x v="1"/>
    <s v="USD"/>
    <n v="1555736400"/>
    <n v="1555822800"/>
    <b v="0"/>
    <b v="0"/>
    <s v="music/jazz"/>
    <x v="1"/>
    <x v="17"/>
  </r>
  <r>
    <s v="Centralized regional interface"/>
    <n v="8100"/>
    <n v="9969"/>
    <m/>
    <m/>
    <x v="1"/>
    <n v="192"/>
    <x v="1"/>
    <s v="USD"/>
    <n v="1442120400"/>
    <n v="1442379600"/>
    <b v="0"/>
    <b v="1"/>
    <s v="film &amp; video/animation"/>
    <x v="4"/>
    <x v="10"/>
  </r>
  <r>
    <s v="Streamlined web-enabled knowledgebase"/>
    <n v="8300"/>
    <n v="14827"/>
    <m/>
    <m/>
    <x v="1"/>
    <n v="247"/>
    <x v="1"/>
    <s v="USD"/>
    <n v="1362376800"/>
    <n v="1364965200"/>
    <b v="0"/>
    <b v="0"/>
    <s v="theater/plays"/>
    <x v="3"/>
    <x v="3"/>
  </r>
  <r>
    <s v="Digitized transitional monitoring"/>
    <n v="28400"/>
    <n v="100900"/>
    <m/>
    <m/>
    <x v="1"/>
    <n v="2293"/>
    <x v="1"/>
    <s v="USD"/>
    <n v="1478408400"/>
    <n v="1479016800"/>
    <b v="0"/>
    <b v="0"/>
    <s v="film &amp; video/science fiction"/>
    <x v="4"/>
    <x v="22"/>
  </r>
  <r>
    <s v="Networked optimal adapter"/>
    <n v="102500"/>
    <n v="165954"/>
    <m/>
    <m/>
    <x v="1"/>
    <n v="3131"/>
    <x v="1"/>
    <s v="USD"/>
    <n v="1498798800"/>
    <n v="1499662800"/>
    <b v="0"/>
    <b v="0"/>
    <s v="film &amp; video/television"/>
    <x v="4"/>
    <x v="19"/>
  </r>
  <r>
    <s v="Automated optimal function"/>
    <n v="7000"/>
    <n v="1744"/>
    <m/>
    <m/>
    <x v="0"/>
    <n v="32"/>
    <x v="1"/>
    <s v="USD"/>
    <n v="1335416400"/>
    <n v="1337835600"/>
    <b v="0"/>
    <b v="0"/>
    <s v="technology/wearables"/>
    <x v="2"/>
    <x v="8"/>
  </r>
  <r>
    <s v="Devolved system-worthy framework"/>
    <n v="5400"/>
    <n v="10731"/>
    <m/>
    <m/>
    <x v="1"/>
    <n v="143"/>
    <x v="6"/>
    <s v="EUR"/>
    <n v="1504328400"/>
    <n v="1505710800"/>
    <b v="0"/>
    <b v="0"/>
    <s v="theater/plays"/>
    <x v="3"/>
    <x v="3"/>
  </r>
  <r>
    <s v="Stand-alone user-facing service-desk"/>
    <n v="9300"/>
    <n v="3232"/>
    <m/>
    <m/>
    <x v="3"/>
    <n v="90"/>
    <x v="1"/>
    <s v="USD"/>
    <n v="1285822800"/>
    <n v="1287464400"/>
    <b v="0"/>
    <b v="0"/>
    <s v="theater/plays"/>
    <x v="3"/>
    <x v="3"/>
  </r>
  <r>
    <s v="Versatile global attitude"/>
    <n v="6200"/>
    <n v="10938"/>
    <m/>
    <m/>
    <x v="1"/>
    <n v="296"/>
    <x v="1"/>
    <s v="USD"/>
    <n v="1311483600"/>
    <n v="1311656400"/>
    <b v="0"/>
    <b v="1"/>
    <s v="music/indie rock"/>
    <x v="1"/>
    <x v="7"/>
  </r>
  <r>
    <s v="Intuitive demand-driven Local Area Network"/>
    <n v="2100"/>
    <n v="10739"/>
    <m/>
    <m/>
    <x v="1"/>
    <n v="170"/>
    <x v="1"/>
    <s v="USD"/>
    <n v="1291356000"/>
    <n v="1293170400"/>
    <b v="0"/>
    <b v="1"/>
    <s v="theater/plays"/>
    <x v="3"/>
    <x v="3"/>
  </r>
  <r>
    <s v="Assimilated uniform methodology"/>
    <n v="6800"/>
    <n v="5579"/>
    <m/>
    <m/>
    <x v="0"/>
    <n v="186"/>
    <x v="1"/>
    <s v="USD"/>
    <n v="1355810400"/>
    <n v="1355983200"/>
    <b v="0"/>
    <b v="0"/>
    <s v="technology/wearables"/>
    <x v="2"/>
    <x v="8"/>
  </r>
  <r>
    <s v="Self-enabling next generation algorithm"/>
    <n v="155200"/>
    <n v="37754"/>
    <m/>
    <m/>
    <x v="3"/>
    <n v="439"/>
    <x v="4"/>
    <s v="GBP"/>
    <n v="1513663200"/>
    <n v="1515045600"/>
    <b v="0"/>
    <b v="0"/>
    <s v="film &amp; video/television"/>
    <x v="4"/>
    <x v="19"/>
  </r>
  <r>
    <s v="Object-based demand-driven strategy"/>
    <n v="89900"/>
    <n v="45384"/>
    <m/>
    <m/>
    <x v="0"/>
    <n v="605"/>
    <x v="1"/>
    <s v="USD"/>
    <n v="1365915600"/>
    <n v="1366088400"/>
    <b v="0"/>
    <b v="1"/>
    <s v="games/video games"/>
    <x v="6"/>
    <x v="11"/>
  </r>
  <r>
    <s v="Public-key coherent ability"/>
    <n v="900"/>
    <n v="8703"/>
    <m/>
    <m/>
    <x v="1"/>
    <n v="86"/>
    <x v="3"/>
    <s v="DKK"/>
    <n v="1551852000"/>
    <n v="1553317200"/>
    <b v="0"/>
    <b v="0"/>
    <s v="games/video games"/>
    <x v="6"/>
    <x v="11"/>
  </r>
  <r>
    <s v="Up-sized composite success"/>
    <n v="100"/>
    <n v="4"/>
    <m/>
    <m/>
    <x v="0"/>
    <n v="1"/>
    <x v="0"/>
    <s v="CAD"/>
    <n v="1540098000"/>
    <n v="1542088800"/>
    <b v="0"/>
    <b v="0"/>
    <s v="film &amp; video/animation"/>
    <x v="4"/>
    <x v="10"/>
  </r>
  <r>
    <s v="Innovative exuding matrix"/>
    <n v="148400"/>
    <n v="182302"/>
    <m/>
    <m/>
    <x v="1"/>
    <n v="6286"/>
    <x v="1"/>
    <s v="USD"/>
    <n v="1500440400"/>
    <n v="1503118800"/>
    <b v="0"/>
    <b v="0"/>
    <s v="music/rock"/>
    <x v="1"/>
    <x v="1"/>
  </r>
  <r>
    <s v="Realigned impactful artificial intelligence"/>
    <n v="4800"/>
    <n v="3045"/>
    <m/>
    <m/>
    <x v="0"/>
    <n v="31"/>
    <x v="1"/>
    <s v="USD"/>
    <n v="1278392400"/>
    <n v="1278478800"/>
    <b v="0"/>
    <b v="0"/>
    <s v="film &amp; video/drama"/>
    <x v="4"/>
    <x v="6"/>
  </r>
  <r>
    <s v="Multi-layered multi-tasking secured line"/>
    <n v="182400"/>
    <n v="102749"/>
    <m/>
    <m/>
    <x v="0"/>
    <n v="1181"/>
    <x v="1"/>
    <s v="USD"/>
    <n v="1480572000"/>
    <n v="1484114400"/>
    <b v="0"/>
    <b v="0"/>
    <s v="film &amp; video/science fiction"/>
    <x v="4"/>
    <x v="22"/>
  </r>
  <r>
    <s v="Upgradable upward-trending portal"/>
    <n v="4000"/>
    <n v="1763"/>
    <m/>
    <m/>
    <x v="0"/>
    <n v="39"/>
    <x v="1"/>
    <s v="USD"/>
    <n v="1382331600"/>
    <n v="1385445600"/>
    <b v="0"/>
    <b v="1"/>
    <s v="film &amp; video/drama"/>
    <x v="4"/>
    <x v="6"/>
  </r>
  <r>
    <s v="Profit-focused global product"/>
    <n v="116500"/>
    <n v="137904"/>
    <m/>
    <m/>
    <x v="1"/>
    <n v="3727"/>
    <x v="1"/>
    <s v="USD"/>
    <n v="1316754000"/>
    <n v="1318741200"/>
    <b v="0"/>
    <b v="0"/>
    <s v="theater/plays"/>
    <x v="3"/>
    <x v="3"/>
  </r>
  <r>
    <s v="Operative well-modulated data-warehouse"/>
    <n v="146400"/>
    <n v="152438"/>
    <m/>
    <m/>
    <x v="1"/>
    <n v="1605"/>
    <x v="1"/>
    <s v="USD"/>
    <n v="1518242400"/>
    <n v="1518242400"/>
    <b v="0"/>
    <b v="1"/>
    <s v="music/indie rock"/>
    <x v="1"/>
    <x v="7"/>
  </r>
  <r>
    <s v="Cloned asymmetric functionalities"/>
    <n v="5000"/>
    <n v="1332"/>
    <m/>
    <m/>
    <x v="0"/>
    <n v="46"/>
    <x v="1"/>
    <s v="USD"/>
    <n v="1476421200"/>
    <n v="1476594000"/>
    <b v="0"/>
    <b v="0"/>
    <s v="theater/plays"/>
    <x v="3"/>
    <x v="3"/>
  </r>
  <r>
    <s v="Pre-emptive neutral portal"/>
    <n v="33800"/>
    <n v="118706"/>
    <m/>
    <m/>
    <x v="1"/>
    <n v="2120"/>
    <x v="1"/>
    <s v="USD"/>
    <n v="1269752400"/>
    <n v="1273554000"/>
    <b v="0"/>
    <b v="0"/>
    <s v="theater/plays"/>
    <x v="3"/>
    <x v="3"/>
  </r>
  <r>
    <s v="Switchable demand-driven help-desk"/>
    <n v="6300"/>
    <n v="5674"/>
    <m/>
    <m/>
    <x v="0"/>
    <n v="105"/>
    <x v="1"/>
    <s v="USD"/>
    <n v="1419746400"/>
    <n v="1421906400"/>
    <b v="0"/>
    <b v="0"/>
    <s v="film &amp; video/documentary"/>
    <x v="4"/>
    <x v="4"/>
  </r>
  <r>
    <s v="Business-focused static ability"/>
    <n v="2400"/>
    <n v="4119"/>
    <m/>
    <m/>
    <x v="1"/>
    <n v="50"/>
    <x v="1"/>
    <s v="USD"/>
    <n v="1281330000"/>
    <n v="1281589200"/>
    <b v="0"/>
    <b v="0"/>
    <s v="theater/plays"/>
    <x v="3"/>
    <x v="3"/>
  </r>
  <r>
    <s v="Networked secondary structure"/>
    <n v="98800"/>
    <n v="139354"/>
    <m/>
    <m/>
    <x v="1"/>
    <n v="2080"/>
    <x v="1"/>
    <s v="USD"/>
    <n v="1398661200"/>
    <n v="1400389200"/>
    <b v="0"/>
    <b v="0"/>
    <s v="film &amp; video/drama"/>
    <x v="4"/>
    <x v="6"/>
  </r>
  <r>
    <s v="Total multimedia website"/>
    <n v="188800"/>
    <n v="57734"/>
    <m/>
    <m/>
    <x v="0"/>
    <n v="535"/>
    <x v="1"/>
    <s v="USD"/>
    <n v="1359525600"/>
    <n v="1362808800"/>
    <b v="0"/>
    <b v="0"/>
    <s v="games/mobile games"/>
    <x v="6"/>
    <x v="20"/>
  </r>
  <r>
    <s v="Cross-platform upward-trending parallelism"/>
    <n v="134300"/>
    <n v="145265"/>
    <m/>
    <m/>
    <x v="1"/>
    <n v="2105"/>
    <x v="1"/>
    <s v="USD"/>
    <n v="1388469600"/>
    <n v="1388815200"/>
    <b v="0"/>
    <b v="0"/>
    <s v="film &amp; video/animation"/>
    <x v="4"/>
    <x v="10"/>
  </r>
  <r>
    <s v="Pre-emptive mission-critical hardware"/>
    <n v="71200"/>
    <n v="95020"/>
    <m/>
    <m/>
    <x v="1"/>
    <n v="2436"/>
    <x v="1"/>
    <s v="USD"/>
    <n v="1518328800"/>
    <n v="1519538400"/>
    <b v="0"/>
    <b v="0"/>
    <s v="theater/plays"/>
    <x v="3"/>
    <x v="3"/>
  </r>
  <r>
    <s v="Up-sized responsive protocol"/>
    <n v="4700"/>
    <n v="8829"/>
    <m/>
    <m/>
    <x v="1"/>
    <n v="80"/>
    <x v="1"/>
    <s v="USD"/>
    <n v="1517032800"/>
    <n v="1517810400"/>
    <b v="0"/>
    <b v="0"/>
    <s v="publishing/translations"/>
    <x v="5"/>
    <x v="18"/>
  </r>
  <r>
    <s v="Pre-emptive transitional frame"/>
    <n v="1200"/>
    <n v="3984"/>
    <m/>
    <m/>
    <x v="1"/>
    <n v="42"/>
    <x v="1"/>
    <s v="USD"/>
    <n v="1368594000"/>
    <n v="1370581200"/>
    <b v="0"/>
    <b v="1"/>
    <s v="technology/wearables"/>
    <x v="2"/>
    <x v="8"/>
  </r>
  <r>
    <s v="Profit-focused content-based application"/>
    <n v="1400"/>
    <n v="8053"/>
    <m/>
    <m/>
    <x v="1"/>
    <n v="139"/>
    <x v="0"/>
    <s v="CAD"/>
    <n v="1448258400"/>
    <n v="1448863200"/>
    <b v="0"/>
    <b v="1"/>
    <s v="technology/web"/>
    <x v="2"/>
    <x v="2"/>
  </r>
  <r>
    <s v="Streamlined neutral analyzer"/>
    <n v="4000"/>
    <n v="1620"/>
    <m/>
    <m/>
    <x v="0"/>
    <n v="16"/>
    <x v="1"/>
    <s v="USD"/>
    <n v="1555218000"/>
    <n v="1556600400"/>
    <b v="0"/>
    <b v="0"/>
    <s v="theater/plays"/>
    <x v="3"/>
    <x v="3"/>
  </r>
  <r>
    <s v="Assimilated neutral utilization"/>
    <n v="5600"/>
    <n v="10328"/>
    <m/>
    <m/>
    <x v="1"/>
    <n v="159"/>
    <x v="1"/>
    <s v="USD"/>
    <n v="1431925200"/>
    <n v="1432098000"/>
    <b v="0"/>
    <b v="0"/>
    <s v="film &amp; video/drama"/>
    <x v="4"/>
    <x v="6"/>
  </r>
  <r>
    <s v="Extended dedicated archive"/>
    <n v="3600"/>
    <n v="10289"/>
    <m/>
    <m/>
    <x v="1"/>
    <n v="381"/>
    <x v="1"/>
    <s v="USD"/>
    <n v="1481522400"/>
    <n v="1482127200"/>
    <b v="0"/>
    <b v="0"/>
    <s v="technology/wearables"/>
    <x v="2"/>
    <x v="8"/>
  </r>
  <r>
    <s v="Configurable static help-desk"/>
    <n v="3100"/>
    <n v="9889"/>
    <m/>
    <m/>
    <x v="1"/>
    <n v="194"/>
    <x v="4"/>
    <s v="GBP"/>
    <n v="1335934800"/>
    <n v="1335934800"/>
    <b v="0"/>
    <b v="1"/>
    <s v="food/food trucks"/>
    <x v="0"/>
    <x v="0"/>
  </r>
  <r>
    <s v="Self-enabling clear-thinking framework"/>
    <n v="153800"/>
    <n v="60342"/>
    <m/>
    <m/>
    <x v="0"/>
    <n v="575"/>
    <x v="1"/>
    <s v="USD"/>
    <n v="1552280400"/>
    <n v="1556946000"/>
    <b v="0"/>
    <b v="0"/>
    <s v="music/rock"/>
    <x v="1"/>
    <x v="1"/>
  </r>
  <r>
    <s v="Assimilated fault-tolerant capacity"/>
    <n v="5000"/>
    <n v="8907"/>
    <m/>
    <m/>
    <x v="1"/>
    <n v="106"/>
    <x v="1"/>
    <s v="USD"/>
    <n v="1529989200"/>
    <n v="1530075600"/>
    <b v="0"/>
    <b v="0"/>
    <s v="music/electric music"/>
    <x v="1"/>
    <x v="5"/>
  </r>
  <r>
    <s v="Enhanced neutral ability"/>
    <n v="4000"/>
    <n v="14606"/>
    <m/>
    <m/>
    <x v="1"/>
    <n v="142"/>
    <x v="1"/>
    <s v="USD"/>
    <n v="1418709600"/>
    <n v="1418796000"/>
    <b v="0"/>
    <b v="0"/>
    <s v="film &amp; video/television"/>
    <x v="4"/>
    <x v="19"/>
  </r>
  <r>
    <s v="Function-based attitude-oriented groupware"/>
    <n v="7400"/>
    <n v="8432"/>
    <m/>
    <m/>
    <x v="1"/>
    <n v="211"/>
    <x v="1"/>
    <s v="USD"/>
    <n v="1372136400"/>
    <n v="1372482000"/>
    <b v="0"/>
    <b v="1"/>
    <s v="publishing/translations"/>
    <x v="5"/>
    <x v="18"/>
  </r>
  <r>
    <s v="Optional solution-oriented instruction set"/>
    <n v="191500"/>
    <n v="57122"/>
    <m/>
    <m/>
    <x v="0"/>
    <n v="1120"/>
    <x v="1"/>
    <s v="USD"/>
    <n v="1533877200"/>
    <n v="1534395600"/>
    <b v="0"/>
    <b v="0"/>
    <s v="publishing/fiction"/>
    <x v="5"/>
    <x v="13"/>
  </r>
  <r>
    <s v="Organic object-oriented core"/>
    <n v="8500"/>
    <n v="4613"/>
    <m/>
    <m/>
    <x v="0"/>
    <n v="113"/>
    <x v="1"/>
    <s v="USD"/>
    <n v="1309064400"/>
    <n v="1311397200"/>
    <b v="0"/>
    <b v="0"/>
    <s v="film &amp; video/science fiction"/>
    <x v="4"/>
    <x v="22"/>
  </r>
  <r>
    <s v="Balanced impactful circuit"/>
    <n v="68800"/>
    <n v="162603"/>
    <m/>
    <m/>
    <x v="1"/>
    <n v="2756"/>
    <x v="1"/>
    <s v="USD"/>
    <n v="1425877200"/>
    <n v="1426914000"/>
    <b v="0"/>
    <b v="0"/>
    <s v="technology/wearables"/>
    <x v="2"/>
    <x v="8"/>
  </r>
  <r>
    <s v="Future-proofed heuristic encryption"/>
    <n v="2400"/>
    <n v="12310"/>
    <m/>
    <m/>
    <x v="1"/>
    <n v="173"/>
    <x v="4"/>
    <s v="GBP"/>
    <n v="1501304400"/>
    <n v="1501477200"/>
    <b v="0"/>
    <b v="0"/>
    <s v="food/food trucks"/>
    <x v="0"/>
    <x v="0"/>
  </r>
  <r>
    <s v="Balanced bifurcated leverage"/>
    <n v="8600"/>
    <n v="8656"/>
    <m/>
    <m/>
    <x v="1"/>
    <n v="87"/>
    <x v="1"/>
    <s v="USD"/>
    <n v="1268287200"/>
    <n v="1269061200"/>
    <b v="0"/>
    <b v="1"/>
    <s v="photography/photography books"/>
    <x v="7"/>
    <x v="14"/>
  </r>
  <r>
    <s v="Sharable discrete budgetary management"/>
    <n v="196600"/>
    <n v="159931"/>
    <m/>
    <m/>
    <x v="0"/>
    <n v="1538"/>
    <x v="1"/>
    <s v="USD"/>
    <n v="1412139600"/>
    <n v="1415772000"/>
    <b v="0"/>
    <b v="1"/>
    <s v="theater/plays"/>
    <x v="3"/>
    <x v="3"/>
  </r>
  <r>
    <s v="Focused solution-oriented instruction set"/>
    <n v="4200"/>
    <n v="689"/>
    <m/>
    <m/>
    <x v="0"/>
    <n v="9"/>
    <x v="1"/>
    <s v="USD"/>
    <n v="1330063200"/>
    <n v="1331013600"/>
    <b v="0"/>
    <b v="1"/>
    <s v="publishing/fiction"/>
    <x v="5"/>
    <x v="13"/>
  </r>
  <r>
    <s v="Down-sized actuating infrastructure"/>
    <n v="91400"/>
    <n v="48236"/>
    <m/>
    <m/>
    <x v="0"/>
    <n v="554"/>
    <x v="1"/>
    <s v="USD"/>
    <n v="1576130400"/>
    <n v="1576735200"/>
    <b v="0"/>
    <b v="0"/>
    <s v="theater/plays"/>
    <x v="3"/>
    <x v="3"/>
  </r>
  <r>
    <s v="Synergistic cohesive adapter"/>
    <n v="29600"/>
    <n v="77021"/>
    <m/>
    <m/>
    <x v="1"/>
    <n v="1572"/>
    <x v="4"/>
    <s v="GBP"/>
    <n v="1407128400"/>
    <n v="1411362000"/>
    <b v="0"/>
    <b v="1"/>
    <s v="food/food trucks"/>
    <x v="0"/>
    <x v="0"/>
  </r>
  <r>
    <s v="Quality-focused mission-critical structure"/>
    <n v="90600"/>
    <n v="27844"/>
    <m/>
    <m/>
    <x v="0"/>
    <n v="648"/>
    <x v="4"/>
    <s v="GBP"/>
    <n v="1560142800"/>
    <n v="1563685200"/>
    <b v="0"/>
    <b v="0"/>
    <s v="theater/plays"/>
    <x v="3"/>
    <x v="3"/>
  </r>
  <r>
    <s v="Compatible exuding Graphical User Interface"/>
    <n v="5200"/>
    <n v="702"/>
    <m/>
    <m/>
    <x v="0"/>
    <n v="21"/>
    <x v="4"/>
    <s v="GBP"/>
    <n v="1520575200"/>
    <n v="1521867600"/>
    <b v="0"/>
    <b v="1"/>
    <s v="publishing/translations"/>
    <x v="5"/>
    <x v="18"/>
  </r>
  <r>
    <s v="Monitored 24/7 time-frame"/>
    <n v="110300"/>
    <n v="197024"/>
    <m/>
    <m/>
    <x v="1"/>
    <n v="2346"/>
    <x v="1"/>
    <s v="USD"/>
    <n v="1492664400"/>
    <n v="1495515600"/>
    <b v="0"/>
    <b v="0"/>
    <s v="theater/plays"/>
    <x v="3"/>
    <x v="3"/>
  </r>
  <r>
    <s v="Virtual secondary open architecture"/>
    <n v="5300"/>
    <n v="11663"/>
    <m/>
    <m/>
    <x v="1"/>
    <n v="115"/>
    <x v="1"/>
    <s v="USD"/>
    <n v="1454479200"/>
    <n v="1455948000"/>
    <b v="0"/>
    <b v="0"/>
    <s v="theater/plays"/>
    <x v="3"/>
    <x v="3"/>
  </r>
  <r>
    <s v="Down-sized mobile time-frame"/>
    <n v="9200"/>
    <n v="9339"/>
    <m/>
    <m/>
    <x v="1"/>
    <n v="85"/>
    <x v="6"/>
    <s v="EUR"/>
    <n v="1281934800"/>
    <n v="1282366800"/>
    <b v="0"/>
    <b v="0"/>
    <s v="technology/wearables"/>
    <x v="2"/>
    <x v="8"/>
  </r>
  <r>
    <s v="Innovative disintermediate encryption"/>
    <n v="2400"/>
    <n v="4596"/>
    <m/>
    <m/>
    <x v="1"/>
    <n v="144"/>
    <x v="1"/>
    <s v="USD"/>
    <n v="1573970400"/>
    <n v="1574575200"/>
    <b v="0"/>
    <b v="0"/>
    <s v="journalism/audio"/>
    <x v="8"/>
    <x v="23"/>
  </r>
  <r>
    <s v="Universal contextually-based knowledgebase"/>
    <n v="56800"/>
    <n v="173437"/>
    <m/>
    <m/>
    <x v="1"/>
    <n v="2443"/>
    <x v="1"/>
    <s v="USD"/>
    <n v="1372654800"/>
    <n v="1374901200"/>
    <b v="0"/>
    <b v="1"/>
    <s v="food/food trucks"/>
    <x v="0"/>
    <x v="0"/>
  </r>
  <r>
    <s v="Persevering interactive matrix"/>
    <n v="191000"/>
    <n v="45831"/>
    <m/>
    <m/>
    <x v="3"/>
    <n v="595"/>
    <x v="1"/>
    <s v="USD"/>
    <n v="1275886800"/>
    <n v="1278910800"/>
    <b v="1"/>
    <b v="1"/>
    <s v="film &amp; video/shorts"/>
    <x v="4"/>
    <x v="12"/>
  </r>
  <r>
    <s v="Seamless background framework"/>
    <n v="900"/>
    <n v="6514"/>
    <m/>
    <m/>
    <x v="1"/>
    <n v="64"/>
    <x v="1"/>
    <s v="USD"/>
    <n v="1561784400"/>
    <n v="1562907600"/>
    <b v="0"/>
    <b v="0"/>
    <s v="photography/photography books"/>
    <x v="7"/>
    <x v="14"/>
  </r>
  <r>
    <s v="Balanced upward-trending productivity"/>
    <n v="2500"/>
    <n v="13684"/>
    <m/>
    <m/>
    <x v="1"/>
    <n v="268"/>
    <x v="1"/>
    <s v="USD"/>
    <n v="1332392400"/>
    <n v="1332478800"/>
    <b v="0"/>
    <b v="0"/>
    <s v="technology/wearables"/>
    <x v="2"/>
    <x v="8"/>
  </r>
  <r>
    <s v="Centralized clear-thinking solution"/>
    <n v="3200"/>
    <n v="13264"/>
    <m/>
    <m/>
    <x v="1"/>
    <n v="195"/>
    <x v="3"/>
    <s v="DKK"/>
    <n v="1402376400"/>
    <n v="1402722000"/>
    <b v="0"/>
    <b v="0"/>
    <s v="theater/plays"/>
    <x v="3"/>
    <x v="3"/>
  </r>
  <r>
    <s v="Optimized bi-directional extranet"/>
    <n v="183800"/>
    <n v="1667"/>
    <m/>
    <m/>
    <x v="0"/>
    <n v="54"/>
    <x v="1"/>
    <s v="USD"/>
    <n v="1495342800"/>
    <n v="1496811600"/>
    <b v="0"/>
    <b v="0"/>
    <s v="film &amp; video/animation"/>
    <x v="4"/>
    <x v="10"/>
  </r>
  <r>
    <s v="Intuitive actuating benchmark"/>
    <n v="9800"/>
    <n v="3349"/>
    <m/>
    <m/>
    <x v="0"/>
    <n v="120"/>
    <x v="1"/>
    <s v="USD"/>
    <n v="1482213600"/>
    <n v="1482213600"/>
    <b v="0"/>
    <b v="1"/>
    <s v="technology/wearables"/>
    <x v="2"/>
    <x v="8"/>
  </r>
  <r>
    <s v="Devolved background project"/>
    <n v="193400"/>
    <n v="46317"/>
    <m/>
    <m/>
    <x v="0"/>
    <n v="579"/>
    <x v="3"/>
    <s v="DKK"/>
    <n v="1420092000"/>
    <n v="1420264800"/>
    <b v="0"/>
    <b v="0"/>
    <s v="technology/web"/>
    <x v="2"/>
    <x v="2"/>
  </r>
  <r>
    <s v="Reverse-engineered executive emulation"/>
    <n v="163800"/>
    <n v="78743"/>
    <m/>
    <m/>
    <x v="0"/>
    <n v="2072"/>
    <x v="1"/>
    <s v="USD"/>
    <n v="1458018000"/>
    <n v="1458450000"/>
    <b v="0"/>
    <b v="1"/>
    <s v="film &amp; video/documentary"/>
    <x v="4"/>
    <x v="4"/>
  </r>
  <r>
    <s v="Team-oriented clear-thinking matrix"/>
    <n v="100"/>
    <n v="0"/>
    <m/>
    <m/>
    <x v="0"/>
    <n v="0"/>
    <x v="1"/>
    <s v="USD"/>
    <n v="1367384400"/>
    <n v="1369803600"/>
    <b v="0"/>
    <b v="1"/>
    <s v="theater/plays"/>
    <x v="3"/>
    <x v="3"/>
  </r>
  <r>
    <s v="Focused coherent methodology"/>
    <n v="153600"/>
    <n v="107743"/>
    <m/>
    <m/>
    <x v="0"/>
    <n v="1796"/>
    <x v="1"/>
    <s v="USD"/>
    <n v="1363064400"/>
    <n v="1363237200"/>
    <b v="0"/>
    <b v="0"/>
    <s v="film &amp; video/documentary"/>
    <x v="4"/>
    <x v="4"/>
  </r>
  <r>
    <s v="Reduced context-sensitive complexity"/>
    <n v="1300"/>
    <n v="6889"/>
    <m/>
    <m/>
    <x v="1"/>
    <n v="186"/>
    <x v="2"/>
    <s v="AUD"/>
    <n v="1343365200"/>
    <n v="1345870800"/>
    <b v="0"/>
    <b v="1"/>
    <s v="games/video games"/>
    <x v="6"/>
    <x v="11"/>
  </r>
  <r>
    <s v="Decentralized 4thgeneration time-frame"/>
    <n v="25500"/>
    <n v="45983"/>
    <m/>
    <m/>
    <x v="1"/>
    <n v="460"/>
    <x v="1"/>
    <s v="USD"/>
    <n v="1435726800"/>
    <n v="1437454800"/>
    <b v="0"/>
    <b v="0"/>
    <s v="film &amp; video/drama"/>
    <x v="4"/>
    <x v="6"/>
  </r>
  <r>
    <s v="De-engineered cohesive moderator"/>
    <n v="7500"/>
    <n v="6924"/>
    <m/>
    <m/>
    <x v="0"/>
    <n v="62"/>
    <x v="6"/>
    <s v="EUR"/>
    <n v="1431925200"/>
    <n v="1432011600"/>
    <b v="0"/>
    <b v="0"/>
    <s v="music/rock"/>
    <x v="1"/>
    <x v="1"/>
  </r>
  <r>
    <s v="Ameliorated explicit parallelism"/>
    <n v="89900"/>
    <n v="12497"/>
    <m/>
    <m/>
    <x v="0"/>
    <n v="347"/>
    <x v="1"/>
    <s v="USD"/>
    <n v="1362722400"/>
    <n v="1366347600"/>
    <b v="0"/>
    <b v="1"/>
    <s v="publishing/radio &amp; podcasts"/>
    <x v="5"/>
    <x v="15"/>
  </r>
  <r>
    <s v="Customizable background monitoring"/>
    <n v="18000"/>
    <n v="166874"/>
    <m/>
    <m/>
    <x v="1"/>
    <n v="2528"/>
    <x v="1"/>
    <s v="USD"/>
    <n v="1511416800"/>
    <n v="1512885600"/>
    <b v="0"/>
    <b v="1"/>
    <s v="theater/plays"/>
    <x v="3"/>
    <x v="3"/>
  </r>
  <r>
    <s v="Compatible well-modulated budgetary management"/>
    <n v="2100"/>
    <n v="837"/>
    <m/>
    <m/>
    <x v="0"/>
    <n v="19"/>
    <x v="1"/>
    <s v="USD"/>
    <n v="1365483600"/>
    <n v="1369717200"/>
    <b v="0"/>
    <b v="1"/>
    <s v="technology/web"/>
    <x v="2"/>
    <x v="2"/>
  </r>
  <r>
    <s v="Up-sized radical pricing structure"/>
    <n v="172700"/>
    <n v="193820"/>
    <m/>
    <m/>
    <x v="1"/>
    <n v="3657"/>
    <x v="1"/>
    <s v="USD"/>
    <n v="1532840400"/>
    <n v="1534654800"/>
    <b v="0"/>
    <b v="0"/>
    <s v="theater/plays"/>
    <x v="3"/>
    <x v="3"/>
  </r>
  <r>
    <s v="Robust zero-defect project"/>
    <n v="168500"/>
    <n v="119510"/>
    <m/>
    <m/>
    <x v="0"/>
    <n v="1258"/>
    <x v="1"/>
    <s v="USD"/>
    <n v="1336194000"/>
    <n v="1337058000"/>
    <b v="0"/>
    <b v="0"/>
    <s v="theater/plays"/>
    <x v="3"/>
    <x v="3"/>
  </r>
  <r>
    <s v="Re-engineered mobile task-force"/>
    <n v="7800"/>
    <n v="9289"/>
    <m/>
    <m/>
    <x v="1"/>
    <n v="131"/>
    <x v="2"/>
    <s v="AUD"/>
    <n v="1527742800"/>
    <n v="1529816400"/>
    <b v="0"/>
    <b v="0"/>
    <s v="film &amp; video/drama"/>
    <x v="4"/>
    <x v="6"/>
  </r>
  <r>
    <s v="User-centric intangible neural-net"/>
    <n v="147800"/>
    <n v="35498"/>
    <m/>
    <m/>
    <x v="0"/>
    <n v="362"/>
    <x v="1"/>
    <s v="USD"/>
    <n v="1564030800"/>
    <n v="1564894800"/>
    <b v="0"/>
    <b v="0"/>
    <s v="theater/plays"/>
    <x v="3"/>
    <x v="3"/>
  </r>
  <r>
    <s v="Organized explicit core"/>
    <n v="9100"/>
    <n v="12678"/>
    <m/>
    <m/>
    <x v="1"/>
    <n v="239"/>
    <x v="1"/>
    <s v="USD"/>
    <n v="1404536400"/>
    <n v="1404622800"/>
    <b v="0"/>
    <b v="1"/>
    <s v="games/video games"/>
    <x v="6"/>
    <x v="11"/>
  </r>
  <r>
    <s v="Synchronized 6thgeneration adapter"/>
    <n v="8300"/>
    <n v="3260"/>
    <m/>
    <m/>
    <x v="3"/>
    <n v="35"/>
    <x v="1"/>
    <s v="USD"/>
    <n v="1284008400"/>
    <n v="1284181200"/>
    <b v="0"/>
    <b v="0"/>
    <s v="film &amp; video/television"/>
    <x v="4"/>
    <x v="19"/>
  </r>
  <r>
    <s v="Centralized motivating capacity"/>
    <n v="138700"/>
    <n v="31123"/>
    <m/>
    <m/>
    <x v="3"/>
    <n v="528"/>
    <x v="5"/>
    <s v="CHF"/>
    <n v="1386309600"/>
    <n v="1386741600"/>
    <b v="0"/>
    <b v="1"/>
    <s v="music/rock"/>
    <x v="1"/>
    <x v="1"/>
  </r>
  <r>
    <s v="Phased 24hour flexibility"/>
    <n v="8600"/>
    <n v="4797"/>
    <m/>
    <m/>
    <x v="0"/>
    <n v="133"/>
    <x v="0"/>
    <s v="CAD"/>
    <n v="1324620000"/>
    <n v="1324792800"/>
    <b v="0"/>
    <b v="1"/>
    <s v="theater/plays"/>
    <x v="3"/>
    <x v="3"/>
  </r>
  <r>
    <s v="Exclusive 5thgeneration structure"/>
    <n v="125400"/>
    <n v="53324"/>
    <m/>
    <m/>
    <x v="0"/>
    <n v="846"/>
    <x v="1"/>
    <s v="USD"/>
    <n v="1281070800"/>
    <n v="1284354000"/>
    <b v="0"/>
    <b v="0"/>
    <s v="publishing/nonfiction"/>
    <x v="5"/>
    <x v="9"/>
  </r>
  <r>
    <s v="Multi-tiered maximized orchestration"/>
    <n v="5900"/>
    <n v="6608"/>
    <m/>
    <m/>
    <x v="1"/>
    <n v="78"/>
    <x v="1"/>
    <s v="USD"/>
    <n v="1493960400"/>
    <n v="1494392400"/>
    <b v="0"/>
    <b v="0"/>
    <s v="food/food trucks"/>
    <x v="0"/>
    <x v="0"/>
  </r>
  <r>
    <s v="Open-architected uniform instruction set"/>
    <n v="8800"/>
    <n v="622"/>
    <m/>
    <m/>
    <x v="0"/>
    <n v="10"/>
    <x v="1"/>
    <s v="USD"/>
    <n v="1519365600"/>
    <n v="1519538400"/>
    <b v="0"/>
    <b v="1"/>
    <s v="film &amp; video/animation"/>
    <x v="4"/>
    <x v="10"/>
  </r>
  <r>
    <s v="Exclusive asymmetric analyzer"/>
    <n v="177700"/>
    <n v="180802"/>
    <m/>
    <m/>
    <x v="1"/>
    <n v="1773"/>
    <x v="1"/>
    <s v="USD"/>
    <n v="1420696800"/>
    <n v="1421906400"/>
    <b v="0"/>
    <b v="1"/>
    <s v="music/rock"/>
    <x v="1"/>
    <x v="1"/>
  </r>
  <r>
    <s v="Organic radical collaboration"/>
    <n v="800"/>
    <n v="3406"/>
    <m/>
    <m/>
    <x v="1"/>
    <n v="32"/>
    <x v="1"/>
    <s v="USD"/>
    <n v="1555650000"/>
    <n v="1555909200"/>
    <b v="0"/>
    <b v="0"/>
    <s v="theater/plays"/>
    <x v="3"/>
    <x v="3"/>
  </r>
  <r>
    <s v="Function-based multi-state software"/>
    <n v="7600"/>
    <n v="11061"/>
    <m/>
    <m/>
    <x v="1"/>
    <n v="369"/>
    <x v="1"/>
    <s v="USD"/>
    <n v="1471928400"/>
    <n v="1472446800"/>
    <b v="0"/>
    <b v="1"/>
    <s v="film &amp; video/drama"/>
    <x v="4"/>
    <x v="6"/>
  </r>
  <r>
    <s v="Innovative static budgetary management"/>
    <n v="50500"/>
    <n v="16389"/>
    <m/>
    <m/>
    <x v="0"/>
    <n v="191"/>
    <x v="1"/>
    <s v="USD"/>
    <n v="1341291600"/>
    <n v="1342328400"/>
    <b v="0"/>
    <b v="0"/>
    <s v="film &amp; video/shorts"/>
    <x v="4"/>
    <x v="12"/>
  </r>
  <r>
    <s v="Triple-buffered holistic ability"/>
    <n v="900"/>
    <n v="6303"/>
    <m/>
    <m/>
    <x v="1"/>
    <n v="89"/>
    <x v="1"/>
    <s v="USD"/>
    <n v="1267682400"/>
    <n v="1268114400"/>
    <b v="0"/>
    <b v="0"/>
    <s v="film &amp; video/shorts"/>
    <x v="4"/>
    <x v="12"/>
  </r>
  <r>
    <s v="Diverse scalable superstructure"/>
    <n v="96700"/>
    <n v="81136"/>
    <m/>
    <m/>
    <x v="0"/>
    <n v="1979"/>
    <x v="1"/>
    <s v="USD"/>
    <n v="1272258000"/>
    <n v="1273381200"/>
    <b v="0"/>
    <b v="0"/>
    <s v="theater/plays"/>
    <x v="3"/>
    <x v="3"/>
  </r>
  <r>
    <s v="Balanced leadingedge data-warehouse"/>
    <n v="2100"/>
    <n v="1768"/>
    <m/>
    <m/>
    <x v="0"/>
    <n v="63"/>
    <x v="1"/>
    <s v="USD"/>
    <n v="1290492000"/>
    <n v="1290837600"/>
    <b v="0"/>
    <b v="0"/>
    <s v="technology/wearables"/>
    <x v="2"/>
    <x v="8"/>
  </r>
  <r>
    <s v="Digitized bandwidth-monitored open architecture"/>
    <n v="8300"/>
    <n v="12944"/>
    <m/>
    <m/>
    <x v="1"/>
    <n v="147"/>
    <x v="1"/>
    <s v="USD"/>
    <n v="1451109600"/>
    <n v="1454306400"/>
    <b v="0"/>
    <b v="1"/>
    <s v="theater/plays"/>
    <x v="3"/>
    <x v="3"/>
  </r>
  <r>
    <s v="Enterprise-wide intermediate portal"/>
    <n v="189200"/>
    <n v="188480"/>
    <m/>
    <m/>
    <x v="0"/>
    <n v="6080"/>
    <x v="0"/>
    <s v="CAD"/>
    <n v="1454652000"/>
    <n v="1457762400"/>
    <b v="0"/>
    <b v="0"/>
    <s v="film &amp; video/animation"/>
    <x v="4"/>
    <x v="10"/>
  </r>
  <r>
    <s v="Focused leadingedge matrix"/>
    <n v="9000"/>
    <n v="7227"/>
    <m/>
    <m/>
    <x v="0"/>
    <n v="80"/>
    <x v="4"/>
    <s v="GBP"/>
    <n v="1385186400"/>
    <n v="1389074400"/>
    <b v="0"/>
    <b v="0"/>
    <s v="music/indie rock"/>
    <x v="1"/>
    <x v="7"/>
  </r>
  <r>
    <s v="Seamless logistical encryption"/>
    <n v="5100"/>
    <n v="574"/>
    <m/>
    <m/>
    <x v="0"/>
    <n v="9"/>
    <x v="1"/>
    <s v="USD"/>
    <n v="1399698000"/>
    <n v="1402117200"/>
    <b v="0"/>
    <b v="0"/>
    <s v="games/video games"/>
    <x v="6"/>
    <x v="11"/>
  </r>
  <r>
    <s v="Stand-alone human-resource workforce"/>
    <n v="105000"/>
    <n v="96328"/>
    <m/>
    <m/>
    <x v="0"/>
    <n v="1784"/>
    <x v="1"/>
    <s v="USD"/>
    <n v="1283230800"/>
    <n v="1284440400"/>
    <b v="0"/>
    <b v="1"/>
    <s v="publishing/fiction"/>
    <x v="5"/>
    <x v="13"/>
  </r>
  <r>
    <s v="Automated zero tolerance implementation"/>
    <n v="186700"/>
    <n v="178338"/>
    <m/>
    <m/>
    <x v="2"/>
    <n v="3640"/>
    <x v="5"/>
    <s v="CHF"/>
    <n v="1384149600"/>
    <n v="1388988000"/>
    <b v="0"/>
    <b v="0"/>
    <s v="games/video games"/>
    <x v="6"/>
    <x v="11"/>
  </r>
  <r>
    <s v="Pre-emptive grid-enabled contingency"/>
    <n v="1600"/>
    <n v="8046"/>
    <m/>
    <m/>
    <x v="1"/>
    <n v="126"/>
    <x v="0"/>
    <s v="CAD"/>
    <n v="1516860000"/>
    <n v="1516946400"/>
    <b v="0"/>
    <b v="0"/>
    <s v="theater/plays"/>
    <x v="3"/>
    <x v="3"/>
  </r>
  <r>
    <s v="Multi-lateral didactic encoding"/>
    <n v="115600"/>
    <n v="184086"/>
    <m/>
    <m/>
    <x v="1"/>
    <n v="2218"/>
    <x v="4"/>
    <s v="GBP"/>
    <n v="1374642000"/>
    <n v="1377752400"/>
    <b v="0"/>
    <b v="0"/>
    <s v="music/indie rock"/>
    <x v="1"/>
    <x v="7"/>
  </r>
  <r>
    <s v="Self-enabling didactic orchestration"/>
    <n v="89100"/>
    <n v="13385"/>
    <m/>
    <m/>
    <x v="0"/>
    <n v="243"/>
    <x v="1"/>
    <s v="USD"/>
    <n v="1534482000"/>
    <n v="1534568400"/>
    <b v="0"/>
    <b v="1"/>
    <s v="film &amp; video/drama"/>
    <x v="4"/>
    <x v="6"/>
  </r>
  <r>
    <s v="Profit-focused 24/7 data-warehouse"/>
    <n v="2600"/>
    <n v="12533"/>
    <m/>
    <m/>
    <x v="1"/>
    <n v="202"/>
    <x v="6"/>
    <s v="EUR"/>
    <n v="1528434000"/>
    <n v="1528606800"/>
    <b v="0"/>
    <b v="1"/>
    <s v="theater/plays"/>
    <x v="3"/>
    <x v="3"/>
  </r>
  <r>
    <s v="Enhanced methodical middleware"/>
    <n v="9800"/>
    <n v="14697"/>
    <m/>
    <m/>
    <x v="1"/>
    <n v="140"/>
    <x v="6"/>
    <s v="EUR"/>
    <n v="1282626000"/>
    <n v="1284872400"/>
    <b v="0"/>
    <b v="0"/>
    <s v="publishing/fiction"/>
    <x v="5"/>
    <x v="13"/>
  </r>
  <r>
    <s v="Synchronized client-driven projection"/>
    <n v="84400"/>
    <n v="98935"/>
    <m/>
    <m/>
    <x v="1"/>
    <n v="1052"/>
    <x v="3"/>
    <s v="DKK"/>
    <n v="1535605200"/>
    <n v="1537592400"/>
    <b v="1"/>
    <b v="1"/>
    <s v="film &amp; video/documentary"/>
    <x v="4"/>
    <x v="4"/>
  </r>
  <r>
    <s v="Networked didactic time-frame"/>
    <n v="151300"/>
    <n v="57034"/>
    <m/>
    <m/>
    <x v="0"/>
    <n v="1296"/>
    <x v="1"/>
    <s v="USD"/>
    <n v="1379826000"/>
    <n v="1381208400"/>
    <b v="0"/>
    <b v="0"/>
    <s v="games/mobile games"/>
    <x v="6"/>
    <x v="20"/>
  </r>
  <r>
    <s v="Assimilated exuding toolset"/>
    <n v="9800"/>
    <n v="7120"/>
    <m/>
    <m/>
    <x v="0"/>
    <n v="77"/>
    <x v="1"/>
    <s v="USD"/>
    <n v="1561957200"/>
    <n v="1562475600"/>
    <b v="0"/>
    <b v="1"/>
    <s v="food/food trucks"/>
    <x v="0"/>
    <x v="0"/>
  </r>
  <r>
    <s v="Front-line client-server secured line"/>
    <n v="5300"/>
    <n v="14097"/>
    <m/>
    <m/>
    <x v="1"/>
    <n v="247"/>
    <x v="1"/>
    <s v="USD"/>
    <n v="1525496400"/>
    <n v="1527397200"/>
    <b v="0"/>
    <b v="0"/>
    <s v="photography/photography books"/>
    <x v="7"/>
    <x v="14"/>
  </r>
  <r>
    <s v="Polarized systemic Internet solution"/>
    <n v="178000"/>
    <n v="43086"/>
    <m/>
    <m/>
    <x v="0"/>
    <n v="395"/>
    <x v="6"/>
    <s v="EUR"/>
    <n v="1433912400"/>
    <n v="1436158800"/>
    <b v="0"/>
    <b v="0"/>
    <s v="games/mobile games"/>
    <x v="6"/>
    <x v="20"/>
  </r>
  <r>
    <s v="Profit-focused exuding moderator"/>
    <n v="77000"/>
    <n v="1930"/>
    <m/>
    <m/>
    <x v="0"/>
    <n v="49"/>
    <x v="4"/>
    <s v="GBP"/>
    <n v="1453442400"/>
    <n v="1456034400"/>
    <b v="0"/>
    <b v="0"/>
    <s v="music/indie rock"/>
    <x v="1"/>
    <x v="7"/>
  </r>
  <r>
    <s v="Cross-group high-level moderator"/>
    <n v="84900"/>
    <n v="13864"/>
    <m/>
    <m/>
    <x v="0"/>
    <n v="180"/>
    <x v="1"/>
    <s v="USD"/>
    <n v="1378875600"/>
    <n v="1380171600"/>
    <b v="0"/>
    <b v="0"/>
    <s v="games/video games"/>
    <x v="6"/>
    <x v="11"/>
  </r>
  <r>
    <s v="Public-key 3rdgeneration system engine"/>
    <n v="2800"/>
    <n v="7742"/>
    <m/>
    <m/>
    <x v="1"/>
    <n v="84"/>
    <x v="1"/>
    <s v="USD"/>
    <n v="1452232800"/>
    <n v="1453356000"/>
    <b v="0"/>
    <b v="0"/>
    <s v="music/rock"/>
    <x v="1"/>
    <x v="1"/>
  </r>
  <r>
    <s v="Organized value-added access"/>
    <n v="184800"/>
    <n v="164109"/>
    <m/>
    <m/>
    <x v="0"/>
    <n v="2690"/>
    <x v="1"/>
    <s v="USD"/>
    <n v="1577253600"/>
    <n v="1578981600"/>
    <b v="0"/>
    <b v="0"/>
    <s v="theater/plays"/>
    <x v="3"/>
    <x v="3"/>
  </r>
  <r>
    <s v="Cloned global Graphical User Interface"/>
    <n v="4200"/>
    <n v="6870"/>
    <m/>
    <m/>
    <x v="1"/>
    <n v="88"/>
    <x v="1"/>
    <s v="USD"/>
    <n v="1537160400"/>
    <n v="1537419600"/>
    <b v="0"/>
    <b v="1"/>
    <s v="theater/plays"/>
    <x v="3"/>
    <x v="3"/>
  </r>
  <r>
    <s v="Focused solution-oriented matrix"/>
    <n v="1300"/>
    <n v="12597"/>
    <m/>
    <m/>
    <x v="1"/>
    <n v="156"/>
    <x v="1"/>
    <s v="USD"/>
    <n v="1422165600"/>
    <n v="1423202400"/>
    <b v="0"/>
    <b v="0"/>
    <s v="film &amp; video/drama"/>
    <x v="4"/>
    <x v="6"/>
  </r>
  <r>
    <s v="Monitored discrete toolset"/>
    <n v="66100"/>
    <n v="179074"/>
    <m/>
    <m/>
    <x v="1"/>
    <n v="2985"/>
    <x v="1"/>
    <s v="USD"/>
    <n v="1459486800"/>
    <n v="1460610000"/>
    <b v="0"/>
    <b v="0"/>
    <s v="theater/plays"/>
    <x v="3"/>
    <x v="3"/>
  </r>
  <r>
    <s v="Business-focused intermediate system engine"/>
    <n v="29500"/>
    <n v="83843"/>
    <m/>
    <m/>
    <x v="1"/>
    <n v="762"/>
    <x v="1"/>
    <s v="USD"/>
    <n v="1369717200"/>
    <n v="1370494800"/>
    <b v="0"/>
    <b v="0"/>
    <s v="technology/wearables"/>
    <x v="2"/>
    <x v="8"/>
  </r>
  <r>
    <s v="De-engineered disintermediate encoding"/>
    <n v="100"/>
    <n v="4"/>
    <m/>
    <m/>
    <x v="3"/>
    <n v="1"/>
    <x v="5"/>
    <s v="CHF"/>
    <n v="1330495200"/>
    <n v="1332306000"/>
    <b v="0"/>
    <b v="0"/>
    <s v="music/indie rock"/>
    <x v="1"/>
    <x v="7"/>
  </r>
  <r>
    <s v="Streamlined upward-trending analyzer"/>
    <n v="180100"/>
    <n v="105598"/>
    <m/>
    <m/>
    <x v="0"/>
    <n v="2779"/>
    <x v="2"/>
    <s v="AUD"/>
    <n v="1419055200"/>
    <n v="1422511200"/>
    <b v="0"/>
    <b v="1"/>
    <s v="technology/web"/>
    <x v="2"/>
    <x v="2"/>
  </r>
  <r>
    <s v="Distributed human-resource policy"/>
    <n v="9000"/>
    <n v="8866"/>
    <m/>
    <m/>
    <x v="0"/>
    <n v="92"/>
    <x v="1"/>
    <s v="USD"/>
    <n v="1480140000"/>
    <n v="1480312800"/>
    <b v="0"/>
    <b v="0"/>
    <s v="theater/plays"/>
    <x v="3"/>
    <x v="3"/>
  </r>
  <r>
    <s v="De-engineered 5thgeneration contingency"/>
    <n v="170600"/>
    <n v="75022"/>
    <m/>
    <m/>
    <x v="0"/>
    <n v="1028"/>
    <x v="1"/>
    <s v="USD"/>
    <n v="1293948000"/>
    <n v="1294034400"/>
    <b v="0"/>
    <b v="0"/>
    <s v="music/rock"/>
    <x v="1"/>
    <x v="1"/>
  </r>
  <r>
    <s v="Multi-channeled upward-trending application"/>
    <n v="9500"/>
    <n v="14408"/>
    <m/>
    <m/>
    <x v="1"/>
    <n v="554"/>
    <x v="0"/>
    <s v="CAD"/>
    <n v="1482127200"/>
    <n v="1482645600"/>
    <b v="0"/>
    <b v="0"/>
    <s v="music/indie rock"/>
    <x v="1"/>
    <x v="7"/>
  </r>
  <r>
    <s v="Organic maximized database"/>
    <n v="6300"/>
    <n v="14089"/>
    <m/>
    <m/>
    <x v="1"/>
    <n v="135"/>
    <x v="3"/>
    <s v="DKK"/>
    <n v="1396414800"/>
    <n v="1399093200"/>
    <b v="0"/>
    <b v="0"/>
    <s v="music/rock"/>
    <x v="1"/>
    <x v="1"/>
  </r>
  <r>
    <s v="Grass-roots 24/7 attitude"/>
    <n v="5200"/>
    <n v="12467"/>
    <m/>
    <m/>
    <x v="1"/>
    <n v="122"/>
    <x v="1"/>
    <s v="USD"/>
    <n v="1315285200"/>
    <n v="1315890000"/>
    <b v="0"/>
    <b v="1"/>
    <s v="publishing/translations"/>
    <x v="5"/>
    <x v="18"/>
  </r>
  <r>
    <s v="Team-oriented global strategy"/>
    <n v="6000"/>
    <n v="11960"/>
    <m/>
    <m/>
    <x v="1"/>
    <n v="221"/>
    <x v="1"/>
    <s v="USD"/>
    <n v="1443762000"/>
    <n v="1444021200"/>
    <b v="0"/>
    <b v="1"/>
    <s v="film &amp; video/science fiction"/>
    <x v="4"/>
    <x v="22"/>
  </r>
  <r>
    <s v="Enhanced client-driven capacity"/>
    <n v="5800"/>
    <n v="7966"/>
    <m/>
    <m/>
    <x v="1"/>
    <n v="126"/>
    <x v="1"/>
    <s v="USD"/>
    <n v="1456293600"/>
    <n v="1460005200"/>
    <b v="0"/>
    <b v="0"/>
    <s v="theater/plays"/>
    <x v="3"/>
    <x v="3"/>
  </r>
  <r>
    <s v="Exclusive systematic productivity"/>
    <n v="105300"/>
    <n v="106321"/>
    <m/>
    <m/>
    <x v="1"/>
    <n v="1022"/>
    <x v="1"/>
    <s v="USD"/>
    <n v="1470114000"/>
    <n v="1470718800"/>
    <b v="0"/>
    <b v="0"/>
    <s v="theater/plays"/>
    <x v="3"/>
    <x v="3"/>
  </r>
  <r>
    <s v="Re-engineered radical policy"/>
    <n v="20000"/>
    <n v="158832"/>
    <m/>
    <m/>
    <x v="1"/>
    <n v="3177"/>
    <x v="1"/>
    <s v="USD"/>
    <n v="1321596000"/>
    <n v="1325052000"/>
    <b v="0"/>
    <b v="0"/>
    <s v="film &amp; video/animation"/>
    <x v="4"/>
    <x v="10"/>
  </r>
  <r>
    <s v="Down-sized logistical adapter"/>
    <n v="3000"/>
    <n v="11091"/>
    <m/>
    <m/>
    <x v="1"/>
    <n v="198"/>
    <x v="5"/>
    <s v="CHF"/>
    <n v="1318827600"/>
    <n v="1319000400"/>
    <b v="0"/>
    <b v="0"/>
    <s v="theater/plays"/>
    <x v="3"/>
    <x v="3"/>
  </r>
  <r>
    <s v="Configurable bandwidth-monitored throughput"/>
    <n v="9900"/>
    <n v="1269"/>
    <m/>
    <m/>
    <x v="0"/>
    <n v="26"/>
    <x v="5"/>
    <s v="CHF"/>
    <n v="1552366800"/>
    <n v="1552539600"/>
    <b v="0"/>
    <b v="0"/>
    <s v="music/rock"/>
    <x v="1"/>
    <x v="1"/>
  </r>
  <r>
    <s v="Optional tangible pricing structure"/>
    <n v="3700"/>
    <n v="5107"/>
    <m/>
    <m/>
    <x v="1"/>
    <n v="85"/>
    <x v="2"/>
    <s v="AUD"/>
    <n v="1542088800"/>
    <n v="1543816800"/>
    <b v="0"/>
    <b v="0"/>
    <s v="film &amp; video/documentary"/>
    <x v="4"/>
    <x v="4"/>
  </r>
  <r>
    <s v="Organic high-level implementation"/>
    <n v="168700"/>
    <n v="141393"/>
    <m/>
    <m/>
    <x v="0"/>
    <n v="1790"/>
    <x v="1"/>
    <s v="USD"/>
    <n v="1426395600"/>
    <n v="1427086800"/>
    <b v="0"/>
    <b v="0"/>
    <s v="theater/plays"/>
    <x v="3"/>
    <x v="3"/>
  </r>
  <r>
    <s v="Decentralized logistical collaboration"/>
    <n v="94900"/>
    <n v="194166"/>
    <m/>
    <m/>
    <x v="1"/>
    <n v="3596"/>
    <x v="1"/>
    <s v="USD"/>
    <n v="1321336800"/>
    <n v="1323064800"/>
    <b v="0"/>
    <b v="0"/>
    <s v="theater/plays"/>
    <x v="3"/>
    <x v="3"/>
  </r>
  <r>
    <s v="Advanced content-based installation"/>
    <n v="9300"/>
    <n v="4124"/>
    <m/>
    <m/>
    <x v="0"/>
    <n v="37"/>
    <x v="1"/>
    <s v="USD"/>
    <n v="1456293600"/>
    <n v="1458277200"/>
    <b v="0"/>
    <b v="1"/>
    <s v="music/electric music"/>
    <x v="1"/>
    <x v="5"/>
  </r>
  <r>
    <s v="Distributed high-level open architecture"/>
    <n v="6800"/>
    <n v="14865"/>
    <m/>
    <m/>
    <x v="1"/>
    <n v="244"/>
    <x v="1"/>
    <s v="USD"/>
    <n v="1404968400"/>
    <n v="1405141200"/>
    <b v="0"/>
    <b v="0"/>
    <s v="music/rock"/>
    <x v="1"/>
    <x v="1"/>
  </r>
  <r>
    <s v="Synergized zero tolerance help-desk"/>
    <n v="72400"/>
    <n v="134688"/>
    <m/>
    <m/>
    <x v="1"/>
    <n v="5180"/>
    <x v="1"/>
    <s v="USD"/>
    <n v="1279170000"/>
    <n v="1283058000"/>
    <b v="0"/>
    <b v="0"/>
    <s v="theater/plays"/>
    <x v="3"/>
    <x v="3"/>
  </r>
  <r>
    <s v="Extended multi-tasking definition"/>
    <n v="20100"/>
    <n v="47705"/>
    <m/>
    <m/>
    <x v="1"/>
    <n v="589"/>
    <x v="6"/>
    <s v="EUR"/>
    <n v="1294725600"/>
    <n v="1295762400"/>
    <b v="0"/>
    <b v="0"/>
    <s v="film &amp; video/animation"/>
    <x v="4"/>
    <x v="10"/>
  </r>
  <r>
    <s v="Realigned uniform knowledge user"/>
    <n v="31200"/>
    <n v="95364"/>
    <m/>
    <m/>
    <x v="1"/>
    <n v="2725"/>
    <x v="1"/>
    <s v="USD"/>
    <n v="1419055200"/>
    <n v="1419573600"/>
    <b v="0"/>
    <b v="1"/>
    <s v="music/rock"/>
    <x v="1"/>
    <x v="1"/>
  </r>
  <r>
    <s v="Monitored grid-enabled model"/>
    <n v="3500"/>
    <n v="3295"/>
    <m/>
    <m/>
    <x v="0"/>
    <n v="35"/>
    <x v="6"/>
    <s v="EUR"/>
    <n v="1434690000"/>
    <n v="1438750800"/>
    <b v="0"/>
    <b v="0"/>
    <s v="film &amp; video/shorts"/>
    <x v="4"/>
    <x v="12"/>
  </r>
  <r>
    <s v="Assimilated actuating policy"/>
    <n v="9000"/>
    <n v="4896"/>
    <m/>
    <m/>
    <x v="3"/>
    <n v="94"/>
    <x v="1"/>
    <s v="USD"/>
    <n v="1443416400"/>
    <n v="1444798800"/>
    <b v="0"/>
    <b v="1"/>
    <s v="music/rock"/>
    <x v="1"/>
    <x v="1"/>
  </r>
  <r>
    <s v="Total incremental productivity"/>
    <n v="6700"/>
    <n v="7496"/>
    <m/>
    <m/>
    <x v="1"/>
    <n v="300"/>
    <x v="1"/>
    <s v="USD"/>
    <n v="1399006800"/>
    <n v="1399179600"/>
    <b v="0"/>
    <b v="0"/>
    <s v="journalism/audio"/>
    <x v="8"/>
    <x v="23"/>
  </r>
  <r>
    <s v="Adaptive local task-force"/>
    <n v="2700"/>
    <n v="9967"/>
    <m/>
    <m/>
    <x v="1"/>
    <n v="144"/>
    <x v="1"/>
    <s v="USD"/>
    <n v="1575698400"/>
    <n v="1576562400"/>
    <b v="0"/>
    <b v="1"/>
    <s v="food/food trucks"/>
    <x v="0"/>
    <x v="0"/>
  </r>
  <r>
    <s v="Universal zero-defect concept"/>
    <n v="83300"/>
    <n v="52421"/>
    <m/>
    <m/>
    <x v="0"/>
    <n v="558"/>
    <x v="1"/>
    <s v="USD"/>
    <n v="1400562000"/>
    <n v="1400821200"/>
    <b v="0"/>
    <b v="1"/>
    <s v="theater/plays"/>
    <x v="3"/>
    <x v="3"/>
  </r>
  <r>
    <s v="Object-based bottom-line superstructure"/>
    <n v="9700"/>
    <n v="6298"/>
    <m/>
    <m/>
    <x v="0"/>
    <n v="64"/>
    <x v="1"/>
    <s v="USD"/>
    <n v="1509512400"/>
    <n v="1510984800"/>
    <b v="0"/>
    <b v="0"/>
    <s v="theater/plays"/>
    <x v="3"/>
    <x v="3"/>
  </r>
  <r>
    <s v="Adaptive 24hour projection"/>
    <n v="8200"/>
    <n v="1546"/>
    <m/>
    <m/>
    <x v="3"/>
    <n v="37"/>
    <x v="1"/>
    <s v="USD"/>
    <n v="1299823200"/>
    <n v="1302066000"/>
    <b v="0"/>
    <b v="0"/>
    <s v="music/jazz"/>
    <x v="1"/>
    <x v="17"/>
  </r>
  <r>
    <s v="Sharable radical toolset"/>
    <n v="96500"/>
    <n v="16168"/>
    <m/>
    <m/>
    <x v="0"/>
    <n v="245"/>
    <x v="1"/>
    <s v="USD"/>
    <n v="1322719200"/>
    <n v="1322978400"/>
    <b v="0"/>
    <b v="0"/>
    <s v="film &amp; video/science fiction"/>
    <x v="4"/>
    <x v="22"/>
  </r>
  <r>
    <s v="Focused multimedia knowledgebase"/>
    <n v="6200"/>
    <n v="6269"/>
    <m/>
    <m/>
    <x v="1"/>
    <n v="87"/>
    <x v="1"/>
    <s v="USD"/>
    <n v="1312693200"/>
    <n v="1313730000"/>
    <b v="0"/>
    <b v="0"/>
    <s v="music/jazz"/>
    <x v="1"/>
    <x v="17"/>
  </r>
  <r>
    <s v="Seamless 6thgeneration extranet"/>
    <n v="43800"/>
    <n v="149578"/>
    <m/>
    <m/>
    <x v="1"/>
    <n v="3116"/>
    <x v="1"/>
    <s v="USD"/>
    <n v="1393394400"/>
    <n v="1394085600"/>
    <b v="0"/>
    <b v="0"/>
    <s v="theater/plays"/>
    <x v="3"/>
    <x v="3"/>
  </r>
  <r>
    <s v="Sharable mobile knowledgebase"/>
    <n v="6000"/>
    <n v="3841"/>
    <m/>
    <m/>
    <x v="0"/>
    <n v="71"/>
    <x v="1"/>
    <s v="USD"/>
    <n v="1304053200"/>
    <n v="1305349200"/>
    <b v="0"/>
    <b v="0"/>
    <s v="technology/web"/>
    <x v="2"/>
    <x v="2"/>
  </r>
  <r>
    <s v="Cross-group global system engine"/>
    <n v="8700"/>
    <n v="4531"/>
    <m/>
    <m/>
    <x v="0"/>
    <n v="42"/>
    <x v="1"/>
    <s v="USD"/>
    <n v="1433912400"/>
    <n v="1434344400"/>
    <b v="0"/>
    <b v="1"/>
    <s v="games/video games"/>
    <x v="6"/>
    <x v="11"/>
  </r>
  <r>
    <s v="Centralized clear-thinking conglomeration"/>
    <n v="18900"/>
    <n v="60934"/>
    <m/>
    <m/>
    <x v="1"/>
    <n v="909"/>
    <x v="1"/>
    <s v="USD"/>
    <n v="1329717600"/>
    <n v="1331186400"/>
    <b v="0"/>
    <b v="0"/>
    <s v="film &amp; video/documentary"/>
    <x v="4"/>
    <x v="4"/>
  </r>
  <r>
    <s v="De-engineered cohesive system engine"/>
    <n v="86400"/>
    <n v="103255"/>
    <m/>
    <m/>
    <x v="1"/>
    <n v="1613"/>
    <x v="1"/>
    <s v="USD"/>
    <n v="1335330000"/>
    <n v="1336539600"/>
    <b v="0"/>
    <b v="0"/>
    <s v="technology/web"/>
    <x v="2"/>
    <x v="2"/>
  </r>
  <r>
    <s v="Reactive analyzing function"/>
    <n v="8900"/>
    <n v="13065"/>
    <m/>
    <m/>
    <x v="1"/>
    <n v="136"/>
    <x v="1"/>
    <s v="USD"/>
    <n v="1268888400"/>
    <n v="1269752400"/>
    <b v="0"/>
    <b v="0"/>
    <s v="publishing/translations"/>
    <x v="5"/>
    <x v="18"/>
  </r>
  <r>
    <s v="Robust hybrid budgetary management"/>
    <n v="700"/>
    <n v="6654"/>
    <m/>
    <m/>
    <x v="1"/>
    <n v="130"/>
    <x v="1"/>
    <s v="USD"/>
    <n v="1289973600"/>
    <n v="1291615200"/>
    <b v="0"/>
    <b v="0"/>
    <s v="music/rock"/>
    <x v="1"/>
    <x v="1"/>
  </r>
  <r>
    <s v="Open-source analyzing monitoring"/>
    <n v="9400"/>
    <n v="6852"/>
    <m/>
    <m/>
    <x v="0"/>
    <n v="156"/>
    <x v="0"/>
    <s v="CAD"/>
    <n v="1547877600"/>
    <n v="1552366800"/>
    <b v="0"/>
    <b v="1"/>
    <s v="food/food trucks"/>
    <x v="0"/>
    <x v="0"/>
  </r>
  <r>
    <s v="Up-sized discrete firmware"/>
    <n v="157600"/>
    <n v="124517"/>
    <m/>
    <m/>
    <x v="0"/>
    <n v="1368"/>
    <x v="4"/>
    <s v="GBP"/>
    <n v="1269493200"/>
    <n v="1272171600"/>
    <b v="0"/>
    <b v="0"/>
    <s v="theater/plays"/>
    <x v="3"/>
    <x v="3"/>
  </r>
  <r>
    <s v="Exclusive intangible extranet"/>
    <n v="7900"/>
    <n v="5113"/>
    <m/>
    <m/>
    <x v="0"/>
    <n v="102"/>
    <x v="1"/>
    <s v="USD"/>
    <n v="1436072400"/>
    <n v="1436677200"/>
    <b v="0"/>
    <b v="0"/>
    <s v="film &amp; video/documentary"/>
    <x v="4"/>
    <x v="4"/>
  </r>
  <r>
    <s v="Synergized analyzing process improvement"/>
    <n v="7100"/>
    <n v="5824"/>
    <m/>
    <m/>
    <x v="0"/>
    <n v="86"/>
    <x v="2"/>
    <s v="AUD"/>
    <n v="1419141600"/>
    <n v="1420092000"/>
    <b v="0"/>
    <b v="0"/>
    <s v="publishing/radio &amp; podcasts"/>
    <x v="5"/>
    <x v="15"/>
  </r>
  <r>
    <s v="Realigned dedicated system engine"/>
    <n v="600"/>
    <n v="6226"/>
    <m/>
    <m/>
    <x v="1"/>
    <n v="102"/>
    <x v="1"/>
    <s v="USD"/>
    <n v="1279083600"/>
    <n v="1279947600"/>
    <b v="0"/>
    <b v="0"/>
    <s v="games/video games"/>
    <x v="6"/>
    <x v="11"/>
  </r>
  <r>
    <s v="Object-based bandwidth-monitored concept"/>
    <n v="156800"/>
    <n v="20243"/>
    <m/>
    <m/>
    <x v="0"/>
    <n v="253"/>
    <x v="1"/>
    <s v="USD"/>
    <n v="1401426000"/>
    <n v="1402203600"/>
    <b v="0"/>
    <b v="0"/>
    <s v="theater/plays"/>
    <x v="3"/>
    <x v="3"/>
  </r>
  <r>
    <s v="Ameliorated client-driven open system"/>
    <n v="121600"/>
    <n v="188288"/>
    <m/>
    <m/>
    <x v="1"/>
    <n v="4006"/>
    <x v="1"/>
    <s v="USD"/>
    <n v="1395810000"/>
    <n v="1396933200"/>
    <b v="0"/>
    <b v="0"/>
    <s v="film &amp; video/animation"/>
    <x v="4"/>
    <x v="10"/>
  </r>
  <r>
    <s v="Upgradable leadingedge Local Area Network"/>
    <n v="157300"/>
    <n v="11167"/>
    <m/>
    <m/>
    <x v="0"/>
    <n v="157"/>
    <x v="1"/>
    <s v="USD"/>
    <n v="1467003600"/>
    <n v="1467262800"/>
    <b v="0"/>
    <b v="1"/>
    <s v="theater/plays"/>
    <x v="3"/>
    <x v="3"/>
  </r>
  <r>
    <s v="Customizable intermediate data-warehouse"/>
    <n v="70300"/>
    <n v="146595"/>
    <m/>
    <m/>
    <x v="1"/>
    <n v="1629"/>
    <x v="1"/>
    <s v="USD"/>
    <n v="1268715600"/>
    <n v="1270530000"/>
    <b v="0"/>
    <b v="1"/>
    <s v="theater/plays"/>
    <x v="3"/>
    <x v="3"/>
  </r>
  <r>
    <s v="Managed optimizing archive"/>
    <n v="7900"/>
    <n v="7875"/>
    <m/>
    <m/>
    <x v="0"/>
    <n v="183"/>
    <x v="1"/>
    <s v="USD"/>
    <n v="1457157600"/>
    <n v="1457762400"/>
    <b v="0"/>
    <b v="1"/>
    <s v="film &amp; video/drama"/>
    <x v="4"/>
    <x v="6"/>
  </r>
  <r>
    <s v="Diverse systematic projection"/>
    <n v="73800"/>
    <n v="148779"/>
    <m/>
    <m/>
    <x v="1"/>
    <n v="2188"/>
    <x v="1"/>
    <s v="USD"/>
    <n v="1573970400"/>
    <n v="1575525600"/>
    <b v="0"/>
    <b v="0"/>
    <s v="theater/plays"/>
    <x v="3"/>
    <x v="3"/>
  </r>
  <r>
    <s v="Up-sized web-enabled info-mediaries"/>
    <n v="108500"/>
    <n v="175868"/>
    <m/>
    <m/>
    <x v="1"/>
    <n v="2409"/>
    <x v="6"/>
    <s v="EUR"/>
    <n v="1276578000"/>
    <n v="1279083600"/>
    <b v="0"/>
    <b v="0"/>
    <s v="music/rock"/>
    <x v="1"/>
    <x v="1"/>
  </r>
  <r>
    <s v="Persevering optimizing Graphical User Interface"/>
    <n v="140300"/>
    <n v="5112"/>
    <m/>
    <m/>
    <x v="0"/>
    <n v="82"/>
    <x v="3"/>
    <s v="DKK"/>
    <n v="1423720800"/>
    <n v="1424412000"/>
    <b v="0"/>
    <b v="0"/>
    <s v="film &amp; video/documentary"/>
    <x v="4"/>
    <x v="4"/>
  </r>
  <r>
    <s v="Cross-platform tertiary array"/>
    <n v="100"/>
    <n v="5"/>
    <m/>
    <m/>
    <x v="0"/>
    <n v="1"/>
    <x v="4"/>
    <s v="GBP"/>
    <n v="1375160400"/>
    <n v="1376197200"/>
    <b v="0"/>
    <b v="0"/>
    <s v="food/food trucks"/>
    <x v="0"/>
    <x v="0"/>
  </r>
  <r>
    <s v="Inverse neutral structure"/>
    <n v="6300"/>
    <n v="13018"/>
    <m/>
    <m/>
    <x v="1"/>
    <n v="194"/>
    <x v="1"/>
    <s v="USD"/>
    <n v="1401426000"/>
    <n v="1402894800"/>
    <b v="1"/>
    <b v="0"/>
    <s v="technology/wearables"/>
    <x v="2"/>
    <x v="8"/>
  </r>
  <r>
    <s v="Quality-focused system-worthy support"/>
    <n v="71100"/>
    <n v="91176"/>
    <m/>
    <m/>
    <x v="1"/>
    <n v="1140"/>
    <x v="1"/>
    <s v="USD"/>
    <n v="1433480400"/>
    <n v="1434430800"/>
    <b v="0"/>
    <b v="0"/>
    <s v="theater/plays"/>
    <x v="3"/>
    <x v="3"/>
  </r>
  <r>
    <s v="Vision-oriented 5thgeneration array"/>
    <n v="5300"/>
    <n v="6342"/>
    <m/>
    <m/>
    <x v="1"/>
    <n v="102"/>
    <x v="1"/>
    <s v="USD"/>
    <n v="1555563600"/>
    <n v="1557896400"/>
    <b v="0"/>
    <b v="0"/>
    <s v="theater/plays"/>
    <x v="3"/>
    <x v="3"/>
  </r>
  <r>
    <s v="Cross-platform logistical circuit"/>
    <n v="88700"/>
    <n v="151438"/>
    <m/>
    <m/>
    <x v="1"/>
    <n v="2857"/>
    <x v="1"/>
    <s v="USD"/>
    <n v="1295676000"/>
    <n v="1297490400"/>
    <b v="0"/>
    <b v="0"/>
    <s v="theater/plays"/>
    <x v="3"/>
    <x v="3"/>
  </r>
  <r>
    <s v="Profound solution-oriented matrix"/>
    <n v="3300"/>
    <n v="6178"/>
    <m/>
    <m/>
    <x v="1"/>
    <n v="107"/>
    <x v="1"/>
    <s v="USD"/>
    <n v="1443848400"/>
    <n v="1447394400"/>
    <b v="0"/>
    <b v="0"/>
    <s v="publishing/nonfiction"/>
    <x v="5"/>
    <x v="9"/>
  </r>
  <r>
    <s v="Extended asynchronous initiative"/>
    <n v="3400"/>
    <n v="6405"/>
    <m/>
    <m/>
    <x v="1"/>
    <n v="160"/>
    <x v="4"/>
    <s v="GBP"/>
    <n v="1457330400"/>
    <n v="1458277200"/>
    <b v="0"/>
    <b v="0"/>
    <s v="music/rock"/>
    <x v="1"/>
    <x v="1"/>
  </r>
  <r>
    <s v="Fundamental needs-based frame"/>
    <n v="137600"/>
    <n v="180667"/>
    <m/>
    <m/>
    <x v="1"/>
    <n v="2230"/>
    <x v="1"/>
    <s v="USD"/>
    <n v="1395550800"/>
    <n v="1395723600"/>
    <b v="0"/>
    <b v="0"/>
    <s v="food/food trucks"/>
    <x v="0"/>
    <x v="0"/>
  </r>
  <r>
    <s v="Compatible full-range leverage"/>
    <n v="3900"/>
    <n v="11075"/>
    <m/>
    <m/>
    <x v="1"/>
    <n v="316"/>
    <x v="1"/>
    <s v="USD"/>
    <n v="1551852000"/>
    <n v="1552197600"/>
    <b v="0"/>
    <b v="1"/>
    <s v="music/jazz"/>
    <x v="1"/>
    <x v="17"/>
  </r>
  <r>
    <s v="Upgradable holistic system engine"/>
    <n v="10000"/>
    <n v="12042"/>
    <m/>
    <m/>
    <x v="1"/>
    <n v="117"/>
    <x v="1"/>
    <s v="USD"/>
    <n v="1547618400"/>
    <n v="1549087200"/>
    <b v="0"/>
    <b v="0"/>
    <s v="film &amp; video/science fiction"/>
    <x v="4"/>
    <x v="22"/>
  </r>
  <r>
    <s v="Stand-alone multi-state data-warehouse"/>
    <n v="42800"/>
    <n v="179356"/>
    <m/>
    <m/>
    <x v="1"/>
    <n v="6406"/>
    <x v="1"/>
    <s v="USD"/>
    <n v="1355637600"/>
    <n v="1356847200"/>
    <b v="0"/>
    <b v="0"/>
    <s v="theater/plays"/>
    <x v="3"/>
    <x v="3"/>
  </r>
  <r>
    <s v="Multi-lateral maximized core"/>
    <n v="8200"/>
    <n v="1136"/>
    <m/>
    <m/>
    <x v="3"/>
    <n v="15"/>
    <x v="1"/>
    <s v="USD"/>
    <n v="1374728400"/>
    <n v="1375765200"/>
    <b v="0"/>
    <b v="0"/>
    <s v="theater/plays"/>
    <x v="3"/>
    <x v="3"/>
  </r>
  <r>
    <s v="Innovative holistic hub"/>
    <n v="6200"/>
    <n v="8645"/>
    <m/>
    <m/>
    <x v="1"/>
    <n v="192"/>
    <x v="1"/>
    <s v="USD"/>
    <n v="1287810000"/>
    <n v="1289800800"/>
    <b v="0"/>
    <b v="0"/>
    <s v="music/electric music"/>
    <x v="1"/>
    <x v="5"/>
  </r>
  <r>
    <s v="Reverse-engineered 24/7 methodology"/>
    <n v="1100"/>
    <n v="1914"/>
    <m/>
    <m/>
    <x v="1"/>
    <n v="26"/>
    <x v="0"/>
    <s v="CAD"/>
    <n v="1503723600"/>
    <n v="1504501200"/>
    <b v="0"/>
    <b v="0"/>
    <s v="theater/plays"/>
    <x v="3"/>
    <x v="3"/>
  </r>
  <r>
    <s v="Business-focused dynamic info-mediaries"/>
    <n v="26500"/>
    <n v="41205"/>
    <m/>
    <m/>
    <x v="1"/>
    <n v="723"/>
    <x v="1"/>
    <s v="USD"/>
    <n v="1484114400"/>
    <n v="1485669600"/>
    <b v="0"/>
    <b v="0"/>
    <s v="theater/plays"/>
    <x v="3"/>
    <x v="3"/>
  </r>
  <r>
    <s v="Digitized clear-thinking installation"/>
    <n v="8500"/>
    <n v="14488"/>
    <m/>
    <m/>
    <x v="1"/>
    <n v="170"/>
    <x v="6"/>
    <s v="EUR"/>
    <n v="1461906000"/>
    <n v="1462770000"/>
    <b v="0"/>
    <b v="0"/>
    <s v="theater/plays"/>
    <x v="3"/>
    <x v="3"/>
  </r>
  <r>
    <s v="Quality-focused 24/7 superstructure"/>
    <n v="6400"/>
    <n v="12129"/>
    <m/>
    <m/>
    <x v="1"/>
    <n v="238"/>
    <x v="4"/>
    <s v="GBP"/>
    <n v="1379653200"/>
    <n v="1379739600"/>
    <b v="0"/>
    <b v="1"/>
    <s v="music/indie rock"/>
    <x v="1"/>
    <x v="7"/>
  </r>
  <r>
    <s v="Multi-channeled local intranet"/>
    <n v="1400"/>
    <n v="3496"/>
    <m/>
    <m/>
    <x v="1"/>
    <n v="55"/>
    <x v="1"/>
    <s v="USD"/>
    <n v="1401858000"/>
    <n v="1402722000"/>
    <b v="0"/>
    <b v="0"/>
    <s v="theater/plays"/>
    <x v="3"/>
    <x v="3"/>
  </r>
  <r>
    <s v="Open-architected mobile emulation"/>
    <n v="198600"/>
    <n v="97037"/>
    <m/>
    <m/>
    <x v="0"/>
    <n v="1198"/>
    <x v="1"/>
    <s v="USD"/>
    <n v="1367470800"/>
    <n v="1369285200"/>
    <b v="0"/>
    <b v="0"/>
    <s v="publishing/nonfiction"/>
    <x v="5"/>
    <x v="9"/>
  </r>
  <r>
    <s v="Ameliorated foreground methodology"/>
    <n v="195900"/>
    <n v="55757"/>
    <m/>
    <m/>
    <x v="0"/>
    <n v="648"/>
    <x v="1"/>
    <s v="USD"/>
    <n v="1304658000"/>
    <n v="1304744400"/>
    <b v="1"/>
    <b v="1"/>
    <s v="theater/plays"/>
    <x v="3"/>
    <x v="3"/>
  </r>
  <r>
    <s v="Synergized well-modulated project"/>
    <n v="4300"/>
    <n v="11525"/>
    <m/>
    <m/>
    <x v="1"/>
    <n v="128"/>
    <x v="2"/>
    <s v="AUD"/>
    <n v="1467954000"/>
    <n v="1468299600"/>
    <b v="0"/>
    <b v="0"/>
    <s v="photography/photography books"/>
    <x v="7"/>
    <x v="14"/>
  </r>
  <r>
    <s v="Extended context-sensitive forecast"/>
    <n v="25600"/>
    <n v="158669"/>
    <m/>
    <m/>
    <x v="1"/>
    <n v="2144"/>
    <x v="1"/>
    <s v="USD"/>
    <n v="1473742800"/>
    <n v="1474174800"/>
    <b v="0"/>
    <b v="0"/>
    <s v="theater/plays"/>
    <x v="3"/>
    <x v="3"/>
  </r>
  <r>
    <s v="Total leadingedge neural-net"/>
    <n v="189000"/>
    <n v="5916"/>
    <m/>
    <m/>
    <x v="0"/>
    <n v="64"/>
    <x v="1"/>
    <s v="USD"/>
    <n v="1523768400"/>
    <n v="1526014800"/>
    <b v="0"/>
    <b v="0"/>
    <s v="music/indie rock"/>
    <x v="1"/>
    <x v="7"/>
  </r>
  <r>
    <s v="Organic actuating protocol"/>
    <n v="94300"/>
    <n v="150806"/>
    <m/>
    <m/>
    <x v="1"/>
    <n v="2693"/>
    <x v="4"/>
    <s v="GBP"/>
    <n v="1437022800"/>
    <n v="1437454800"/>
    <b v="0"/>
    <b v="0"/>
    <s v="theater/plays"/>
    <x v="3"/>
    <x v="3"/>
  </r>
  <r>
    <s v="Down-sized national software"/>
    <n v="5100"/>
    <n v="14249"/>
    <m/>
    <m/>
    <x v="1"/>
    <n v="432"/>
    <x v="1"/>
    <s v="USD"/>
    <n v="1422165600"/>
    <n v="1422684000"/>
    <b v="0"/>
    <b v="0"/>
    <s v="photography/photography books"/>
    <x v="7"/>
    <x v="14"/>
  </r>
  <r>
    <s v="Organic upward-trending Graphical User Interface"/>
    <n v="7500"/>
    <n v="5803"/>
    <m/>
    <m/>
    <x v="0"/>
    <n v="62"/>
    <x v="1"/>
    <s v="USD"/>
    <n v="1580104800"/>
    <n v="1581314400"/>
    <b v="0"/>
    <b v="0"/>
    <s v="theater/plays"/>
    <x v="3"/>
    <x v="3"/>
  </r>
  <r>
    <s v="Synergistic tertiary budgetary management"/>
    <n v="6400"/>
    <n v="13205"/>
    <m/>
    <m/>
    <x v="1"/>
    <n v="189"/>
    <x v="1"/>
    <s v="USD"/>
    <n v="1285650000"/>
    <n v="1286427600"/>
    <b v="0"/>
    <b v="1"/>
    <s v="theater/plays"/>
    <x v="3"/>
    <x v="3"/>
  </r>
  <r>
    <s v="Open-architected incremental ability"/>
    <n v="1600"/>
    <n v="11108"/>
    <m/>
    <m/>
    <x v="1"/>
    <n v="154"/>
    <x v="4"/>
    <s v="GBP"/>
    <n v="1276664400"/>
    <n v="1278738000"/>
    <b v="1"/>
    <b v="0"/>
    <s v="food/food trucks"/>
    <x v="0"/>
    <x v="0"/>
  </r>
  <r>
    <s v="Intuitive object-oriented task-force"/>
    <n v="1900"/>
    <n v="2884"/>
    <m/>
    <m/>
    <x v="1"/>
    <n v="96"/>
    <x v="1"/>
    <s v="USD"/>
    <n v="1286168400"/>
    <n v="1286427600"/>
    <b v="0"/>
    <b v="0"/>
    <s v="music/indie rock"/>
    <x v="1"/>
    <x v="7"/>
  </r>
  <r>
    <s v="Multi-tiered executive toolset"/>
    <n v="85900"/>
    <n v="55476"/>
    <m/>
    <m/>
    <x v="0"/>
    <n v="750"/>
    <x v="1"/>
    <s v="USD"/>
    <n v="1467781200"/>
    <n v="1467954000"/>
    <b v="0"/>
    <b v="1"/>
    <s v="theater/plays"/>
    <x v="3"/>
    <x v="3"/>
  </r>
  <r>
    <s v="Grass-roots directional workforce"/>
    <n v="9500"/>
    <n v="5973"/>
    <m/>
    <m/>
    <x v="3"/>
    <n v="87"/>
    <x v="1"/>
    <s v="USD"/>
    <n v="1556686800"/>
    <n v="1557637200"/>
    <b v="0"/>
    <b v="1"/>
    <s v="theater/plays"/>
    <x v="3"/>
    <x v="3"/>
  </r>
  <r>
    <s v="Quality-focused real-time solution"/>
    <n v="59200"/>
    <n v="183756"/>
    <m/>
    <m/>
    <x v="1"/>
    <n v="3063"/>
    <x v="1"/>
    <s v="USD"/>
    <n v="1553576400"/>
    <n v="1553922000"/>
    <b v="0"/>
    <b v="0"/>
    <s v="theater/plays"/>
    <x v="3"/>
    <x v="3"/>
  </r>
  <r>
    <s v="Reduced interactive matrix"/>
    <n v="72100"/>
    <n v="30902"/>
    <m/>
    <m/>
    <x v="2"/>
    <n v="278"/>
    <x v="1"/>
    <s v="USD"/>
    <n v="1414904400"/>
    <n v="1416463200"/>
    <b v="0"/>
    <b v="0"/>
    <s v="theater/plays"/>
    <x v="3"/>
    <x v="3"/>
  </r>
  <r>
    <s v="Adaptive context-sensitive architecture"/>
    <n v="6700"/>
    <n v="5569"/>
    <m/>
    <m/>
    <x v="0"/>
    <n v="105"/>
    <x v="1"/>
    <s v="USD"/>
    <n v="1446876000"/>
    <n v="1447221600"/>
    <b v="0"/>
    <b v="0"/>
    <s v="film &amp; video/animation"/>
    <x v="4"/>
    <x v="10"/>
  </r>
  <r>
    <s v="Polarized incremental portal"/>
    <n v="118200"/>
    <n v="92824"/>
    <m/>
    <m/>
    <x v="3"/>
    <n v="1658"/>
    <x v="1"/>
    <s v="USD"/>
    <n v="1490418000"/>
    <n v="1491627600"/>
    <b v="0"/>
    <b v="0"/>
    <s v="film &amp; video/television"/>
    <x v="4"/>
    <x v="19"/>
  </r>
  <r>
    <s v="Reactive regional access"/>
    <n v="139000"/>
    <n v="158590"/>
    <m/>
    <m/>
    <x v="1"/>
    <n v="2266"/>
    <x v="1"/>
    <s v="USD"/>
    <n v="1360389600"/>
    <n v="1363150800"/>
    <b v="0"/>
    <b v="0"/>
    <s v="film &amp; video/television"/>
    <x v="4"/>
    <x v="19"/>
  </r>
  <r>
    <s v="Stand-alone reciprocal frame"/>
    <n v="197700"/>
    <n v="127591"/>
    <m/>
    <m/>
    <x v="0"/>
    <n v="2604"/>
    <x v="3"/>
    <s v="DKK"/>
    <n v="1326866400"/>
    <n v="1330754400"/>
    <b v="0"/>
    <b v="1"/>
    <s v="film &amp; video/animation"/>
    <x v="4"/>
    <x v="10"/>
  </r>
  <r>
    <s v="Open-architected 24/7 throughput"/>
    <n v="8500"/>
    <n v="6750"/>
    <m/>
    <m/>
    <x v="0"/>
    <n v="65"/>
    <x v="1"/>
    <s v="USD"/>
    <n v="1479103200"/>
    <n v="1479794400"/>
    <b v="0"/>
    <b v="0"/>
    <s v="theater/plays"/>
    <x v="3"/>
    <x v="3"/>
  </r>
  <r>
    <s v="Monitored 24/7 approach"/>
    <n v="81600"/>
    <n v="9318"/>
    <m/>
    <m/>
    <x v="0"/>
    <n v="94"/>
    <x v="1"/>
    <s v="USD"/>
    <n v="1280206800"/>
    <n v="1281243600"/>
    <b v="0"/>
    <b v="1"/>
    <s v="theater/plays"/>
    <x v="3"/>
    <x v="3"/>
  </r>
  <r>
    <s v="Upgradable explicit forecast"/>
    <n v="8600"/>
    <n v="4832"/>
    <m/>
    <m/>
    <x v="2"/>
    <n v="45"/>
    <x v="1"/>
    <s v="USD"/>
    <n v="1532754000"/>
    <n v="1532754000"/>
    <b v="0"/>
    <b v="1"/>
    <s v="film &amp; video/drama"/>
    <x v="4"/>
    <x v="6"/>
  </r>
  <r>
    <s v="Pre-emptive context-sensitive support"/>
    <n v="119800"/>
    <n v="19769"/>
    <m/>
    <m/>
    <x v="0"/>
    <n v="257"/>
    <x v="1"/>
    <s v="USD"/>
    <n v="1453096800"/>
    <n v="1453356000"/>
    <b v="0"/>
    <b v="0"/>
    <s v="theater/plays"/>
    <x v="3"/>
    <x v="3"/>
  </r>
  <r>
    <s v="Business-focused leadingedge instruction set"/>
    <n v="9400"/>
    <n v="11277"/>
    <m/>
    <m/>
    <x v="1"/>
    <n v="194"/>
    <x v="5"/>
    <s v="CHF"/>
    <n v="1487570400"/>
    <n v="1489986000"/>
    <b v="0"/>
    <b v="0"/>
    <s v="theater/plays"/>
    <x v="3"/>
    <x v="3"/>
  </r>
  <r>
    <s v="Extended multi-state knowledge user"/>
    <n v="9200"/>
    <n v="13382"/>
    <m/>
    <m/>
    <x v="1"/>
    <n v="129"/>
    <x v="0"/>
    <s v="CAD"/>
    <n v="1545026400"/>
    <n v="1545804000"/>
    <b v="0"/>
    <b v="0"/>
    <s v="technology/wearables"/>
    <x v="2"/>
    <x v="8"/>
  </r>
  <r>
    <s v="Future-proofed modular groupware"/>
    <n v="14900"/>
    <n v="32986"/>
    <m/>
    <m/>
    <x v="1"/>
    <n v="375"/>
    <x v="1"/>
    <s v="USD"/>
    <n v="1488348000"/>
    <n v="1489899600"/>
    <b v="0"/>
    <b v="0"/>
    <s v="theater/plays"/>
    <x v="3"/>
    <x v="3"/>
  </r>
  <r>
    <s v="Distributed real-time algorithm"/>
    <n v="169400"/>
    <n v="81984"/>
    <m/>
    <m/>
    <x v="0"/>
    <n v="2928"/>
    <x v="0"/>
    <s v="CAD"/>
    <n v="1545112800"/>
    <n v="1546495200"/>
    <b v="0"/>
    <b v="0"/>
    <s v="theater/plays"/>
    <x v="3"/>
    <x v="3"/>
  </r>
  <r>
    <s v="Multi-lateral heuristic throughput"/>
    <n v="192100"/>
    <n v="178483"/>
    <m/>
    <m/>
    <x v="0"/>
    <n v="4697"/>
    <x v="1"/>
    <s v="USD"/>
    <n v="1537938000"/>
    <n v="1539752400"/>
    <b v="0"/>
    <b v="1"/>
    <s v="music/rock"/>
    <x v="1"/>
    <x v="1"/>
  </r>
  <r>
    <s v="Switchable reciprocal middleware"/>
    <n v="98700"/>
    <n v="87448"/>
    <m/>
    <m/>
    <x v="0"/>
    <n v="2915"/>
    <x v="1"/>
    <s v="USD"/>
    <n v="1363150800"/>
    <n v="1364101200"/>
    <b v="0"/>
    <b v="0"/>
    <s v="games/video games"/>
    <x v="6"/>
    <x v="11"/>
  </r>
  <r>
    <s v="Inverse multimedia Graphic Interface"/>
    <n v="4500"/>
    <n v="1863"/>
    <m/>
    <m/>
    <x v="0"/>
    <n v="18"/>
    <x v="1"/>
    <s v="USD"/>
    <n v="1523250000"/>
    <n v="1525323600"/>
    <b v="0"/>
    <b v="0"/>
    <s v="publishing/translations"/>
    <x v="5"/>
    <x v="18"/>
  </r>
  <r>
    <s v="Vision-oriented local contingency"/>
    <n v="98600"/>
    <n v="62174"/>
    <m/>
    <m/>
    <x v="3"/>
    <n v="723"/>
    <x v="1"/>
    <s v="USD"/>
    <n v="1499317200"/>
    <n v="1500872400"/>
    <b v="1"/>
    <b v="0"/>
    <s v="food/food trucks"/>
    <x v="0"/>
    <x v="0"/>
  </r>
  <r>
    <s v="Reactive 6thgeneration hub"/>
    <n v="121700"/>
    <n v="59003"/>
    <m/>
    <m/>
    <x v="0"/>
    <n v="602"/>
    <x v="5"/>
    <s v="CHF"/>
    <n v="1287550800"/>
    <n v="1288501200"/>
    <b v="1"/>
    <b v="1"/>
    <s v="theater/plays"/>
    <x v="3"/>
    <x v="3"/>
  </r>
  <r>
    <s v="Optional asymmetric success"/>
    <n v="100"/>
    <n v="2"/>
    <m/>
    <m/>
    <x v="0"/>
    <n v="1"/>
    <x v="1"/>
    <s v="USD"/>
    <n v="1404795600"/>
    <n v="1407128400"/>
    <b v="0"/>
    <b v="0"/>
    <s v="music/jazz"/>
    <x v="1"/>
    <x v="17"/>
  </r>
  <r>
    <s v="Digitized analyzing capacity"/>
    <n v="196700"/>
    <n v="174039"/>
    <m/>
    <m/>
    <x v="0"/>
    <n v="3868"/>
    <x v="6"/>
    <s v="EUR"/>
    <n v="1393048800"/>
    <n v="1394344800"/>
    <b v="0"/>
    <b v="0"/>
    <s v="film &amp; video/shorts"/>
    <x v="4"/>
    <x v="12"/>
  </r>
  <r>
    <s v="Vision-oriented regional hub"/>
    <n v="10000"/>
    <n v="12684"/>
    <m/>
    <m/>
    <x v="1"/>
    <n v="409"/>
    <x v="1"/>
    <s v="USD"/>
    <n v="1470373200"/>
    <n v="1474088400"/>
    <b v="0"/>
    <b v="0"/>
    <s v="technology/web"/>
    <x v="2"/>
    <x v="2"/>
  </r>
  <r>
    <s v="Monitored incremental info-mediaries"/>
    <n v="600"/>
    <n v="14033"/>
    <m/>
    <m/>
    <x v="1"/>
    <n v="234"/>
    <x v="1"/>
    <s v="USD"/>
    <n v="1460091600"/>
    <n v="1460264400"/>
    <b v="0"/>
    <b v="0"/>
    <s v="technology/web"/>
    <x v="2"/>
    <x v="2"/>
  </r>
  <r>
    <s v="Programmable static middleware"/>
    <n v="35000"/>
    <n v="177936"/>
    <m/>
    <m/>
    <x v="1"/>
    <n v="3016"/>
    <x v="1"/>
    <s v="USD"/>
    <n v="1440392400"/>
    <n v="1440824400"/>
    <b v="0"/>
    <b v="0"/>
    <s v="music/metal"/>
    <x v="1"/>
    <x v="16"/>
  </r>
  <r>
    <s v="Multi-layered bottom-line encryption"/>
    <n v="6900"/>
    <n v="13212"/>
    <m/>
    <m/>
    <x v="1"/>
    <n v="264"/>
    <x v="1"/>
    <s v="USD"/>
    <n v="1488434400"/>
    <n v="1489554000"/>
    <b v="1"/>
    <b v="0"/>
    <s v="photography/photography books"/>
    <x v="7"/>
    <x v="14"/>
  </r>
  <r>
    <s v="Vision-oriented systematic Graphical User Interface"/>
    <n v="118400"/>
    <n v="49879"/>
    <m/>
    <m/>
    <x v="0"/>
    <n v="504"/>
    <x v="2"/>
    <s v="AUD"/>
    <n v="1514440800"/>
    <n v="1514872800"/>
    <b v="0"/>
    <b v="0"/>
    <s v="food/food trucks"/>
    <x v="0"/>
    <x v="0"/>
  </r>
  <r>
    <s v="Balanced optimal hardware"/>
    <n v="10000"/>
    <n v="824"/>
    <m/>
    <m/>
    <x v="0"/>
    <n v="14"/>
    <x v="1"/>
    <s v="USD"/>
    <n v="1514354400"/>
    <n v="1515736800"/>
    <b v="0"/>
    <b v="0"/>
    <s v="film &amp; video/science fiction"/>
    <x v="4"/>
    <x v="22"/>
  </r>
  <r>
    <s v="Self-enabling mission-critical success"/>
    <n v="52600"/>
    <n v="31594"/>
    <m/>
    <m/>
    <x v="3"/>
    <n v="390"/>
    <x v="1"/>
    <s v="USD"/>
    <n v="1440910800"/>
    <n v="1442898000"/>
    <b v="0"/>
    <b v="0"/>
    <s v="music/rock"/>
    <x v="1"/>
    <x v="1"/>
  </r>
  <r>
    <s v="Grass-roots dynamic emulation"/>
    <n v="120700"/>
    <n v="57010"/>
    <m/>
    <m/>
    <x v="0"/>
    <n v="750"/>
    <x v="4"/>
    <s v="GBP"/>
    <n v="1296108000"/>
    <n v="1296194400"/>
    <b v="0"/>
    <b v="0"/>
    <s v="film &amp; video/documentary"/>
    <x v="4"/>
    <x v="4"/>
  </r>
  <r>
    <s v="Fundamental disintermediate matrix"/>
    <n v="9100"/>
    <n v="7438"/>
    <m/>
    <m/>
    <x v="0"/>
    <n v="77"/>
    <x v="1"/>
    <s v="USD"/>
    <n v="1440133200"/>
    <n v="1440910800"/>
    <b v="1"/>
    <b v="0"/>
    <s v="theater/plays"/>
    <x v="3"/>
    <x v="3"/>
  </r>
  <r>
    <s v="Right-sized secondary challenge"/>
    <n v="106800"/>
    <n v="57872"/>
    <m/>
    <m/>
    <x v="0"/>
    <n v="752"/>
    <x v="3"/>
    <s v="DKK"/>
    <n v="1332910800"/>
    <n v="1335502800"/>
    <b v="0"/>
    <b v="0"/>
    <s v="music/jazz"/>
    <x v="1"/>
    <x v="17"/>
  </r>
  <r>
    <s v="Implemented exuding software"/>
    <n v="9100"/>
    <n v="8906"/>
    <m/>
    <m/>
    <x v="0"/>
    <n v="131"/>
    <x v="1"/>
    <s v="USD"/>
    <n v="1544335200"/>
    <n v="1544680800"/>
    <b v="0"/>
    <b v="0"/>
    <s v="theater/plays"/>
    <x v="3"/>
    <x v="3"/>
  </r>
  <r>
    <s v="Total optimizing software"/>
    <n v="10000"/>
    <n v="7724"/>
    <m/>
    <m/>
    <x v="0"/>
    <n v="87"/>
    <x v="1"/>
    <s v="USD"/>
    <n v="1286427600"/>
    <n v="1288414800"/>
    <b v="0"/>
    <b v="0"/>
    <s v="theater/plays"/>
    <x v="3"/>
    <x v="3"/>
  </r>
  <r>
    <s v="Optional maximized attitude"/>
    <n v="79400"/>
    <n v="26571"/>
    <m/>
    <m/>
    <x v="0"/>
    <n v="1063"/>
    <x v="1"/>
    <s v="USD"/>
    <n v="1329717600"/>
    <n v="1330581600"/>
    <b v="0"/>
    <b v="0"/>
    <s v="music/jazz"/>
    <x v="1"/>
    <x v="17"/>
  </r>
  <r>
    <s v="Customer-focused impactful extranet"/>
    <n v="5100"/>
    <n v="12219"/>
    <m/>
    <m/>
    <x v="1"/>
    <n v="272"/>
    <x v="1"/>
    <s v="USD"/>
    <n v="1310187600"/>
    <n v="1311397200"/>
    <b v="0"/>
    <b v="1"/>
    <s v="film &amp; video/documentary"/>
    <x v="4"/>
    <x v="4"/>
  </r>
  <r>
    <s v="Cloned bottom-line success"/>
    <n v="3100"/>
    <n v="1985"/>
    <m/>
    <m/>
    <x v="3"/>
    <n v="25"/>
    <x v="1"/>
    <s v="USD"/>
    <n v="1377838800"/>
    <n v="1378357200"/>
    <b v="0"/>
    <b v="1"/>
    <s v="theater/plays"/>
    <x v="3"/>
    <x v="3"/>
  </r>
  <r>
    <s v="Decentralized bandwidth-monitored ability"/>
    <n v="6900"/>
    <n v="12155"/>
    <m/>
    <m/>
    <x v="1"/>
    <n v="419"/>
    <x v="1"/>
    <s v="USD"/>
    <n v="1410325200"/>
    <n v="1411102800"/>
    <b v="0"/>
    <b v="0"/>
    <s v="journalism/audio"/>
    <x v="8"/>
    <x v="23"/>
  </r>
  <r>
    <s v="Programmable leadingedge budgetary management"/>
    <n v="27500"/>
    <n v="5593"/>
    <m/>
    <m/>
    <x v="0"/>
    <n v="76"/>
    <x v="1"/>
    <s v="USD"/>
    <n v="1343797200"/>
    <n v="1344834000"/>
    <b v="0"/>
    <b v="0"/>
    <s v="theater/plays"/>
    <x v="3"/>
    <x v="3"/>
  </r>
  <r>
    <s v="Upgradable bi-directional concept"/>
    <n v="48800"/>
    <n v="175020"/>
    <m/>
    <m/>
    <x v="1"/>
    <n v="1621"/>
    <x v="6"/>
    <s v="EUR"/>
    <n v="1498453200"/>
    <n v="1499230800"/>
    <b v="0"/>
    <b v="0"/>
    <s v="theater/plays"/>
    <x v="3"/>
    <x v="3"/>
  </r>
  <r>
    <s v="Re-contextualized homogeneous flexibility"/>
    <n v="16200"/>
    <n v="75955"/>
    <m/>
    <m/>
    <x v="1"/>
    <n v="1101"/>
    <x v="1"/>
    <s v="USD"/>
    <n v="1456380000"/>
    <n v="1457416800"/>
    <b v="0"/>
    <b v="0"/>
    <s v="music/indie rock"/>
    <x v="1"/>
    <x v="7"/>
  </r>
  <r>
    <s v="Monitored bi-directional standardization"/>
    <n v="97600"/>
    <n v="119127"/>
    <m/>
    <m/>
    <x v="1"/>
    <n v="1073"/>
    <x v="1"/>
    <s v="USD"/>
    <n v="1280552400"/>
    <n v="1280898000"/>
    <b v="0"/>
    <b v="1"/>
    <s v="theater/plays"/>
    <x v="3"/>
    <x v="3"/>
  </r>
  <r>
    <s v="Stand-alone grid-enabled leverage"/>
    <n v="197900"/>
    <n v="110689"/>
    <m/>
    <m/>
    <x v="0"/>
    <n v="4428"/>
    <x v="2"/>
    <s v="AUD"/>
    <n v="1521608400"/>
    <n v="1522472400"/>
    <b v="0"/>
    <b v="0"/>
    <s v="theater/plays"/>
    <x v="3"/>
    <x v="3"/>
  </r>
  <r>
    <s v="Assimilated regional groupware"/>
    <n v="5600"/>
    <n v="2445"/>
    <m/>
    <m/>
    <x v="0"/>
    <n v="58"/>
    <x v="6"/>
    <s v="EUR"/>
    <n v="1460696400"/>
    <n v="1462510800"/>
    <b v="0"/>
    <b v="0"/>
    <s v="music/indie rock"/>
    <x v="1"/>
    <x v="7"/>
  </r>
  <r>
    <s v="Up-sized 24hour instruction set"/>
    <n v="170700"/>
    <n v="57250"/>
    <m/>
    <m/>
    <x v="3"/>
    <n v="1218"/>
    <x v="1"/>
    <s v="USD"/>
    <n v="1313730000"/>
    <n v="1317790800"/>
    <b v="0"/>
    <b v="0"/>
    <s v="photography/photography books"/>
    <x v="7"/>
    <x v="14"/>
  </r>
  <r>
    <s v="Right-sized web-enabled intranet"/>
    <n v="9700"/>
    <n v="11929"/>
    <m/>
    <m/>
    <x v="1"/>
    <n v="331"/>
    <x v="1"/>
    <s v="USD"/>
    <n v="1568178000"/>
    <n v="1568782800"/>
    <b v="0"/>
    <b v="0"/>
    <s v="journalism/audio"/>
    <x v="8"/>
    <x v="23"/>
  </r>
  <r>
    <s v="Expanded needs-based orchestration"/>
    <n v="62300"/>
    <n v="118214"/>
    <m/>
    <m/>
    <x v="1"/>
    <n v="1170"/>
    <x v="1"/>
    <s v="USD"/>
    <n v="1348635600"/>
    <n v="1349413200"/>
    <b v="0"/>
    <b v="0"/>
    <s v="photography/photography books"/>
    <x v="7"/>
    <x v="14"/>
  </r>
  <r>
    <s v="Organic system-worthy orchestration"/>
    <n v="5300"/>
    <n v="4432"/>
    <m/>
    <m/>
    <x v="0"/>
    <n v="111"/>
    <x v="1"/>
    <s v="USD"/>
    <n v="1468126800"/>
    <n v="1472446800"/>
    <b v="0"/>
    <b v="0"/>
    <s v="publishing/fiction"/>
    <x v="5"/>
    <x v="13"/>
  </r>
  <r>
    <s v="Inverse static standardization"/>
    <n v="99500"/>
    <n v="17879"/>
    <m/>
    <m/>
    <x v="3"/>
    <n v="215"/>
    <x v="1"/>
    <s v="USD"/>
    <n v="1547877600"/>
    <n v="1548050400"/>
    <b v="0"/>
    <b v="0"/>
    <s v="film &amp; video/drama"/>
    <x v="4"/>
    <x v="6"/>
  </r>
  <r>
    <s v="Synchronized motivating solution"/>
    <n v="1400"/>
    <n v="14511"/>
    <m/>
    <m/>
    <x v="1"/>
    <n v="363"/>
    <x v="1"/>
    <s v="USD"/>
    <n v="1571374800"/>
    <n v="1571806800"/>
    <b v="0"/>
    <b v="1"/>
    <s v="food/food trucks"/>
    <x v="0"/>
    <x v="0"/>
  </r>
  <r>
    <s v="Open-source 4thgeneration open system"/>
    <n v="145600"/>
    <n v="141822"/>
    <m/>
    <m/>
    <x v="0"/>
    <n v="2955"/>
    <x v="1"/>
    <s v="USD"/>
    <n v="1576303200"/>
    <n v="1576476000"/>
    <b v="0"/>
    <b v="1"/>
    <s v="games/mobile games"/>
    <x v="6"/>
    <x v="20"/>
  </r>
  <r>
    <s v="Decentralized context-sensitive superstructure"/>
    <n v="184100"/>
    <n v="159037"/>
    <m/>
    <m/>
    <x v="0"/>
    <n v="1657"/>
    <x v="1"/>
    <s v="USD"/>
    <n v="1324447200"/>
    <n v="1324965600"/>
    <b v="0"/>
    <b v="0"/>
    <s v="theater/plays"/>
    <x v="3"/>
    <x v="3"/>
  </r>
  <r>
    <s v="Compatible 5thgeneration concept"/>
    <n v="5400"/>
    <n v="8109"/>
    <m/>
    <m/>
    <x v="1"/>
    <n v="103"/>
    <x v="1"/>
    <s v="USD"/>
    <n v="1386741600"/>
    <n v="1387519200"/>
    <b v="0"/>
    <b v="0"/>
    <s v="theater/plays"/>
    <x v="3"/>
    <x v="3"/>
  </r>
  <r>
    <s v="Virtual systemic intranet"/>
    <n v="2300"/>
    <n v="8244"/>
    <m/>
    <m/>
    <x v="1"/>
    <n v="147"/>
    <x v="1"/>
    <s v="USD"/>
    <n v="1537074000"/>
    <n v="1537246800"/>
    <b v="0"/>
    <b v="0"/>
    <s v="theater/plays"/>
    <x v="3"/>
    <x v="3"/>
  </r>
  <r>
    <s v="Optimized systemic algorithm"/>
    <n v="1400"/>
    <n v="7600"/>
    <m/>
    <m/>
    <x v="1"/>
    <n v="110"/>
    <x v="0"/>
    <s v="CAD"/>
    <n v="1277787600"/>
    <n v="1279515600"/>
    <b v="0"/>
    <b v="0"/>
    <s v="publishing/nonfiction"/>
    <x v="5"/>
    <x v="9"/>
  </r>
  <r>
    <s v="Customizable homogeneous firmware"/>
    <n v="140000"/>
    <n v="94501"/>
    <m/>
    <m/>
    <x v="0"/>
    <n v="926"/>
    <x v="0"/>
    <s v="CAD"/>
    <n v="1440306000"/>
    <n v="1442379600"/>
    <b v="0"/>
    <b v="0"/>
    <s v="theater/plays"/>
    <x v="3"/>
    <x v="3"/>
  </r>
  <r>
    <s v="Front-line cohesive extranet"/>
    <n v="7500"/>
    <n v="14381"/>
    <m/>
    <m/>
    <x v="1"/>
    <n v="134"/>
    <x v="1"/>
    <s v="USD"/>
    <n v="1522126800"/>
    <n v="1523077200"/>
    <b v="0"/>
    <b v="0"/>
    <s v="technology/wearables"/>
    <x v="2"/>
    <x v="8"/>
  </r>
  <r>
    <s v="Distributed holistic neural-net"/>
    <n v="1500"/>
    <n v="13980"/>
    <m/>
    <m/>
    <x v="1"/>
    <n v="269"/>
    <x v="1"/>
    <s v="USD"/>
    <n v="1489298400"/>
    <n v="1489554000"/>
    <b v="0"/>
    <b v="0"/>
    <s v="theater/plays"/>
    <x v="3"/>
    <x v="3"/>
  </r>
  <r>
    <s v="Devolved client-server monitoring"/>
    <n v="2900"/>
    <n v="12449"/>
    <m/>
    <m/>
    <x v="1"/>
    <n v="175"/>
    <x v="1"/>
    <s v="USD"/>
    <n v="1547100000"/>
    <n v="1548482400"/>
    <b v="0"/>
    <b v="1"/>
    <s v="film &amp; video/television"/>
    <x v="4"/>
    <x v="19"/>
  </r>
  <r>
    <s v="Seamless directional capacity"/>
    <n v="7300"/>
    <n v="7348"/>
    <m/>
    <m/>
    <x v="1"/>
    <n v="69"/>
    <x v="1"/>
    <s v="USD"/>
    <n v="1383022800"/>
    <n v="1384063200"/>
    <b v="0"/>
    <b v="0"/>
    <s v="technology/web"/>
    <x v="2"/>
    <x v="2"/>
  </r>
  <r>
    <s v="Polarized actuating implementation"/>
    <n v="3600"/>
    <n v="8158"/>
    <m/>
    <m/>
    <x v="1"/>
    <n v="190"/>
    <x v="1"/>
    <s v="USD"/>
    <n v="1322373600"/>
    <n v="1322892000"/>
    <b v="0"/>
    <b v="1"/>
    <s v="film &amp; video/documentary"/>
    <x v="4"/>
    <x v="4"/>
  </r>
  <r>
    <s v="Front-line disintermediate hub"/>
    <n v="5000"/>
    <n v="7119"/>
    <m/>
    <m/>
    <x v="1"/>
    <n v="237"/>
    <x v="1"/>
    <s v="USD"/>
    <n v="1349240400"/>
    <n v="1350709200"/>
    <b v="1"/>
    <b v="1"/>
    <s v="film &amp; video/documentary"/>
    <x v="4"/>
    <x v="4"/>
  </r>
  <r>
    <s v="Decentralized 4thgeneration challenge"/>
    <n v="6000"/>
    <n v="5438"/>
    <m/>
    <m/>
    <x v="0"/>
    <n v="77"/>
    <x v="4"/>
    <s v="GBP"/>
    <n v="1562648400"/>
    <n v="1564203600"/>
    <b v="0"/>
    <b v="0"/>
    <s v="music/rock"/>
    <x v="1"/>
    <x v="1"/>
  </r>
  <r>
    <s v="Reverse-engineered composite hierarchy"/>
    <n v="180400"/>
    <n v="115396"/>
    <m/>
    <m/>
    <x v="0"/>
    <n v="1748"/>
    <x v="1"/>
    <s v="USD"/>
    <n v="1508216400"/>
    <n v="1509685200"/>
    <b v="0"/>
    <b v="0"/>
    <s v="theater/plays"/>
    <x v="3"/>
    <x v="3"/>
  </r>
  <r>
    <s v="Programmable tangible ability"/>
    <n v="9100"/>
    <n v="7656"/>
    <m/>
    <m/>
    <x v="0"/>
    <n v="79"/>
    <x v="1"/>
    <s v="USD"/>
    <n v="1511762400"/>
    <n v="1514959200"/>
    <b v="0"/>
    <b v="0"/>
    <s v="theater/plays"/>
    <x v="3"/>
    <x v="3"/>
  </r>
  <r>
    <s v="Configurable full-range emulation"/>
    <n v="9200"/>
    <n v="12322"/>
    <m/>
    <m/>
    <x v="1"/>
    <n v="196"/>
    <x v="6"/>
    <s v="EUR"/>
    <n v="1447480800"/>
    <n v="1448863200"/>
    <b v="1"/>
    <b v="0"/>
    <s v="music/rock"/>
    <x v="1"/>
    <x v="1"/>
  </r>
  <r>
    <s v="Total real-time hardware"/>
    <n v="164100"/>
    <n v="96888"/>
    <m/>
    <m/>
    <x v="0"/>
    <n v="889"/>
    <x v="1"/>
    <s v="USD"/>
    <n v="1429506000"/>
    <n v="1429592400"/>
    <b v="0"/>
    <b v="1"/>
    <s v="theater/plays"/>
    <x v="3"/>
    <x v="3"/>
  </r>
  <r>
    <s v="Profound system-worthy functionalities"/>
    <n v="128900"/>
    <n v="196960"/>
    <m/>
    <m/>
    <x v="1"/>
    <n v="7295"/>
    <x v="1"/>
    <s v="USD"/>
    <n v="1522472400"/>
    <n v="1522645200"/>
    <b v="0"/>
    <b v="0"/>
    <s v="music/electric music"/>
    <x v="1"/>
    <x v="5"/>
  </r>
  <r>
    <s v="Cloned hybrid focus group"/>
    <n v="42100"/>
    <n v="188057"/>
    <m/>
    <m/>
    <x v="1"/>
    <n v="2893"/>
    <x v="0"/>
    <s v="CAD"/>
    <n v="1322114400"/>
    <n v="1323324000"/>
    <b v="0"/>
    <b v="0"/>
    <s v="technology/wearables"/>
    <x v="2"/>
    <x v="8"/>
  </r>
  <r>
    <s v="Ergonomic dedicated focus group"/>
    <n v="7400"/>
    <n v="6245"/>
    <m/>
    <m/>
    <x v="0"/>
    <n v="56"/>
    <x v="1"/>
    <s v="USD"/>
    <n v="1561438800"/>
    <n v="1561525200"/>
    <b v="0"/>
    <b v="0"/>
    <s v="film &amp; video/drama"/>
    <x v="4"/>
    <x v="6"/>
  </r>
  <r>
    <s v="Realigned zero administration paradigm"/>
    <n v="100"/>
    <n v="3"/>
    <m/>
    <m/>
    <x v="0"/>
    <n v="1"/>
    <x v="1"/>
    <s v="USD"/>
    <n v="1264399200"/>
    <n v="1265695200"/>
    <b v="0"/>
    <b v="0"/>
    <s v="technology/wearables"/>
    <x v="2"/>
    <x v="8"/>
  </r>
  <r>
    <s v="Open-source multi-tasking methodology"/>
    <n v="52000"/>
    <n v="91014"/>
    <m/>
    <m/>
    <x v="1"/>
    <n v="820"/>
    <x v="1"/>
    <s v="USD"/>
    <n v="1301202000"/>
    <n v="1301806800"/>
    <b v="1"/>
    <b v="0"/>
    <s v="theater/plays"/>
    <x v="3"/>
    <x v="3"/>
  </r>
  <r>
    <s v="Object-based attitude-oriented analyzer"/>
    <n v="8700"/>
    <n v="4710"/>
    <m/>
    <m/>
    <x v="0"/>
    <n v="83"/>
    <x v="1"/>
    <s v="USD"/>
    <n v="1374469200"/>
    <n v="1374901200"/>
    <b v="0"/>
    <b v="0"/>
    <s v="technology/wearables"/>
    <x v="2"/>
    <x v="8"/>
  </r>
  <r>
    <s v="Cross-platform tertiary hub"/>
    <n v="63400"/>
    <n v="197728"/>
    <m/>
    <m/>
    <x v="1"/>
    <n v="2038"/>
    <x v="1"/>
    <s v="USD"/>
    <n v="1334984400"/>
    <n v="1336453200"/>
    <b v="1"/>
    <b v="1"/>
    <s v="publishing/translations"/>
    <x v="5"/>
    <x v="18"/>
  </r>
  <r>
    <s v="Seamless clear-thinking artificial intelligence"/>
    <n v="8700"/>
    <n v="10682"/>
    <m/>
    <m/>
    <x v="1"/>
    <n v="116"/>
    <x v="1"/>
    <s v="USD"/>
    <n v="1467608400"/>
    <n v="1468904400"/>
    <b v="0"/>
    <b v="0"/>
    <s v="film &amp; video/animation"/>
    <x v="4"/>
    <x v="10"/>
  </r>
  <r>
    <s v="Centralized tangible success"/>
    <n v="169700"/>
    <n v="168048"/>
    <m/>
    <m/>
    <x v="0"/>
    <n v="2025"/>
    <x v="4"/>
    <s v="GBP"/>
    <n v="1386741600"/>
    <n v="1387087200"/>
    <b v="0"/>
    <b v="0"/>
    <s v="publishing/nonfiction"/>
    <x v="5"/>
    <x v="9"/>
  </r>
  <r>
    <s v="Customer-focused multimedia methodology"/>
    <n v="108400"/>
    <n v="138586"/>
    <m/>
    <m/>
    <x v="1"/>
    <n v="1345"/>
    <x v="2"/>
    <s v="AUD"/>
    <n v="1546754400"/>
    <n v="1547445600"/>
    <b v="0"/>
    <b v="1"/>
    <s v="technology/web"/>
    <x v="2"/>
    <x v="2"/>
  </r>
  <r>
    <s v="Visionary maximized Local Area Network"/>
    <n v="7300"/>
    <n v="11579"/>
    <m/>
    <m/>
    <x v="1"/>
    <n v="168"/>
    <x v="1"/>
    <s v="USD"/>
    <n v="1544248800"/>
    <n v="1547359200"/>
    <b v="0"/>
    <b v="0"/>
    <s v="film &amp; video/drama"/>
    <x v="4"/>
    <x v="6"/>
  </r>
  <r>
    <s v="Secured bifurcated intranet"/>
    <n v="1700"/>
    <n v="12020"/>
    <m/>
    <m/>
    <x v="1"/>
    <n v="137"/>
    <x v="5"/>
    <s v="CHF"/>
    <n v="1495429200"/>
    <n v="1496293200"/>
    <b v="0"/>
    <b v="0"/>
    <s v="theater/plays"/>
    <x v="3"/>
    <x v="3"/>
  </r>
  <r>
    <s v="Grass-roots 4thgeneration product"/>
    <n v="9800"/>
    <n v="13954"/>
    <m/>
    <m/>
    <x v="1"/>
    <n v="186"/>
    <x v="6"/>
    <s v="EUR"/>
    <n v="1334811600"/>
    <n v="1335416400"/>
    <b v="0"/>
    <b v="0"/>
    <s v="theater/plays"/>
    <x v="3"/>
    <x v="3"/>
  </r>
  <r>
    <s v="Reduced next generation info-mediaries"/>
    <n v="4300"/>
    <n v="6358"/>
    <m/>
    <m/>
    <x v="1"/>
    <n v="125"/>
    <x v="1"/>
    <s v="USD"/>
    <n v="1531544400"/>
    <n v="1532149200"/>
    <b v="0"/>
    <b v="1"/>
    <s v="theater/plays"/>
    <x v="3"/>
    <x v="3"/>
  </r>
  <r>
    <s v="Customizable full-range artificial intelligence"/>
    <n v="6200"/>
    <n v="1260"/>
    <m/>
    <m/>
    <x v="0"/>
    <n v="14"/>
    <x v="6"/>
    <s v="EUR"/>
    <n v="1453615200"/>
    <n v="1453788000"/>
    <b v="1"/>
    <b v="1"/>
    <s v="theater/plays"/>
    <x v="3"/>
    <x v="3"/>
  </r>
  <r>
    <s v="Programmable leadingedge contingency"/>
    <n v="800"/>
    <n v="14725"/>
    <m/>
    <m/>
    <x v="1"/>
    <n v="202"/>
    <x v="1"/>
    <s v="USD"/>
    <n v="1467954000"/>
    <n v="1471496400"/>
    <b v="0"/>
    <b v="0"/>
    <s v="theater/plays"/>
    <x v="3"/>
    <x v="3"/>
  </r>
  <r>
    <s v="Multi-layered global groupware"/>
    <n v="6900"/>
    <n v="11174"/>
    <m/>
    <m/>
    <x v="1"/>
    <n v="103"/>
    <x v="1"/>
    <s v="USD"/>
    <n v="1471842000"/>
    <n v="1472878800"/>
    <b v="0"/>
    <b v="0"/>
    <s v="publishing/radio &amp; podcasts"/>
    <x v="5"/>
    <x v="15"/>
  </r>
  <r>
    <s v="Switchable methodical superstructure"/>
    <n v="38500"/>
    <n v="182036"/>
    <m/>
    <m/>
    <x v="1"/>
    <n v="1785"/>
    <x v="1"/>
    <s v="USD"/>
    <n v="1408424400"/>
    <n v="1408510800"/>
    <b v="0"/>
    <b v="0"/>
    <s v="music/rock"/>
    <x v="1"/>
    <x v="1"/>
  </r>
  <r>
    <s v="Expanded even-keeled portal"/>
    <n v="118000"/>
    <n v="28870"/>
    <m/>
    <m/>
    <x v="0"/>
    <n v="656"/>
    <x v="1"/>
    <s v="USD"/>
    <n v="1281157200"/>
    <n v="1281589200"/>
    <b v="0"/>
    <b v="0"/>
    <s v="games/mobile games"/>
    <x v="6"/>
    <x v="20"/>
  </r>
  <r>
    <s v="Advanced modular moderator"/>
    <n v="2000"/>
    <n v="10353"/>
    <m/>
    <m/>
    <x v="1"/>
    <n v="157"/>
    <x v="1"/>
    <s v="USD"/>
    <n v="1373432400"/>
    <n v="1375851600"/>
    <b v="0"/>
    <b v="1"/>
    <s v="theater/plays"/>
    <x v="3"/>
    <x v="3"/>
  </r>
  <r>
    <s v="Reverse-engineered well-modulated ability"/>
    <n v="5600"/>
    <n v="13868"/>
    <m/>
    <m/>
    <x v="1"/>
    <n v="555"/>
    <x v="1"/>
    <s v="USD"/>
    <n v="1313989200"/>
    <n v="1315803600"/>
    <b v="0"/>
    <b v="0"/>
    <s v="film &amp; video/documentary"/>
    <x v="4"/>
    <x v="4"/>
  </r>
  <r>
    <s v="Expanded optimal pricing structure"/>
    <n v="8300"/>
    <n v="8317"/>
    <m/>
    <m/>
    <x v="1"/>
    <n v="297"/>
    <x v="1"/>
    <s v="USD"/>
    <n v="1371445200"/>
    <n v="1373691600"/>
    <b v="0"/>
    <b v="0"/>
    <s v="technology/wearables"/>
    <x v="2"/>
    <x v="8"/>
  </r>
  <r>
    <s v="Down-sized uniform ability"/>
    <n v="6900"/>
    <n v="10557"/>
    <m/>
    <m/>
    <x v="1"/>
    <n v="123"/>
    <x v="1"/>
    <s v="USD"/>
    <n v="1338267600"/>
    <n v="1339218000"/>
    <b v="0"/>
    <b v="0"/>
    <s v="publishing/fiction"/>
    <x v="5"/>
    <x v="13"/>
  </r>
  <r>
    <s v="Multi-layered upward-trending conglomeration"/>
    <n v="8700"/>
    <n v="3227"/>
    <m/>
    <m/>
    <x v="3"/>
    <n v="38"/>
    <x v="3"/>
    <s v="DKK"/>
    <n v="1519192800"/>
    <n v="1520402400"/>
    <b v="0"/>
    <b v="1"/>
    <s v="theater/plays"/>
    <x v="3"/>
    <x v="3"/>
  </r>
  <r>
    <s v="Open-architected systematic intranet"/>
    <n v="123600"/>
    <n v="5429"/>
    <m/>
    <m/>
    <x v="3"/>
    <n v="60"/>
    <x v="1"/>
    <s v="USD"/>
    <n v="1522818000"/>
    <n v="1523336400"/>
    <b v="0"/>
    <b v="0"/>
    <s v="music/rock"/>
    <x v="1"/>
    <x v="1"/>
  </r>
  <r>
    <s v="Proactive 24hour frame"/>
    <n v="48500"/>
    <n v="75906"/>
    <m/>
    <m/>
    <x v="1"/>
    <n v="3036"/>
    <x v="1"/>
    <s v="USD"/>
    <n v="1509948000"/>
    <n v="1512280800"/>
    <b v="0"/>
    <b v="0"/>
    <s v="film &amp; video/documentary"/>
    <x v="4"/>
    <x v="4"/>
  </r>
  <r>
    <s v="Exclusive fresh-thinking model"/>
    <n v="4900"/>
    <n v="13250"/>
    <m/>
    <m/>
    <x v="1"/>
    <n v="144"/>
    <x v="2"/>
    <s v="AUD"/>
    <n v="1456898400"/>
    <n v="1458709200"/>
    <b v="0"/>
    <b v="0"/>
    <s v="theater/plays"/>
    <x v="3"/>
    <x v="3"/>
  </r>
  <r>
    <s v="Business-focused encompassing intranet"/>
    <n v="8400"/>
    <n v="11261"/>
    <m/>
    <m/>
    <x v="1"/>
    <n v="121"/>
    <x v="4"/>
    <s v="GBP"/>
    <n v="1413954000"/>
    <n v="1414126800"/>
    <b v="0"/>
    <b v="1"/>
    <s v="theater/plays"/>
    <x v="3"/>
    <x v="3"/>
  </r>
  <r>
    <s v="Optional 6thgeneration access"/>
    <n v="193200"/>
    <n v="97369"/>
    <m/>
    <m/>
    <x v="0"/>
    <n v="1596"/>
    <x v="1"/>
    <s v="USD"/>
    <n v="1416031200"/>
    <n v="1416204000"/>
    <b v="0"/>
    <b v="0"/>
    <s v="games/mobile games"/>
    <x v="6"/>
    <x v="20"/>
  </r>
  <r>
    <s v="Realigned web-enabled functionalities"/>
    <n v="54300"/>
    <n v="48227"/>
    <m/>
    <m/>
    <x v="3"/>
    <n v="524"/>
    <x v="1"/>
    <s v="USD"/>
    <n v="1287982800"/>
    <n v="1288501200"/>
    <b v="0"/>
    <b v="1"/>
    <s v="theater/plays"/>
    <x v="3"/>
    <x v="3"/>
  </r>
  <r>
    <s v="Enterprise-wide multimedia software"/>
    <n v="8900"/>
    <n v="14685"/>
    <m/>
    <m/>
    <x v="1"/>
    <n v="181"/>
    <x v="1"/>
    <s v="USD"/>
    <n v="1547964000"/>
    <n v="1552971600"/>
    <b v="0"/>
    <b v="0"/>
    <s v="technology/web"/>
    <x v="2"/>
    <x v="2"/>
  </r>
  <r>
    <s v="Versatile mission-critical knowledgebase"/>
    <n v="4200"/>
    <n v="735"/>
    <m/>
    <m/>
    <x v="0"/>
    <n v="10"/>
    <x v="1"/>
    <s v="USD"/>
    <n v="1464152400"/>
    <n v="1465102800"/>
    <b v="0"/>
    <b v="0"/>
    <s v="theater/plays"/>
    <x v="3"/>
    <x v="3"/>
  </r>
  <r>
    <s v="Multi-lateral object-oriented open system"/>
    <n v="5600"/>
    <n v="10397"/>
    <m/>
    <m/>
    <x v="1"/>
    <n v="122"/>
    <x v="1"/>
    <s v="USD"/>
    <n v="1359957600"/>
    <n v="1360130400"/>
    <b v="0"/>
    <b v="0"/>
    <s v="film &amp; video/drama"/>
    <x v="4"/>
    <x v="6"/>
  </r>
  <r>
    <s v="Visionary system-worthy attitude"/>
    <n v="28800"/>
    <n v="118847"/>
    <m/>
    <m/>
    <x v="1"/>
    <n v="1071"/>
    <x v="0"/>
    <s v="CAD"/>
    <n v="1432357200"/>
    <n v="1432875600"/>
    <b v="0"/>
    <b v="0"/>
    <s v="technology/wearables"/>
    <x v="2"/>
    <x v="8"/>
  </r>
  <r>
    <s v="Synergized content-based hierarchy"/>
    <n v="8000"/>
    <n v="7220"/>
    <m/>
    <m/>
    <x v="3"/>
    <n v="219"/>
    <x v="1"/>
    <s v="USD"/>
    <n v="1500786000"/>
    <n v="1500872400"/>
    <b v="0"/>
    <b v="0"/>
    <s v="technology/web"/>
    <x v="2"/>
    <x v="2"/>
  </r>
  <r>
    <s v="Business-focused 24hour access"/>
    <n v="117000"/>
    <n v="107622"/>
    <m/>
    <m/>
    <x v="0"/>
    <n v="1121"/>
    <x v="1"/>
    <s v="USD"/>
    <n v="1490158800"/>
    <n v="1492146000"/>
    <b v="0"/>
    <b v="1"/>
    <s v="music/rock"/>
    <x v="1"/>
    <x v="1"/>
  </r>
  <r>
    <s v="Automated hybrid orchestration"/>
    <n v="15800"/>
    <n v="83267"/>
    <m/>
    <m/>
    <x v="1"/>
    <n v="980"/>
    <x v="1"/>
    <s v="USD"/>
    <n v="1406178000"/>
    <n v="1407301200"/>
    <b v="0"/>
    <b v="0"/>
    <s v="music/metal"/>
    <x v="1"/>
    <x v="16"/>
  </r>
  <r>
    <s v="Exclusive 5thgeneration leverage"/>
    <n v="4200"/>
    <n v="13404"/>
    <m/>
    <m/>
    <x v="1"/>
    <n v="536"/>
    <x v="1"/>
    <s v="USD"/>
    <n v="1485583200"/>
    <n v="1486620000"/>
    <b v="0"/>
    <b v="1"/>
    <s v="theater/plays"/>
    <x v="3"/>
    <x v="3"/>
  </r>
  <r>
    <s v="Grass-roots zero administration alliance"/>
    <n v="37100"/>
    <n v="131404"/>
    <m/>
    <m/>
    <x v="1"/>
    <n v="1991"/>
    <x v="1"/>
    <s v="USD"/>
    <n v="1459314000"/>
    <n v="1459918800"/>
    <b v="0"/>
    <b v="0"/>
    <s v="photography/photography books"/>
    <x v="7"/>
    <x v="14"/>
  </r>
  <r>
    <s v="Proactive heuristic orchestration"/>
    <n v="7700"/>
    <n v="2533"/>
    <m/>
    <m/>
    <x v="3"/>
    <n v="29"/>
    <x v="1"/>
    <s v="USD"/>
    <n v="1424412000"/>
    <n v="1424757600"/>
    <b v="0"/>
    <b v="0"/>
    <s v="publishing/nonfiction"/>
    <x v="5"/>
    <x v="9"/>
  </r>
  <r>
    <s v="Function-based systematic Graphical User Interface"/>
    <n v="3700"/>
    <n v="5028"/>
    <m/>
    <m/>
    <x v="1"/>
    <n v="180"/>
    <x v="1"/>
    <s v="USD"/>
    <n v="1478844000"/>
    <n v="1479880800"/>
    <b v="0"/>
    <b v="0"/>
    <s v="music/indie rock"/>
    <x v="1"/>
    <x v="7"/>
  </r>
  <r>
    <s v="Extended zero administration software"/>
    <n v="74700"/>
    <n v="1557"/>
    <m/>
    <m/>
    <x v="0"/>
    <n v="15"/>
    <x v="1"/>
    <s v="USD"/>
    <n v="1416117600"/>
    <n v="1418018400"/>
    <b v="0"/>
    <b v="1"/>
    <s v="theater/plays"/>
    <x v="3"/>
    <x v="3"/>
  </r>
  <r>
    <s v="Multi-tiered discrete support"/>
    <n v="10000"/>
    <n v="6100"/>
    <m/>
    <m/>
    <x v="0"/>
    <n v="191"/>
    <x v="1"/>
    <s v="USD"/>
    <n v="1340946000"/>
    <n v="1341032400"/>
    <b v="0"/>
    <b v="0"/>
    <s v="music/indie rock"/>
    <x v="1"/>
    <x v="7"/>
  </r>
  <r>
    <s v="Phased system-worthy conglomeration"/>
    <n v="5300"/>
    <n v="1592"/>
    <m/>
    <m/>
    <x v="0"/>
    <n v="16"/>
    <x v="1"/>
    <s v="USD"/>
    <n v="1486101600"/>
    <n v="1486360800"/>
    <b v="0"/>
    <b v="0"/>
    <s v="theater/plays"/>
    <x v="3"/>
    <x v="3"/>
  </r>
  <r>
    <s v="Balanced mobile alliance"/>
    <n v="1200"/>
    <n v="14150"/>
    <m/>
    <m/>
    <x v="1"/>
    <n v="130"/>
    <x v="1"/>
    <s v="USD"/>
    <n v="1274590800"/>
    <n v="1274677200"/>
    <b v="0"/>
    <b v="0"/>
    <s v="theater/plays"/>
    <x v="3"/>
    <x v="3"/>
  </r>
  <r>
    <s v="Reactive solution-oriented groupware"/>
    <n v="1200"/>
    <n v="13513"/>
    <m/>
    <m/>
    <x v="1"/>
    <n v="122"/>
    <x v="1"/>
    <s v="USD"/>
    <n v="1263880800"/>
    <n v="1267509600"/>
    <b v="0"/>
    <b v="0"/>
    <s v="music/electric music"/>
    <x v="1"/>
    <x v="5"/>
  </r>
  <r>
    <s v="Exclusive bandwidth-monitored orchestration"/>
    <n v="3900"/>
    <n v="504"/>
    <m/>
    <m/>
    <x v="0"/>
    <n v="17"/>
    <x v="1"/>
    <s v="USD"/>
    <n v="1445403600"/>
    <n v="1445922000"/>
    <b v="0"/>
    <b v="1"/>
    <s v="theater/plays"/>
    <x v="3"/>
    <x v="3"/>
  </r>
  <r>
    <s v="Intuitive exuding initiative"/>
    <n v="2000"/>
    <n v="14240"/>
    <m/>
    <m/>
    <x v="1"/>
    <n v="140"/>
    <x v="1"/>
    <s v="USD"/>
    <n v="1533877200"/>
    <n v="1534050000"/>
    <b v="0"/>
    <b v="1"/>
    <s v="theater/plays"/>
    <x v="3"/>
    <x v="3"/>
  </r>
  <r>
    <s v="Streamlined needs-based knowledge user"/>
    <n v="6900"/>
    <n v="2091"/>
    <m/>
    <m/>
    <x v="0"/>
    <n v="34"/>
    <x v="1"/>
    <s v="USD"/>
    <n v="1275195600"/>
    <n v="1277528400"/>
    <b v="0"/>
    <b v="0"/>
    <s v="technology/wearables"/>
    <x v="2"/>
    <x v="8"/>
  </r>
  <r>
    <s v="Automated system-worthy structure"/>
    <n v="55800"/>
    <n v="118580"/>
    <m/>
    <m/>
    <x v="1"/>
    <n v="3388"/>
    <x v="1"/>
    <s v="USD"/>
    <n v="1318136400"/>
    <n v="1318568400"/>
    <b v="0"/>
    <b v="0"/>
    <s v="technology/web"/>
    <x v="2"/>
    <x v="2"/>
  </r>
  <r>
    <s v="Secured clear-thinking intranet"/>
    <n v="4900"/>
    <n v="11214"/>
    <m/>
    <m/>
    <x v="1"/>
    <n v="280"/>
    <x v="1"/>
    <s v="USD"/>
    <n v="1283403600"/>
    <n v="1284354000"/>
    <b v="0"/>
    <b v="0"/>
    <s v="theater/plays"/>
    <x v="3"/>
    <x v="3"/>
  </r>
  <r>
    <s v="Cloned actuating architecture"/>
    <n v="194900"/>
    <n v="68137"/>
    <m/>
    <m/>
    <x v="3"/>
    <n v="614"/>
    <x v="1"/>
    <s v="USD"/>
    <n v="1267423200"/>
    <n v="1269579600"/>
    <b v="0"/>
    <b v="1"/>
    <s v="film &amp; video/animation"/>
    <x v="4"/>
    <x v="10"/>
  </r>
  <r>
    <s v="Down-sized needs-based task-force"/>
    <n v="8600"/>
    <n v="13527"/>
    <m/>
    <m/>
    <x v="1"/>
    <n v="366"/>
    <x v="6"/>
    <s v="EUR"/>
    <n v="1412744400"/>
    <n v="1413781200"/>
    <b v="0"/>
    <b v="1"/>
    <s v="technology/wearables"/>
    <x v="2"/>
    <x v="8"/>
  </r>
  <r>
    <s v="Extended responsive Internet solution"/>
    <n v="100"/>
    <n v="1"/>
    <m/>
    <m/>
    <x v="0"/>
    <n v="1"/>
    <x v="4"/>
    <s v="GBP"/>
    <n v="1277960400"/>
    <n v="1280120400"/>
    <b v="0"/>
    <b v="0"/>
    <s v="music/electric music"/>
    <x v="1"/>
    <x v="5"/>
  </r>
  <r>
    <s v="Universal value-added moderator"/>
    <n v="3600"/>
    <n v="8363"/>
    <m/>
    <m/>
    <x v="1"/>
    <n v="270"/>
    <x v="1"/>
    <s v="USD"/>
    <n v="1458190800"/>
    <n v="1459486800"/>
    <b v="1"/>
    <b v="1"/>
    <s v="publishing/nonfiction"/>
    <x v="5"/>
    <x v="9"/>
  </r>
  <r>
    <s v="Sharable motivating emulation"/>
    <n v="5800"/>
    <n v="5362"/>
    <m/>
    <m/>
    <x v="3"/>
    <n v="114"/>
    <x v="1"/>
    <s v="USD"/>
    <n v="1280984400"/>
    <n v="1282539600"/>
    <b v="0"/>
    <b v="1"/>
    <s v="theater/plays"/>
    <x v="3"/>
    <x v="3"/>
  </r>
  <r>
    <s v="Networked web-enabled product"/>
    <n v="4700"/>
    <n v="12065"/>
    <m/>
    <m/>
    <x v="1"/>
    <n v="137"/>
    <x v="1"/>
    <s v="USD"/>
    <n v="1274590800"/>
    <n v="1275886800"/>
    <b v="0"/>
    <b v="0"/>
    <s v="photography/photography books"/>
    <x v="7"/>
    <x v="14"/>
  </r>
  <r>
    <s v="Advanced dedicated encoding"/>
    <n v="70400"/>
    <n v="118603"/>
    <m/>
    <m/>
    <x v="1"/>
    <n v="3205"/>
    <x v="1"/>
    <s v="USD"/>
    <n v="1351400400"/>
    <n v="1355983200"/>
    <b v="0"/>
    <b v="0"/>
    <s v="theater/plays"/>
    <x v="3"/>
    <x v="3"/>
  </r>
  <r>
    <s v="Stand-alone multi-state project"/>
    <n v="4500"/>
    <n v="7496"/>
    <m/>
    <m/>
    <x v="1"/>
    <n v="288"/>
    <x v="3"/>
    <s v="DKK"/>
    <n v="1514354400"/>
    <n v="1515391200"/>
    <b v="0"/>
    <b v="1"/>
    <s v="theater/plays"/>
    <x v="3"/>
    <x v="3"/>
  </r>
  <r>
    <s v="Customizable bi-directional monitoring"/>
    <n v="1300"/>
    <n v="10037"/>
    <m/>
    <m/>
    <x v="1"/>
    <n v="148"/>
    <x v="1"/>
    <s v="USD"/>
    <n v="1421733600"/>
    <n v="1422252000"/>
    <b v="0"/>
    <b v="0"/>
    <s v="theater/plays"/>
    <x v="3"/>
    <x v="3"/>
  </r>
  <r>
    <s v="Profit-focused motivating function"/>
    <n v="1400"/>
    <n v="5696"/>
    <m/>
    <m/>
    <x v="1"/>
    <n v="114"/>
    <x v="1"/>
    <s v="USD"/>
    <n v="1305176400"/>
    <n v="1305522000"/>
    <b v="0"/>
    <b v="0"/>
    <s v="film &amp; video/drama"/>
    <x v="4"/>
    <x v="6"/>
  </r>
  <r>
    <s v="Proactive systemic firmware"/>
    <n v="29600"/>
    <n v="167005"/>
    <m/>
    <m/>
    <x v="1"/>
    <n v="1518"/>
    <x v="0"/>
    <s v="CAD"/>
    <n v="1414126800"/>
    <n v="1414904400"/>
    <b v="0"/>
    <b v="0"/>
    <s v="music/rock"/>
    <x v="1"/>
    <x v="1"/>
  </r>
  <r>
    <s v="Grass-roots upward-trending installation"/>
    <n v="167500"/>
    <n v="114615"/>
    <m/>
    <m/>
    <x v="0"/>
    <n v="1274"/>
    <x v="1"/>
    <s v="USD"/>
    <n v="1517810400"/>
    <n v="1520402400"/>
    <b v="0"/>
    <b v="0"/>
    <s v="music/electric music"/>
    <x v="1"/>
    <x v="5"/>
  </r>
  <r>
    <s v="Virtual heuristic hub"/>
    <n v="48300"/>
    <n v="16592"/>
    <m/>
    <m/>
    <x v="0"/>
    <n v="210"/>
    <x v="6"/>
    <s v="EUR"/>
    <n v="1564635600"/>
    <n v="1567141200"/>
    <b v="0"/>
    <b v="1"/>
    <s v="games/video games"/>
    <x v="6"/>
    <x v="11"/>
  </r>
  <r>
    <s v="Customizable leadingedge model"/>
    <n v="2200"/>
    <n v="14420"/>
    <m/>
    <m/>
    <x v="1"/>
    <n v="166"/>
    <x v="1"/>
    <s v="USD"/>
    <n v="1500699600"/>
    <n v="1501131600"/>
    <b v="0"/>
    <b v="0"/>
    <s v="music/rock"/>
    <x v="1"/>
    <x v="1"/>
  </r>
  <r>
    <s v="Upgradable uniform service-desk"/>
    <n v="3500"/>
    <n v="6204"/>
    <m/>
    <m/>
    <x v="1"/>
    <n v="100"/>
    <x v="2"/>
    <s v="AUD"/>
    <n v="1354082400"/>
    <n v="1355032800"/>
    <b v="0"/>
    <b v="0"/>
    <s v="music/jazz"/>
    <x v="1"/>
    <x v="17"/>
  </r>
  <r>
    <s v="Inverse client-driven product"/>
    <n v="5600"/>
    <n v="6338"/>
    <m/>
    <m/>
    <x v="1"/>
    <n v="235"/>
    <x v="1"/>
    <s v="USD"/>
    <n v="1336453200"/>
    <n v="1339477200"/>
    <b v="0"/>
    <b v="1"/>
    <s v="theater/plays"/>
    <x v="3"/>
    <x v="3"/>
  </r>
  <r>
    <s v="Managed bandwidth-monitored system engine"/>
    <n v="1100"/>
    <n v="8010"/>
    <m/>
    <m/>
    <x v="1"/>
    <n v="148"/>
    <x v="1"/>
    <s v="USD"/>
    <n v="1305262800"/>
    <n v="1305954000"/>
    <b v="0"/>
    <b v="0"/>
    <s v="music/rock"/>
    <x v="1"/>
    <x v="1"/>
  </r>
  <r>
    <s v="Advanced transitional help-desk"/>
    <n v="3900"/>
    <n v="8125"/>
    <m/>
    <m/>
    <x v="1"/>
    <n v="198"/>
    <x v="1"/>
    <s v="USD"/>
    <n v="1492232400"/>
    <n v="1494392400"/>
    <b v="1"/>
    <b v="1"/>
    <s v="music/indie rock"/>
    <x v="1"/>
    <x v="7"/>
  </r>
  <r>
    <s v="De-engineered disintermediate encryption"/>
    <n v="43800"/>
    <n v="13653"/>
    <m/>
    <m/>
    <x v="0"/>
    <n v="248"/>
    <x v="2"/>
    <s v="AUD"/>
    <n v="1537333200"/>
    <n v="1537419600"/>
    <b v="0"/>
    <b v="0"/>
    <s v="film &amp; video/science fiction"/>
    <x v="4"/>
    <x v="22"/>
  </r>
  <r>
    <s v="Upgradable attitude-oriented project"/>
    <n v="97200"/>
    <n v="55372"/>
    <m/>
    <m/>
    <x v="0"/>
    <n v="513"/>
    <x v="1"/>
    <s v="USD"/>
    <n v="1444107600"/>
    <n v="1447999200"/>
    <b v="0"/>
    <b v="0"/>
    <s v="publishing/translations"/>
    <x v="5"/>
    <x v="18"/>
  </r>
  <r>
    <s v="Fundamental zero tolerance alliance"/>
    <n v="4800"/>
    <n v="11088"/>
    <m/>
    <m/>
    <x v="1"/>
    <n v="150"/>
    <x v="1"/>
    <s v="USD"/>
    <n v="1386741600"/>
    <n v="1388037600"/>
    <b v="0"/>
    <b v="0"/>
    <s v="theater/plays"/>
    <x v="3"/>
    <x v="3"/>
  </r>
  <r>
    <s v="Devolved 24hour forecast"/>
    <n v="125600"/>
    <n v="109106"/>
    <m/>
    <m/>
    <x v="0"/>
    <n v="3410"/>
    <x v="1"/>
    <s v="USD"/>
    <n v="1376542800"/>
    <n v="1378789200"/>
    <b v="0"/>
    <b v="0"/>
    <s v="games/video games"/>
    <x v="6"/>
    <x v="11"/>
  </r>
  <r>
    <s v="User-centric attitude-oriented intranet"/>
    <n v="4300"/>
    <n v="11642"/>
    <m/>
    <m/>
    <x v="1"/>
    <n v="216"/>
    <x v="6"/>
    <s v="EUR"/>
    <n v="1397451600"/>
    <n v="1398056400"/>
    <b v="0"/>
    <b v="1"/>
    <s v="theater/plays"/>
    <x v="3"/>
    <x v="3"/>
  </r>
  <r>
    <s v="Self-enabling 5thgeneration paradigm"/>
    <n v="5600"/>
    <n v="2769"/>
    <m/>
    <m/>
    <x v="3"/>
    <n v="26"/>
    <x v="1"/>
    <s v="USD"/>
    <n v="1548482400"/>
    <n v="1550815200"/>
    <b v="0"/>
    <b v="0"/>
    <s v="theater/plays"/>
    <x v="3"/>
    <x v="3"/>
  </r>
  <r>
    <s v="Persistent 3rdgeneration moratorium"/>
    <n v="149600"/>
    <n v="169586"/>
    <m/>
    <m/>
    <x v="1"/>
    <n v="5139"/>
    <x v="1"/>
    <s v="USD"/>
    <n v="1549692000"/>
    <n v="1550037600"/>
    <b v="0"/>
    <b v="0"/>
    <s v="music/indie rock"/>
    <x v="1"/>
    <x v="7"/>
  </r>
  <r>
    <s v="Cross-platform empowering project"/>
    <n v="53100"/>
    <n v="101185"/>
    <m/>
    <m/>
    <x v="1"/>
    <n v="2353"/>
    <x v="1"/>
    <s v="USD"/>
    <n v="1492059600"/>
    <n v="1492923600"/>
    <b v="0"/>
    <b v="0"/>
    <s v="theater/plays"/>
    <x v="3"/>
    <x v="3"/>
  </r>
  <r>
    <s v="Polarized user-facing interface"/>
    <n v="5000"/>
    <n v="6775"/>
    <m/>
    <m/>
    <x v="1"/>
    <n v="78"/>
    <x v="6"/>
    <s v="EUR"/>
    <n v="1463979600"/>
    <n v="1467522000"/>
    <b v="0"/>
    <b v="0"/>
    <s v="technology/web"/>
    <x v="2"/>
    <x v="2"/>
  </r>
  <r>
    <s v="Customer-focused non-volatile framework"/>
    <n v="9400"/>
    <n v="968"/>
    <m/>
    <m/>
    <x v="0"/>
    <n v="10"/>
    <x v="1"/>
    <s v="USD"/>
    <n v="1415253600"/>
    <n v="1416117600"/>
    <b v="0"/>
    <b v="0"/>
    <s v="music/rock"/>
    <x v="1"/>
    <x v="1"/>
  </r>
  <r>
    <s v="Synchronized multimedia frame"/>
    <n v="110800"/>
    <n v="72623"/>
    <m/>
    <m/>
    <x v="0"/>
    <n v="2201"/>
    <x v="1"/>
    <s v="USD"/>
    <n v="1562216400"/>
    <n v="1563771600"/>
    <b v="0"/>
    <b v="0"/>
    <s v="theater/plays"/>
    <x v="3"/>
    <x v="3"/>
  </r>
  <r>
    <s v="Open-architected stable algorithm"/>
    <n v="93800"/>
    <n v="45987"/>
    <m/>
    <m/>
    <x v="0"/>
    <n v="676"/>
    <x v="1"/>
    <s v="USD"/>
    <n v="1316754000"/>
    <n v="1319259600"/>
    <b v="0"/>
    <b v="0"/>
    <s v="theater/plays"/>
    <x v="3"/>
    <x v="3"/>
  </r>
  <r>
    <s v="Cross-platform optimizing website"/>
    <n v="1300"/>
    <n v="10243"/>
    <m/>
    <m/>
    <x v="1"/>
    <n v="174"/>
    <x v="5"/>
    <s v="CHF"/>
    <n v="1313211600"/>
    <n v="1313643600"/>
    <b v="0"/>
    <b v="0"/>
    <s v="film &amp; video/animation"/>
    <x v="4"/>
    <x v="10"/>
  </r>
  <r>
    <s v="Public-key actuating projection"/>
    <n v="108700"/>
    <n v="87293"/>
    <m/>
    <m/>
    <x v="0"/>
    <n v="831"/>
    <x v="1"/>
    <s v="USD"/>
    <n v="1439528400"/>
    <n v="1440306000"/>
    <b v="0"/>
    <b v="1"/>
    <s v="theater/plays"/>
    <x v="3"/>
    <x v="3"/>
  </r>
  <r>
    <s v="Implemented intangible instruction set"/>
    <n v="5100"/>
    <n v="5421"/>
    <m/>
    <m/>
    <x v="1"/>
    <n v="164"/>
    <x v="1"/>
    <s v="USD"/>
    <n v="1469163600"/>
    <n v="1470805200"/>
    <b v="0"/>
    <b v="1"/>
    <s v="film &amp; video/drama"/>
    <x v="4"/>
    <x v="6"/>
  </r>
  <r>
    <s v="Cross-group interactive architecture"/>
    <n v="8700"/>
    <n v="4414"/>
    <m/>
    <m/>
    <x v="3"/>
    <n v="56"/>
    <x v="5"/>
    <s v="CHF"/>
    <n v="1288501200"/>
    <n v="1292911200"/>
    <b v="0"/>
    <b v="0"/>
    <s v="theater/plays"/>
    <x v="3"/>
    <x v="3"/>
  </r>
  <r>
    <s v="Centralized asymmetric framework"/>
    <n v="5100"/>
    <n v="10981"/>
    <m/>
    <m/>
    <x v="1"/>
    <n v="161"/>
    <x v="1"/>
    <s v="USD"/>
    <n v="1298959200"/>
    <n v="1301374800"/>
    <b v="0"/>
    <b v="1"/>
    <s v="film &amp; video/animation"/>
    <x v="4"/>
    <x v="10"/>
  </r>
  <r>
    <s v="Down-sized systematic utilization"/>
    <n v="7400"/>
    <n v="10451"/>
    <m/>
    <m/>
    <x v="1"/>
    <n v="138"/>
    <x v="1"/>
    <s v="USD"/>
    <n v="1387260000"/>
    <n v="1387864800"/>
    <b v="0"/>
    <b v="0"/>
    <s v="music/rock"/>
    <x v="1"/>
    <x v="1"/>
  </r>
  <r>
    <s v="Profound fault-tolerant model"/>
    <n v="88900"/>
    <n v="102535"/>
    <m/>
    <m/>
    <x v="1"/>
    <n v="3308"/>
    <x v="1"/>
    <s v="USD"/>
    <n v="1457244000"/>
    <n v="1458190800"/>
    <b v="0"/>
    <b v="0"/>
    <s v="technology/web"/>
    <x v="2"/>
    <x v="2"/>
  </r>
  <r>
    <s v="Multi-channeled bi-directional moratorium"/>
    <n v="6700"/>
    <n v="12939"/>
    <m/>
    <m/>
    <x v="1"/>
    <n v="127"/>
    <x v="2"/>
    <s v="AUD"/>
    <n v="1556341200"/>
    <n v="1559278800"/>
    <b v="0"/>
    <b v="1"/>
    <s v="film &amp; video/animation"/>
    <x v="4"/>
    <x v="10"/>
  </r>
  <r>
    <s v="Object-based content-based ability"/>
    <n v="1500"/>
    <n v="10946"/>
    <m/>
    <m/>
    <x v="1"/>
    <n v="207"/>
    <x v="6"/>
    <s v="EUR"/>
    <n v="1522126800"/>
    <n v="1522731600"/>
    <b v="0"/>
    <b v="1"/>
    <s v="music/jazz"/>
    <x v="1"/>
    <x v="17"/>
  </r>
  <r>
    <s v="Progressive coherent secured line"/>
    <n v="61200"/>
    <n v="60994"/>
    <m/>
    <m/>
    <x v="0"/>
    <n v="859"/>
    <x v="0"/>
    <s v="CAD"/>
    <n v="1305954000"/>
    <n v="1306731600"/>
    <b v="0"/>
    <b v="0"/>
    <s v="music/rock"/>
    <x v="1"/>
    <x v="1"/>
  </r>
  <r>
    <s v="Synchronized directional capability"/>
    <n v="3600"/>
    <n v="3174"/>
    <m/>
    <m/>
    <x v="2"/>
    <n v="31"/>
    <x v="1"/>
    <s v="USD"/>
    <n v="1350709200"/>
    <n v="1352527200"/>
    <b v="0"/>
    <b v="0"/>
    <s v="film &amp; video/animation"/>
    <x v="4"/>
    <x v="10"/>
  </r>
  <r>
    <s v="Cross-platform composite migration"/>
    <n v="9000"/>
    <n v="3351"/>
    <m/>
    <m/>
    <x v="0"/>
    <n v="45"/>
    <x v="1"/>
    <s v="USD"/>
    <n v="1401166800"/>
    <n v="1404363600"/>
    <b v="0"/>
    <b v="0"/>
    <s v="theater/plays"/>
    <x v="3"/>
    <x v="3"/>
  </r>
  <r>
    <s v="Operative local pricing structure"/>
    <n v="185900"/>
    <n v="56774"/>
    <m/>
    <m/>
    <x v="3"/>
    <n v="1113"/>
    <x v="1"/>
    <s v="USD"/>
    <n v="1266127200"/>
    <n v="1266645600"/>
    <b v="0"/>
    <b v="0"/>
    <s v="theater/plays"/>
    <x v="3"/>
    <x v="3"/>
  </r>
  <r>
    <s v="Optional web-enabled extranet"/>
    <n v="2100"/>
    <n v="540"/>
    <m/>
    <m/>
    <x v="0"/>
    <n v="6"/>
    <x v="1"/>
    <s v="USD"/>
    <n v="1481436000"/>
    <n v="1482818400"/>
    <b v="0"/>
    <b v="0"/>
    <s v="food/food trucks"/>
    <x v="0"/>
    <x v="0"/>
  </r>
  <r>
    <s v="Reduced 6thgeneration intranet"/>
    <n v="2000"/>
    <n v="680"/>
    <m/>
    <m/>
    <x v="0"/>
    <n v="7"/>
    <x v="1"/>
    <s v="USD"/>
    <n v="1372222800"/>
    <n v="1374642000"/>
    <b v="0"/>
    <b v="1"/>
    <s v="theater/plays"/>
    <x v="3"/>
    <x v="3"/>
  </r>
  <r>
    <s v="Networked disintermediate leverage"/>
    <n v="1100"/>
    <n v="13045"/>
    <m/>
    <m/>
    <x v="1"/>
    <n v="181"/>
    <x v="5"/>
    <s v="CHF"/>
    <n v="1372136400"/>
    <n v="1372482000"/>
    <b v="0"/>
    <b v="0"/>
    <s v="publishing/nonfiction"/>
    <x v="5"/>
    <x v="9"/>
  </r>
  <r>
    <s v="Optional optimal website"/>
    <n v="6600"/>
    <n v="8276"/>
    <m/>
    <m/>
    <x v="1"/>
    <n v="110"/>
    <x v="1"/>
    <s v="USD"/>
    <n v="1513922400"/>
    <n v="1514959200"/>
    <b v="0"/>
    <b v="0"/>
    <s v="music/rock"/>
    <x v="1"/>
    <x v="1"/>
  </r>
  <r>
    <s v="Stand-alone asynchronous functionalities"/>
    <n v="7100"/>
    <n v="1022"/>
    <m/>
    <m/>
    <x v="0"/>
    <n v="31"/>
    <x v="1"/>
    <s v="USD"/>
    <n v="1477976400"/>
    <n v="1478235600"/>
    <b v="0"/>
    <b v="0"/>
    <s v="film &amp; video/drama"/>
    <x v="4"/>
    <x v="6"/>
  </r>
  <r>
    <s v="Profound full-range open system"/>
    <n v="7800"/>
    <n v="4275"/>
    <m/>
    <m/>
    <x v="0"/>
    <n v="78"/>
    <x v="1"/>
    <s v="USD"/>
    <n v="1407474000"/>
    <n v="1408078800"/>
    <b v="0"/>
    <b v="1"/>
    <s v="games/mobile games"/>
    <x v="6"/>
    <x v="20"/>
  </r>
  <r>
    <s v="Optional tangible utilization"/>
    <n v="7600"/>
    <n v="8332"/>
    <m/>
    <m/>
    <x v="1"/>
    <n v="185"/>
    <x v="1"/>
    <s v="USD"/>
    <n v="1546149600"/>
    <n v="1548136800"/>
    <b v="0"/>
    <b v="0"/>
    <s v="technology/web"/>
    <x v="2"/>
    <x v="2"/>
  </r>
  <r>
    <s v="Seamless maximized product"/>
    <n v="3400"/>
    <n v="6408"/>
    <m/>
    <m/>
    <x v="1"/>
    <n v="121"/>
    <x v="1"/>
    <s v="USD"/>
    <n v="1338440400"/>
    <n v="1340859600"/>
    <b v="0"/>
    <b v="1"/>
    <s v="theater/plays"/>
    <x v="3"/>
    <x v="3"/>
  </r>
  <r>
    <s v="Devolved tertiary time-frame"/>
    <n v="84500"/>
    <n v="73522"/>
    <m/>
    <m/>
    <x v="0"/>
    <n v="1225"/>
    <x v="4"/>
    <s v="GBP"/>
    <n v="1454133600"/>
    <n v="1454479200"/>
    <b v="0"/>
    <b v="0"/>
    <s v="theater/plays"/>
    <x v="3"/>
    <x v="3"/>
  </r>
  <r>
    <s v="Centralized regional function"/>
    <n v="100"/>
    <n v="1"/>
    <m/>
    <m/>
    <x v="0"/>
    <n v="1"/>
    <x v="5"/>
    <s v="CHF"/>
    <n v="1434085200"/>
    <n v="1434430800"/>
    <b v="0"/>
    <b v="0"/>
    <s v="music/rock"/>
    <x v="1"/>
    <x v="1"/>
  </r>
  <r>
    <s v="User-friendly high-level initiative"/>
    <n v="2300"/>
    <n v="4667"/>
    <m/>
    <m/>
    <x v="1"/>
    <n v="106"/>
    <x v="1"/>
    <s v="USD"/>
    <n v="1577772000"/>
    <n v="1579672800"/>
    <b v="0"/>
    <b v="1"/>
    <s v="photography/photography books"/>
    <x v="7"/>
    <x v="14"/>
  </r>
  <r>
    <s v="Reverse-engineered zero-defect infrastructure"/>
    <n v="6200"/>
    <n v="12216"/>
    <m/>
    <m/>
    <x v="1"/>
    <n v="142"/>
    <x v="1"/>
    <s v="USD"/>
    <n v="1562216400"/>
    <n v="1562389200"/>
    <b v="0"/>
    <b v="0"/>
    <s v="photography/photography books"/>
    <x v="7"/>
    <x v="14"/>
  </r>
  <r>
    <s v="Stand-alone background customer loyalty"/>
    <n v="6100"/>
    <n v="6527"/>
    <m/>
    <m/>
    <x v="1"/>
    <n v="233"/>
    <x v="1"/>
    <s v="USD"/>
    <n v="1548568800"/>
    <n v="1551506400"/>
    <b v="0"/>
    <b v="0"/>
    <s v="theater/plays"/>
    <x v="3"/>
    <x v="3"/>
  </r>
  <r>
    <s v="Business-focused discrete software"/>
    <n v="2600"/>
    <n v="6987"/>
    <m/>
    <m/>
    <x v="1"/>
    <n v="218"/>
    <x v="1"/>
    <s v="USD"/>
    <n v="1514872800"/>
    <n v="1516600800"/>
    <b v="0"/>
    <b v="0"/>
    <s v="music/rock"/>
    <x v="1"/>
    <x v="1"/>
  </r>
  <r>
    <s v="Advanced intermediate Graphic Interface"/>
    <n v="9700"/>
    <n v="4932"/>
    <m/>
    <m/>
    <x v="0"/>
    <n v="67"/>
    <x v="2"/>
    <s v="AUD"/>
    <n v="1416031200"/>
    <n v="1420437600"/>
    <b v="0"/>
    <b v="0"/>
    <s v="film &amp; video/documentary"/>
    <x v="4"/>
    <x v="4"/>
  </r>
  <r>
    <s v="Adaptive holistic hub"/>
    <n v="700"/>
    <n v="8262"/>
    <m/>
    <m/>
    <x v="1"/>
    <n v="76"/>
    <x v="1"/>
    <s v="USD"/>
    <n v="1330927200"/>
    <n v="1332997200"/>
    <b v="0"/>
    <b v="1"/>
    <s v="film &amp; video/drama"/>
    <x v="4"/>
    <x v="6"/>
  </r>
  <r>
    <s v="Automated uniform concept"/>
    <n v="700"/>
    <n v="1848"/>
    <m/>
    <m/>
    <x v="1"/>
    <n v="43"/>
    <x v="1"/>
    <s v="USD"/>
    <n v="1571115600"/>
    <n v="1574920800"/>
    <b v="0"/>
    <b v="1"/>
    <s v="theater/plays"/>
    <x v="3"/>
    <x v="3"/>
  </r>
  <r>
    <s v="Enhanced regional flexibility"/>
    <n v="5200"/>
    <n v="1583"/>
    <m/>
    <m/>
    <x v="0"/>
    <n v="19"/>
    <x v="1"/>
    <s v="USD"/>
    <n v="1463461200"/>
    <n v="1464930000"/>
    <b v="0"/>
    <b v="0"/>
    <s v="food/food trucks"/>
    <x v="0"/>
    <x v="0"/>
  </r>
  <r>
    <s v="Public-key bottom-line algorithm"/>
    <n v="140800"/>
    <n v="88536"/>
    <m/>
    <m/>
    <x v="0"/>
    <n v="2108"/>
    <x v="5"/>
    <s v="CHF"/>
    <n v="1344920400"/>
    <n v="1345006800"/>
    <b v="0"/>
    <b v="0"/>
    <s v="film &amp; video/documentary"/>
    <x v="4"/>
    <x v="4"/>
  </r>
  <r>
    <s v="Multi-layered intangible instruction set"/>
    <n v="6400"/>
    <n v="12360"/>
    <m/>
    <m/>
    <x v="1"/>
    <n v="221"/>
    <x v="1"/>
    <s v="USD"/>
    <n v="1511848800"/>
    <n v="1512712800"/>
    <b v="0"/>
    <b v="1"/>
    <s v="theater/plays"/>
    <x v="3"/>
    <x v="3"/>
  </r>
  <r>
    <s v="Fundamental methodical emulation"/>
    <n v="92500"/>
    <n v="71320"/>
    <m/>
    <m/>
    <x v="0"/>
    <n v="679"/>
    <x v="1"/>
    <s v="USD"/>
    <n v="1452319200"/>
    <n v="1452492000"/>
    <b v="0"/>
    <b v="1"/>
    <s v="games/video games"/>
    <x v="6"/>
    <x v="11"/>
  </r>
  <r>
    <s v="Expanded value-added hardware"/>
    <n v="59700"/>
    <n v="134640"/>
    <m/>
    <m/>
    <x v="1"/>
    <n v="2805"/>
    <x v="0"/>
    <s v="CAD"/>
    <n v="1523854800"/>
    <n v="1524286800"/>
    <b v="0"/>
    <b v="0"/>
    <s v="publishing/nonfiction"/>
    <x v="5"/>
    <x v="9"/>
  </r>
  <r>
    <s v="Diverse high-level attitude"/>
    <n v="3200"/>
    <n v="7661"/>
    <m/>
    <m/>
    <x v="1"/>
    <n v="68"/>
    <x v="1"/>
    <s v="USD"/>
    <n v="1346043600"/>
    <n v="1346907600"/>
    <b v="0"/>
    <b v="0"/>
    <s v="games/video games"/>
    <x v="6"/>
    <x v="11"/>
  </r>
  <r>
    <s v="Visionary 24hour analyzer"/>
    <n v="3200"/>
    <n v="2950"/>
    <m/>
    <m/>
    <x v="0"/>
    <n v="36"/>
    <x v="3"/>
    <s v="DKK"/>
    <n v="1464325200"/>
    <n v="1464498000"/>
    <b v="0"/>
    <b v="1"/>
    <s v="music/rock"/>
    <x v="1"/>
    <x v="1"/>
  </r>
  <r>
    <s v="Centralized bandwidth-monitored leverage"/>
    <n v="9000"/>
    <n v="11721"/>
    <m/>
    <m/>
    <x v="1"/>
    <n v="183"/>
    <x v="0"/>
    <s v="CAD"/>
    <n v="1511935200"/>
    <n v="1514181600"/>
    <b v="0"/>
    <b v="0"/>
    <s v="music/rock"/>
    <x v="1"/>
    <x v="1"/>
  </r>
  <r>
    <s v="Ergonomic mission-critical moratorium"/>
    <n v="2300"/>
    <n v="14150"/>
    <m/>
    <m/>
    <x v="1"/>
    <n v="133"/>
    <x v="1"/>
    <s v="USD"/>
    <n v="1392012000"/>
    <n v="1392184800"/>
    <b v="1"/>
    <b v="1"/>
    <s v="theater/plays"/>
    <x v="3"/>
    <x v="3"/>
  </r>
  <r>
    <s v="Front-line intermediate moderator"/>
    <n v="51300"/>
    <n v="189192"/>
    <m/>
    <m/>
    <x v="1"/>
    <n v="2489"/>
    <x v="6"/>
    <s v="EUR"/>
    <n v="1556946000"/>
    <n v="1559365200"/>
    <b v="0"/>
    <b v="1"/>
    <s v="publishing/nonfiction"/>
    <x v="5"/>
    <x v="9"/>
  </r>
  <r>
    <s v="Automated local secured line"/>
    <n v="700"/>
    <n v="7664"/>
    <m/>
    <m/>
    <x v="1"/>
    <n v="69"/>
    <x v="1"/>
    <s v="USD"/>
    <n v="1548050400"/>
    <n v="1549173600"/>
    <b v="0"/>
    <b v="1"/>
    <s v="theater/plays"/>
    <x v="3"/>
    <x v="3"/>
  </r>
  <r>
    <s v="Integrated bandwidth-monitored alliance"/>
    <n v="8900"/>
    <n v="4509"/>
    <m/>
    <m/>
    <x v="0"/>
    <n v="47"/>
    <x v="1"/>
    <s v="USD"/>
    <n v="1353736800"/>
    <n v="1355032800"/>
    <b v="1"/>
    <b v="0"/>
    <s v="games/video games"/>
    <x v="6"/>
    <x v="11"/>
  </r>
  <r>
    <s v="Cross-group heuristic forecast"/>
    <n v="1500"/>
    <n v="12009"/>
    <m/>
    <m/>
    <x v="1"/>
    <n v="279"/>
    <x v="4"/>
    <s v="GBP"/>
    <n v="1532840400"/>
    <n v="1533963600"/>
    <b v="0"/>
    <b v="1"/>
    <s v="music/rock"/>
    <x v="1"/>
    <x v="1"/>
  </r>
  <r>
    <s v="Extended impactful secured line"/>
    <n v="4900"/>
    <n v="14273"/>
    <m/>
    <m/>
    <x v="1"/>
    <n v="210"/>
    <x v="1"/>
    <s v="USD"/>
    <n v="1488261600"/>
    <n v="1489381200"/>
    <b v="0"/>
    <b v="0"/>
    <s v="film &amp; video/documentary"/>
    <x v="4"/>
    <x v="4"/>
  </r>
  <r>
    <s v="Distributed optimizing protocol"/>
    <n v="54000"/>
    <n v="188982"/>
    <m/>
    <m/>
    <x v="1"/>
    <n v="2100"/>
    <x v="1"/>
    <s v="USD"/>
    <n v="1393567200"/>
    <n v="1395032400"/>
    <b v="0"/>
    <b v="0"/>
    <s v="music/rock"/>
    <x v="1"/>
    <x v="1"/>
  </r>
  <r>
    <s v="Secured well-modulated system engine"/>
    <n v="4100"/>
    <n v="14640"/>
    <m/>
    <m/>
    <x v="1"/>
    <n v="252"/>
    <x v="1"/>
    <s v="USD"/>
    <n v="1410325200"/>
    <n v="1412485200"/>
    <b v="1"/>
    <b v="1"/>
    <s v="music/rock"/>
    <x v="1"/>
    <x v="1"/>
  </r>
  <r>
    <s v="Streamlined national benchmark"/>
    <n v="85000"/>
    <n v="107516"/>
    <m/>
    <m/>
    <x v="1"/>
    <n v="1280"/>
    <x v="1"/>
    <s v="USD"/>
    <n v="1276923600"/>
    <n v="1279688400"/>
    <b v="0"/>
    <b v="1"/>
    <s v="publishing/nonfiction"/>
    <x v="5"/>
    <x v="9"/>
  </r>
  <r>
    <s v="Open-architected 24/7 infrastructure"/>
    <n v="3600"/>
    <n v="13950"/>
    <m/>
    <m/>
    <x v="1"/>
    <n v="157"/>
    <x v="4"/>
    <s v="GBP"/>
    <n v="1500958800"/>
    <n v="1501995600"/>
    <b v="0"/>
    <b v="0"/>
    <s v="film &amp; video/shorts"/>
    <x v="4"/>
    <x v="12"/>
  </r>
  <r>
    <s v="Digitized 6thgeneration Local Area Network"/>
    <n v="2800"/>
    <n v="12797"/>
    <m/>
    <m/>
    <x v="1"/>
    <n v="194"/>
    <x v="1"/>
    <s v="USD"/>
    <n v="1292220000"/>
    <n v="1294639200"/>
    <b v="0"/>
    <b v="1"/>
    <s v="theater/plays"/>
    <x v="3"/>
    <x v="3"/>
  </r>
  <r>
    <s v="Innovative actuating artificial intelligence"/>
    <n v="2300"/>
    <n v="6134"/>
    <m/>
    <m/>
    <x v="1"/>
    <n v="82"/>
    <x v="2"/>
    <s v="AUD"/>
    <n v="1304398800"/>
    <n v="1305435600"/>
    <b v="0"/>
    <b v="1"/>
    <s v="film &amp; video/drama"/>
    <x v="4"/>
    <x v="6"/>
  </r>
  <r>
    <s v="Cross-platform reciprocal budgetary management"/>
    <n v="7100"/>
    <n v="4899"/>
    <m/>
    <m/>
    <x v="0"/>
    <n v="70"/>
    <x v="1"/>
    <s v="USD"/>
    <n v="1535432400"/>
    <n v="1537592400"/>
    <b v="0"/>
    <b v="0"/>
    <s v="theater/plays"/>
    <x v="3"/>
    <x v="3"/>
  </r>
  <r>
    <s v="Vision-oriented scalable portal"/>
    <n v="9600"/>
    <n v="4929"/>
    <m/>
    <m/>
    <x v="0"/>
    <n v="154"/>
    <x v="1"/>
    <s v="USD"/>
    <n v="1433826000"/>
    <n v="1435122000"/>
    <b v="0"/>
    <b v="0"/>
    <s v="theater/plays"/>
    <x v="3"/>
    <x v="3"/>
  </r>
  <r>
    <s v="Persevering zero administration knowledge user"/>
    <n v="121600"/>
    <n v="1424"/>
    <m/>
    <m/>
    <x v="0"/>
    <n v="22"/>
    <x v="1"/>
    <s v="USD"/>
    <n v="1514959200"/>
    <n v="1520056800"/>
    <b v="0"/>
    <b v="0"/>
    <s v="theater/plays"/>
    <x v="3"/>
    <x v="3"/>
  </r>
  <r>
    <s v="Front-line bottom-line Graphic Interface"/>
    <n v="97100"/>
    <n v="105817"/>
    <m/>
    <m/>
    <x v="1"/>
    <n v="4233"/>
    <x v="1"/>
    <s v="USD"/>
    <n v="1332738000"/>
    <n v="1335675600"/>
    <b v="0"/>
    <b v="0"/>
    <s v="photography/photography books"/>
    <x v="7"/>
    <x v="14"/>
  </r>
  <r>
    <s v="Synergized fault-tolerant hierarchy"/>
    <n v="43200"/>
    <n v="136156"/>
    <m/>
    <m/>
    <x v="1"/>
    <n v="1297"/>
    <x v="3"/>
    <s v="DKK"/>
    <n v="1445490000"/>
    <n v="1448431200"/>
    <b v="1"/>
    <b v="0"/>
    <s v="publishing/translations"/>
    <x v="5"/>
    <x v="18"/>
  </r>
  <r>
    <s v="Expanded asynchronous groupware"/>
    <n v="6800"/>
    <n v="10723"/>
    <m/>
    <m/>
    <x v="1"/>
    <n v="165"/>
    <x v="3"/>
    <s v="DKK"/>
    <n v="1297663200"/>
    <n v="1298613600"/>
    <b v="0"/>
    <b v="0"/>
    <s v="publishing/translations"/>
    <x v="5"/>
    <x v="18"/>
  </r>
  <r>
    <s v="Expanded fault-tolerant emulation"/>
    <n v="7300"/>
    <n v="11228"/>
    <m/>
    <m/>
    <x v="1"/>
    <n v="119"/>
    <x v="1"/>
    <s v="USD"/>
    <n v="1371963600"/>
    <n v="1372482000"/>
    <b v="0"/>
    <b v="0"/>
    <s v="theater/plays"/>
    <x v="3"/>
    <x v="3"/>
  </r>
  <r>
    <s v="Future-proofed 24hour model"/>
    <n v="86200"/>
    <n v="77355"/>
    <m/>
    <m/>
    <x v="0"/>
    <n v="1758"/>
    <x v="1"/>
    <s v="USD"/>
    <n v="1425103200"/>
    <n v="1425621600"/>
    <b v="0"/>
    <b v="0"/>
    <s v="technology/web"/>
    <x v="2"/>
    <x v="2"/>
  </r>
  <r>
    <s v="Optimized didactic intranet"/>
    <n v="8100"/>
    <n v="6086"/>
    <m/>
    <m/>
    <x v="0"/>
    <n v="94"/>
    <x v="1"/>
    <s v="USD"/>
    <n v="1265349600"/>
    <n v="1266300000"/>
    <b v="0"/>
    <b v="0"/>
    <s v="music/indie rock"/>
    <x v="1"/>
    <x v="7"/>
  </r>
  <r>
    <s v="Right-sized dedicated standardization"/>
    <n v="17700"/>
    <n v="150960"/>
    <m/>
    <m/>
    <x v="1"/>
    <n v="1797"/>
    <x v="1"/>
    <s v="USD"/>
    <n v="1301202000"/>
    <n v="1305867600"/>
    <b v="0"/>
    <b v="0"/>
    <s v="music/jazz"/>
    <x v="1"/>
    <x v="17"/>
  </r>
  <r>
    <s v="Vision-oriented high-level extranet"/>
    <n v="6400"/>
    <n v="8890"/>
    <m/>
    <m/>
    <x v="1"/>
    <n v="261"/>
    <x v="1"/>
    <s v="USD"/>
    <n v="1538024400"/>
    <n v="1538802000"/>
    <b v="0"/>
    <b v="0"/>
    <s v="theater/plays"/>
    <x v="3"/>
    <x v="3"/>
  </r>
  <r>
    <s v="Organized scalable initiative"/>
    <n v="7700"/>
    <n v="14644"/>
    <m/>
    <m/>
    <x v="1"/>
    <n v="157"/>
    <x v="1"/>
    <s v="USD"/>
    <n v="1395032400"/>
    <n v="1398920400"/>
    <b v="0"/>
    <b v="1"/>
    <s v="film &amp; video/documentary"/>
    <x v="4"/>
    <x v="4"/>
  </r>
  <r>
    <s v="Enhanced regional moderator"/>
    <n v="116300"/>
    <n v="116583"/>
    <m/>
    <m/>
    <x v="1"/>
    <n v="3533"/>
    <x v="1"/>
    <s v="USD"/>
    <n v="1405486800"/>
    <n v="1405659600"/>
    <b v="0"/>
    <b v="1"/>
    <s v="theater/plays"/>
    <x v="3"/>
    <x v="3"/>
  </r>
  <r>
    <s v="Automated even-keeled emulation"/>
    <n v="9100"/>
    <n v="12991"/>
    <m/>
    <m/>
    <x v="1"/>
    <n v="155"/>
    <x v="1"/>
    <s v="USD"/>
    <n v="1455861600"/>
    <n v="1457244000"/>
    <b v="0"/>
    <b v="0"/>
    <s v="technology/web"/>
    <x v="2"/>
    <x v="2"/>
  </r>
  <r>
    <s v="Reverse-engineered multi-tasking product"/>
    <n v="1500"/>
    <n v="8447"/>
    <m/>
    <m/>
    <x v="1"/>
    <n v="132"/>
    <x v="6"/>
    <s v="EUR"/>
    <n v="1529038800"/>
    <n v="1529298000"/>
    <b v="0"/>
    <b v="0"/>
    <s v="technology/wearables"/>
    <x v="2"/>
    <x v="8"/>
  </r>
  <r>
    <s v="De-engineered next generation parallelism"/>
    <n v="8800"/>
    <n v="2703"/>
    <m/>
    <m/>
    <x v="0"/>
    <n v="33"/>
    <x v="1"/>
    <s v="USD"/>
    <n v="1535259600"/>
    <n v="1535778000"/>
    <b v="0"/>
    <b v="0"/>
    <s v="photography/photography books"/>
    <x v="7"/>
    <x v="14"/>
  </r>
  <r>
    <s v="Intuitive cohesive groupware"/>
    <n v="8800"/>
    <n v="8747"/>
    <m/>
    <m/>
    <x v="3"/>
    <n v="94"/>
    <x v="1"/>
    <s v="USD"/>
    <n v="1327212000"/>
    <n v="1327471200"/>
    <b v="0"/>
    <b v="0"/>
    <s v="film &amp; video/documentary"/>
    <x v="4"/>
    <x v="4"/>
  </r>
  <r>
    <s v="Up-sized high-level access"/>
    <n v="69900"/>
    <n v="138087"/>
    <m/>
    <m/>
    <x v="1"/>
    <n v="1354"/>
    <x v="4"/>
    <s v="GBP"/>
    <n v="1526360400"/>
    <n v="1529557200"/>
    <b v="0"/>
    <b v="0"/>
    <s v="technology/web"/>
    <x v="2"/>
    <x v="2"/>
  </r>
  <r>
    <s v="Phased empowering success"/>
    <n v="1000"/>
    <n v="5085"/>
    <m/>
    <m/>
    <x v="1"/>
    <n v="48"/>
    <x v="1"/>
    <s v="USD"/>
    <n v="1532149200"/>
    <n v="1535259600"/>
    <b v="1"/>
    <b v="1"/>
    <s v="technology/web"/>
    <x v="2"/>
    <x v="2"/>
  </r>
  <r>
    <s v="Distributed actuating project"/>
    <n v="4700"/>
    <n v="11174"/>
    <m/>
    <m/>
    <x v="1"/>
    <n v="110"/>
    <x v="1"/>
    <s v="USD"/>
    <n v="1515304800"/>
    <n v="1515564000"/>
    <b v="0"/>
    <b v="0"/>
    <s v="food/food trucks"/>
    <x v="0"/>
    <x v="0"/>
  </r>
  <r>
    <s v="Robust motivating orchestration"/>
    <n v="3200"/>
    <n v="10831"/>
    <m/>
    <m/>
    <x v="1"/>
    <n v="172"/>
    <x v="1"/>
    <s v="USD"/>
    <n v="1276318800"/>
    <n v="1277096400"/>
    <b v="0"/>
    <b v="0"/>
    <s v="film &amp; video/drama"/>
    <x v="4"/>
    <x v="6"/>
  </r>
  <r>
    <s v="Vision-oriented uniform instruction set"/>
    <n v="6700"/>
    <n v="8917"/>
    <m/>
    <m/>
    <x v="1"/>
    <n v="307"/>
    <x v="1"/>
    <s v="USD"/>
    <n v="1328767200"/>
    <n v="1329026400"/>
    <b v="0"/>
    <b v="1"/>
    <s v="music/indie rock"/>
    <x v="1"/>
    <x v="7"/>
  </r>
  <r>
    <s v="Cross-group upward-trending hierarchy"/>
    <n v="100"/>
    <n v="1"/>
    <m/>
    <m/>
    <x v="0"/>
    <n v="1"/>
    <x v="1"/>
    <s v="USD"/>
    <n v="1321682400"/>
    <n v="1322978400"/>
    <b v="1"/>
    <b v="0"/>
    <s v="music/rock"/>
    <x v="1"/>
    <x v="1"/>
  </r>
  <r>
    <s v="Object-based needs-based info-mediaries"/>
    <n v="6000"/>
    <n v="12468"/>
    <m/>
    <m/>
    <x v="1"/>
    <n v="160"/>
    <x v="1"/>
    <s v="USD"/>
    <n v="1335934800"/>
    <n v="1338786000"/>
    <b v="0"/>
    <b v="0"/>
    <s v="music/electric music"/>
    <x v="1"/>
    <x v="5"/>
  </r>
  <r>
    <s v="Open-source reciprocal standardization"/>
    <n v="4900"/>
    <n v="2505"/>
    <m/>
    <m/>
    <x v="0"/>
    <n v="31"/>
    <x v="1"/>
    <s v="USD"/>
    <n v="1310792400"/>
    <n v="1311656400"/>
    <b v="0"/>
    <b v="1"/>
    <s v="games/video games"/>
    <x v="6"/>
    <x v="11"/>
  </r>
  <r>
    <s v="Secured well-modulated projection"/>
    <n v="17100"/>
    <n v="111502"/>
    <m/>
    <m/>
    <x v="1"/>
    <n v="1467"/>
    <x v="0"/>
    <s v="CAD"/>
    <n v="1308546000"/>
    <n v="1308978000"/>
    <b v="0"/>
    <b v="1"/>
    <s v="music/indie rock"/>
    <x v="1"/>
    <x v="7"/>
  </r>
  <r>
    <s v="Multi-channeled secondary middleware"/>
    <n v="171000"/>
    <n v="194309"/>
    <m/>
    <m/>
    <x v="1"/>
    <n v="2662"/>
    <x v="0"/>
    <s v="CAD"/>
    <n v="1574056800"/>
    <n v="1576389600"/>
    <b v="0"/>
    <b v="0"/>
    <s v="publishing/fiction"/>
    <x v="5"/>
    <x v="13"/>
  </r>
  <r>
    <s v="Horizontal clear-thinking framework"/>
    <n v="23400"/>
    <n v="23956"/>
    <m/>
    <m/>
    <x v="1"/>
    <n v="452"/>
    <x v="2"/>
    <s v="AUD"/>
    <n v="1308373200"/>
    <n v="1311051600"/>
    <b v="0"/>
    <b v="0"/>
    <s v="theater/plays"/>
    <x v="3"/>
    <x v="3"/>
  </r>
  <r>
    <s v="Profound composite core"/>
    <n v="2400"/>
    <n v="8558"/>
    <m/>
    <m/>
    <x v="1"/>
    <n v="158"/>
    <x v="1"/>
    <s v="USD"/>
    <n v="1335243600"/>
    <n v="1336712400"/>
    <b v="0"/>
    <b v="0"/>
    <s v="food/food trucks"/>
    <x v="0"/>
    <x v="0"/>
  </r>
  <r>
    <s v="Programmable disintermediate matrices"/>
    <n v="5300"/>
    <n v="7413"/>
    <m/>
    <m/>
    <x v="1"/>
    <n v="225"/>
    <x v="5"/>
    <s v="CHF"/>
    <n v="1328421600"/>
    <n v="1330408800"/>
    <b v="1"/>
    <b v="0"/>
    <s v="film &amp; video/shorts"/>
    <x v="4"/>
    <x v="12"/>
  </r>
  <r>
    <s v="Realigned 5thgeneration knowledge user"/>
    <n v="4000"/>
    <n v="2778"/>
    <m/>
    <m/>
    <x v="0"/>
    <n v="35"/>
    <x v="1"/>
    <s v="USD"/>
    <n v="1524286800"/>
    <n v="1524891600"/>
    <b v="1"/>
    <b v="0"/>
    <s v="food/food trucks"/>
    <x v="0"/>
    <x v="0"/>
  </r>
  <r>
    <s v="Multi-layered upward-trending groupware"/>
    <n v="7300"/>
    <n v="2594"/>
    <m/>
    <m/>
    <x v="0"/>
    <n v="63"/>
    <x v="1"/>
    <s v="USD"/>
    <n v="1362117600"/>
    <n v="1363669200"/>
    <b v="0"/>
    <b v="1"/>
    <s v="theater/plays"/>
    <x v="3"/>
    <x v="3"/>
  </r>
  <r>
    <s v="Re-contextualized leadingedge firmware"/>
    <n v="2000"/>
    <n v="5033"/>
    <m/>
    <m/>
    <x v="1"/>
    <n v="65"/>
    <x v="1"/>
    <s v="USD"/>
    <n v="1550556000"/>
    <n v="1551420000"/>
    <b v="0"/>
    <b v="1"/>
    <s v="technology/wearables"/>
    <x v="2"/>
    <x v="8"/>
  </r>
  <r>
    <s v="Devolved disintermediate analyzer"/>
    <n v="8800"/>
    <n v="9317"/>
    <m/>
    <m/>
    <x v="1"/>
    <n v="163"/>
    <x v="1"/>
    <s v="USD"/>
    <n v="1269147600"/>
    <n v="1269838800"/>
    <b v="0"/>
    <b v="0"/>
    <s v="theater/plays"/>
    <x v="3"/>
    <x v="3"/>
  </r>
  <r>
    <s v="Profound disintermediate open system"/>
    <n v="3500"/>
    <n v="6560"/>
    <m/>
    <m/>
    <x v="1"/>
    <n v="85"/>
    <x v="1"/>
    <s v="USD"/>
    <n v="1312174800"/>
    <n v="1312520400"/>
    <b v="0"/>
    <b v="0"/>
    <s v="theater/plays"/>
    <x v="3"/>
    <x v="3"/>
  </r>
  <r>
    <s v="Automated reciprocal protocol"/>
    <n v="1400"/>
    <n v="5415"/>
    <m/>
    <m/>
    <x v="1"/>
    <n v="217"/>
    <x v="1"/>
    <s v="USD"/>
    <n v="1434517200"/>
    <n v="1436504400"/>
    <b v="0"/>
    <b v="1"/>
    <s v="film &amp; video/television"/>
    <x v="4"/>
    <x v="19"/>
  </r>
  <r>
    <s v="Automated static workforce"/>
    <n v="4200"/>
    <n v="14577"/>
    <m/>
    <m/>
    <x v="1"/>
    <n v="150"/>
    <x v="1"/>
    <s v="USD"/>
    <n v="1471582800"/>
    <n v="1472014800"/>
    <b v="0"/>
    <b v="0"/>
    <s v="film &amp; video/shorts"/>
    <x v="4"/>
    <x v="12"/>
  </r>
  <r>
    <s v="Horizontal attitude-oriented help-desk"/>
    <n v="81000"/>
    <n v="150515"/>
    <m/>
    <m/>
    <x v="1"/>
    <n v="3272"/>
    <x v="1"/>
    <s v="USD"/>
    <n v="1410757200"/>
    <n v="1411534800"/>
    <b v="0"/>
    <b v="0"/>
    <s v="theater/plays"/>
    <x v="3"/>
    <x v="3"/>
  </r>
  <r>
    <s v="Versatile 5thgeneration matrices"/>
    <n v="182800"/>
    <n v="79045"/>
    <m/>
    <m/>
    <x v="3"/>
    <n v="898"/>
    <x v="1"/>
    <s v="USD"/>
    <n v="1304830800"/>
    <n v="1304917200"/>
    <b v="0"/>
    <b v="0"/>
    <s v="photography/photography books"/>
    <x v="7"/>
    <x v="14"/>
  </r>
  <r>
    <s v="Cross-platform next generation service-desk"/>
    <n v="4800"/>
    <n v="7797"/>
    <m/>
    <m/>
    <x v="1"/>
    <n v="300"/>
    <x v="1"/>
    <s v="USD"/>
    <n v="1539061200"/>
    <n v="1539579600"/>
    <b v="0"/>
    <b v="0"/>
    <s v="food/food trucks"/>
    <x v="0"/>
    <x v="0"/>
  </r>
  <r>
    <s v="Front-line web-enabled installation"/>
    <n v="7000"/>
    <n v="12939"/>
    <m/>
    <m/>
    <x v="1"/>
    <n v="126"/>
    <x v="1"/>
    <s v="USD"/>
    <n v="1381554000"/>
    <n v="1382504400"/>
    <b v="0"/>
    <b v="0"/>
    <s v="theater/plays"/>
    <x v="3"/>
    <x v="3"/>
  </r>
  <r>
    <s v="Multi-channeled responsive product"/>
    <n v="161900"/>
    <n v="38376"/>
    <m/>
    <m/>
    <x v="0"/>
    <n v="526"/>
    <x v="1"/>
    <s v="USD"/>
    <n v="1277096400"/>
    <n v="1278306000"/>
    <b v="0"/>
    <b v="0"/>
    <s v="film &amp; video/drama"/>
    <x v="4"/>
    <x v="6"/>
  </r>
  <r>
    <s v="Adaptive demand-driven encryption"/>
    <n v="7700"/>
    <n v="6920"/>
    <m/>
    <m/>
    <x v="0"/>
    <n v="121"/>
    <x v="1"/>
    <s v="USD"/>
    <n v="1440392400"/>
    <n v="1442552400"/>
    <b v="0"/>
    <b v="0"/>
    <s v="theater/plays"/>
    <x v="3"/>
    <x v="3"/>
  </r>
  <r>
    <s v="Re-engineered client-driven knowledge user"/>
    <n v="71500"/>
    <n v="194912"/>
    <m/>
    <m/>
    <x v="1"/>
    <n v="2320"/>
    <x v="1"/>
    <s v="USD"/>
    <n v="1509512400"/>
    <n v="1511071200"/>
    <b v="0"/>
    <b v="1"/>
    <s v="theater/plays"/>
    <x v="3"/>
    <x v="3"/>
  </r>
  <r>
    <s v="Compatible logistical paradigm"/>
    <n v="4700"/>
    <n v="7992"/>
    <m/>
    <m/>
    <x v="1"/>
    <n v="81"/>
    <x v="2"/>
    <s v="AUD"/>
    <n v="1535950800"/>
    <n v="1536382800"/>
    <b v="0"/>
    <b v="0"/>
    <s v="film &amp; video/science fiction"/>
    <x v="4"/>
    <x v="22"/>
  </r>
  <r>
    <s v="Intuitive value-added installation"/>
    <n v="42100"/>
    <n v="79268"/>
    <m/>
    <m/>
    <x v="1"/>
    <n v="1887"/>
    <x v="1"/>
    <s v="USD"/>
    <n v="1389160800"/>
    <n v="1389592800"/>
    <b v="0"/>
    <b v="0"/>
    <s v="photography/photography books"/>
    <x v="7"/>
    <x v="14"/>
  </r>
  <r>
    <s v="Managed discrete parallelism"/>
    <n v="40200"/>
    <n v="139468"/>
    <m/>
    <m/>
    <x v="1"/>
    <n v="4358"/>
    <x v="1"/>
    <s v="USD"/>
    <n v="1271998800"/>
    <n v="1275282000"/>
    <b v="0"/>
    <b v="1"/>
    <s v="photography/photography books"/>
    <x v="7"/>
    <x v="14"/>
  </r>
  <r>
    <s v="Implemented tangible approach"/>
    <n v="7900"/>
    <n v="5465"/>
    <m/>
    <m/>
    <x v="0"/>
    <n v="67"/>
    <x v="1"/>
    <s v="USD"/>
    <n v="1294898400"/>
    <n v="1294984800"/>
    <b v="0"/>
    <b v="0"/>
    <s v="music/rock"/>
    <x v="1"/>
    <x v="1"/>
  </r>
  <r>
    <s v="Re-engineered encompassing definition"/>
    <n v="8300"/>
    <n v="2111"/>
    <m/>
    <m/>
    <x v="0"/>
    <n v="57"/>
    <x v="0"/>
    <s v="CAD"/>
    <n v="1559970000"/>
    <n v="1562043600"/>
    <b v="0"/>
    <b v="0"/>
    <s v="photography/photography books"/>
    <x v="7"/>
    <x v="14"/>
  </r>
  <r>
    <s v="Multi-lateral uniform collaboration"/>
    <n v="163600"/>
    <n v="126628"/>
    <m/>
    <m/>
    <x v="0"/>
    <n v="1229"/>
    <x v="1"/>
    <s v="USD"/>
    <n v="1469509200"/>
    <n v="1469595600"/>
    <b v="0"/>
    <b v="0"/>
    <s v="food/food trucks"/>
    <x v="0"/>
    <x v="0"/>
  </r>
  <r>
    <s v="Enterprise-wide foreground paradigm"/>
    <n v="2700"/>
    <n v="1012"/>
    <m/>
    <m/>
    <x v="0"/>
    <n v="12"/>
    <x v="6"/>
    <s v="EUR"/>
    <n v="1579068000"/>
    <n v="1581141600"/>
    <b v="0"/>
    <b v="0"/>
    <s v="music/metal"/>
    <x v="1"/>
    <x v="16"/>
  </r>
  <r>
    <s v="Stand-alone incremental parallelism"/>
    <n v="1000"/>
    <n v="5438"/>
    <m/>
    <m/>
    <x v="1"/>
    <n v="53"/>
    <x v="1"/>
    <s v="USD"/>
    <n v="1487743200"/>
    <n v="1488520800"/>
    <b v="0"/>
    <b v="0"/>
    <s v="publishing/nonfiction"/>
    <x v="5"/>
    <x v="9"/>
  </r>
  <r>
    <s v="Persevering 5thgeneration throughput"/>
    <n v="84500"/>
    <n v="193101"/>
    <m/>
    <m/>
    <x v="1"/>
    <n v="2414"/>
    <x v="1"/>
    <s v="USD"/>
    <n v="1563685200"/>
    <n v="1563858000"/>
    <b v="0"/>
    <b v="0"/>
    <s v="music/electric music"/>
    <x v="1"/>
    <x v="5"/>
  </r>
  <r>
    <s v="Implemented object-oriented synergy"/>
    <n v="81300"/>
    <n v="31665"/>
    <m/>
    <m/>
    <x v="0"/>
    <n v="452"/>
    <x v="1"/>
    <s v="USD"/>
    <n v="1436418000"/>
    <n v="1438923600"/>
    <b v="0"/>
    <b v="1"/>
    <s v="theater/plays"/>
    <x v="3"/>
    <x v="3"/>
  </r>
  <r>
    <s v="Balanced demand-driven definition"/>
    <n v="800"/>
    <n v="2960"/>
    <m/>
    <m/>
    <x v="1"/>
    <n v="80"/>
    <x v="1"/>
    <s v="USD"/>
    <n v="1421820000"/>
    <n v="1422165600"/>
    <b v="0"/>
    <b v="0"/>
    <s v="theater/plays"/>
    <x v="3"/>
    <x v="3"/>
  </r>
  <r>
    <s v="Customer-focused mobile Graphic Interface"/>
    <n v="3400"/>
    <n v="8089"/>
    <m/>
    <m/>
    <x v="1"/>
    <n v="193"/>
    <x v="1"/>
    <s v="USD"/>
    <n v="1274763600"/>
    <n v="1277874000"/>
    <b v="0"/>
    <b v="0"/>
    <s v="film &amp; video/shorts"/>
    <x v="4"/>
    <x v="12"/>
  </r>
  <r>
    <s v="Horizontal secondary interface"/>
    <n v="170800"/>
    <n v="109374"/>
    <m/>
    <m/>
    <x v="0"/>
    <n v="1886"/>
    <x v="1"/>
    <s v="USD"/>
    <n v="1399179600"/>
    <n v="1399352400"/>
    <b v="0"/>
    <b v="1"/>
    <s v="theater/plays"/>
    <x v="3"/>
    <x v="3"/>
  </r>
  <r>
    <s v="Virtual analyzing collaboration"/>
    <n v="1800"/>
    <n v="2129"/>
    <m/>
    <m/>
    <x v="1"/>
    <n v="52"/>
    <x v="1"/>
    <s v="USD"/>
    <n v="1275800400"/>
    <n v="1279083600"/>
    <b v="0"/>
    <b v="0"/>
    <s v="theater/plays"/>
    <x v="3"/>
    <x v="3"/>
  </r>
  <r>
    <s v="Multi-tiered explicit focus group"/>
    <n v="150600"/>
    <n v="127745"/>
    <m/>
    <m/>
    <x v="0"/>
    <n v="1825"/>
    <x v="1"/>
    <s v="USD"/>
    <n v="1282798800"/>
    <n v="1284354000"/>
    <b v="0"/>
    <b v="0"/>
    <s v="music/indie rock"/>
    <x v="1"/>
    <x v="7"/>
  </r>
  <r>
    <s v="Multi-layered systematic knowledgebase"/>
    <n v="7800"/>
    <n v="2289"/>
    <m/>
    <m/>
    <x v="0"/>
    <n v="31"/>
    <x v="1"/>
    <s v="USD"/>
    <n v="1437109200"/>
    <n v="1441170000"/>
    <b v="0"/>
    <b v="1"/>
    <s v="theater/plays"/>
    <x v="3"/>
    <x v="3"/>
  </r>
  <r>
    <s v="Reverse-engineered uniform knowledge user"/>
    <n v="5800"/>
    <n v="12174"/>
    <m/>
    <m/>
    <x v="1"/>
    <n v="290"/>
    <x v="1"/>
    <s v="USD"/>
    <n v="1491886800"/>
    <n v="1493528400"/>
    <b v="0"/>
    <b v="0"/>
    <s v="theater/plays"/>
    <x v="3"/>
    <x v="3"/>
  </r>
  <r>
    <s v="Secured dynamic capacity"/>
    <n v="5600"/>
    <n v="9508"/>
    <m/>
    <m/>
    <x v="1"/>
    <n v="122"/>
    <x v="1"/>
    <s v="USD"/>
    <n v="1394600400"/>
    <n v="1395205200"/>
    <b v="0"/>
    <b v="1"/>
    <s v="music/electric music"/>
    <x v="1"/>
    <x v="5"/>
  </r>
  <r>
    <s v="Devolved foreground throughput"/>
    <n v="134400"/>
    <n v="155849"/>
    <m/>
    <m/>
    <x v="1"/>
    <n v="1470"/>
    <x v="1"/>
    <s v="USD"/>
    <n v="1561352400"/>
    <n v="1561438800"/>
    <b v="0"/>
    <b v="0"/>
    <s v="music/indie rock"/>
    <x v="1"/>
    <x v="7"/>
  </r>
  <r>
    <s v="Synchronized demand-driven infrastructure"/>
    <n v="3000"/>
    <n v="7758"/>
    <m/>
    <m/>
    <x v="1"/>
    <n v="165"/>
    <x v="0"/>
    <s v="CAD"/>
    <n v="1322892000"/>
    <n v="1326693600"/>
    <b v="0"/>
    <b v="0"/>
    <s v="film &amp; video/documentary"/>
    <x v="4"/>
    <x v="4"/>
  </r>
  <r>
    <s v="Realigned discrete structure"/>
    <n v="6000"/>
    <n v="13835"/>
    <m/>
    <m/>
    <x v="1"/>
    <n v="182"/>
    <x v="1"/>
    <s v="USD"/>
    <n v="1274418000"/>
    <n v="1277960400"/>
    <b v="0"/>
    <b v="0"/>
    <s v="publishing/translations"/>
    <x v="5"/>
    <x v="18"/>
  </r>
  <r>
    <s v="Progressive grid-enabled website"/>
    <n v="8400"/>
    <n v="10770"/>
    <m/>
    <m/>
    <x v="1"/>
    <n v="199"/>
    <x v="6"/>
    <s v="EUR"/>
    <n v="1434344400"/>
    <n v="1434690000"/>
    <b v="0"/>
    <b v="1"/>
    <s v="film &amp; video/documentary"/>
    <x v="4"/>
    <x v="4"/>
  </r>
  <r>
    <s v="Organic cohesive neural-net"/>
    <n v="1700"/>
    <n v="3208"/>
    <m/>
    <m/>
    <x v="1"/>
    <n v="56"/>
    <x v="4"/>
    <s v="GBP"/>
    <n v="1373518800"/>
    <n v="1376110800"/>
    <b v="0"/>
    <b v="1"/>
    <s v="film &amp; video/television"/>
    <x v="4"/>
    <x v="19"/>
  </r>
  <r>
    <s v="Integrated demand-driven info-mediaries"/>
    <n v="159800"/>
    <n v="11108"/>
    <m/>
    <m/>
    <x v="0"/>
    <n v="107"/>
    <x v="1"/>
    <s v="USD"/>
    <n v="1517637600"/>
    <n v="1518415200"/>
    <b v="0"/>
    <b v="0"/>
    <s v="theater/plays"/>
    <x v="3"/>
    <x v="3"/>
  </r>
  <r>
    <s v="Reverse-engineered client-server extranet"/>
    <n v="19800"/>
    <n v="153338"/>
    <m/>
    <m/>
    <x v="1"/>
    <n v="1460"/>
    <x v="2"/>
    <s v="AUD"/>
    <n v="1310619600"/>
    <n v="1310878800"/>
    <b v="0"/>
    <b v="1"/>
    <s v="food/food trucks"/>
    <x v="0"/>
    <x v="0"/>
  </r>
  <r>
    <s v="Organized discrete encoding"/>
    <n v="8800"/>
    <n v="2437"/>
    <m/>
    <m/>
    <x v="0"/>
    <n v="27"/>
    <x v="1"/>
    <s v="USD"/>
    <n v="1556427600"/>
    <n v="1556600400"/>
    <b v="0"/>
    <b v="0"/>
    <s v="theater/plays"/>
    <x v="3"/>
    <x v="3"/>
  </r>
  <r>
    <s v="Balanced regional flexibility"/>
    <n v="179100"/>
    <n v="93991"/>
    <m/>
    <m/>
    <x v="0"/>
    <n v="1221"/>
    <x v="1"/>
    <s v="USD"/>
    <n v="1576476000"/>
    <n v="1576994400"/>
    <b v="0"/>
    <b v="0"/>
    <s v="film &amp; video/documentary"/>
    <x v="4"/>
    <x v="4"/>
  </r>
  <r>
    <s v="Implemented multimedia time-frame"/>
    <n v="3100"/>
    <n v="12620"/>
    <m/>
    <m/>
    <x v="1"/>
    <n v="123"/>
    <x v="5"/>
    <s v="CHF"/>
    <n v="1381122000"/>
    <n v="1382677200"/>
    <b v="0"/>
    <b v="0"/>
    <s v="music/jazz"/>
    <x v="1"/>
    <x v="17"/>
  </r>
  <r>
    <s v="Enhanced uniform service-desk"/>
    <n v="100"/>
    <n v="2"/>
    <m/>
    <m/>
    <x v="0"/>
    <n v="1"/>
    <x v="1"/>
    <s v="USD"/>
    <n v="1411102800"/>
    <n v="1411189200"/>
    <b v="0"/>
    <b v="1"/>
    <s v="technology/web"/>
    <x v="2"/>
    <x v="2"/>
  </r>
  <r>
    <s v="Versatile bottom-line definition"/>
    <n v="5600"/>
    <n v="8746"/>
    <m/>
    <m/>
    <x v="1"/>
    <n v="159"/>
    <x v="1"/>
    <s v="USD"/>
    <n v="1531803600"/>
    <n v="1534654800"/>
    <b v="0"/>
    <b v="1"/>
    <s v="music/rock"/>
    <x v="1"/>
    <x v="1"/>
  </r>
  <r>
    <s v="Integrated bifurcated software"/>
    <n v="1400"/>
    <n v="3534"/>
    <m/>
    <m/>
    <x v="1"/>
    <n v="110"/>
    <x v="1"/>
    <s v="USD"/>
    <n v="1454133600"/>
    <n v="1457762400"/>
    <b v="0"/>
    <b v="0"/>
    <s v="technology/web"/>
    <x v="2"/>
    <x v="2"/>
  </r>
  <r>
    <s v="Assimilated next generation instruction set"/>
    <n v="41000"/>
    <n v="709"/>
    <m/>
    <m/>
    <x v="2"/>
    <n v="14"/>
    <x v="1"/>
    <s v="USD"/>
    <n v="1336194000"/>
    <n v="1337490000"/>
    <b v="0"/>
    <b v="1"/>
    <s v="publishing/nonfiction"/>
    <x v="5"/>
    <x v="9"/>
  </r>
  <r>
    <s v="Digitized foreground array"/>
    <n v="6500"/>
    <n v="795"/>
    <m/>
    <m/>
    <x v="0"/>
    <n v="16"/>
    <x v="1"/>
    <s v="USD"/>
    <n v="1349326800"/>
    <n v="1349672400"/>
    <b v="0"/>
    <b v="0"/>
    <s v="publishing/radio &amp; podcasts"/>
    <x v="5"/>
    <x v="15"/>
  </r>
  <r>
    <s v="Re-engineered clear-thinking project"/>
    <n v="7900"/>
    <n v="12955"/>
    <m/>
    <m/>
    <x v="1"/>
    <n v="236"/>
    <x v="1"/>
    <s v="USD"/>
    <n v="1379566800"/>
    <n v="1379826000"/>
    <b v="0"/>
    <b v="0"/>
    <s v="theater/plays"/>
    <x v="3"/>
    <x v="3"/>
  </r>
  <r>
    <s v="Implemented even-keeled standardization"/>
    <n v="5500"/>
    <n v="8964"/>
    <m/>
    <m/>
    <x v="1"/>
    <n v="191"/>
    <x v="1"/>
    <s v="USD"/>
    <n v="1494651600"/>
    <n v="1497762000"/>
    <b v="1"/>
    <b v="1"/>
    <s v="film &amp; video/documentary"/>
    <x v="4"/>
    <x v="4"/>
  </r>
  <r>
    <s v="Quality-focused asymmetric adapter"/>
    <n v="9100"/>
    <n v="1843"/>
    <m/>
    <m/>
    <x v="0"/>
    <n v="41"/>
    <x v="1"/>
    <s v="USD"/>
    <n v="1303880400"/>
    <n v="1304485200"/>
    <b v="0"/>
    <b v="0"/>
    <s v="theater/plays"/>
    <x v="3"/>
    <x v="3"/>
  </r>
  <r>
    <s v="Networked intangible help-desk"/>
    <n v="38200"/>
    <n v="121950"/>
    <m/>
    <m/>
    <x v="1"/>
    <n v="3934"/>
    <x v="1"/>
    <s v="USD"/>
    <n v="1335934800"/>
    <n v="1336885200"/>
    <b v="0"/>
    <b v="0"/>
    <s v="games/video games"/>
    <x v="6"/>
    <x v="11"/>
  </r>
  <r>
    <s v="Synchronized attitude-oriented frame"/>
    <n v="1800"/>
    <n v="8621"/>
    <m/>
    <m/>
    <x v="1"/>
    <n v="80"/>
    <x v="0"/>
    <s v="CAD"/>
    <n v="1528088400"/>
    <n v="1530421200"/>
    <b v="0"/>
    <b v="1"/>
    <s v="theater/plays"/>
    <x v="3"/>
    <x v="3"/>
  </r>
  <r>
    <s v="Proactive incremental architecture"/>
    <n v="154500"/>
    <n v="30215"/>
    <m/>
    <m/>
    <x v="3"/>
    <n v="296"/>
    <x v="1"/>
    <s v="USD"/>
    <n v="1421906400"/>
    <n v="1421992800"/>
    <b v="0"/>
    <b v="0"/>
    <s v="theater/plays"/>
    <x v="3"/>
    <x v="3"/>
  </r>
  <r>
    <s v="Cloned responsive standardization"/>
    <n v="5800"/>
    <n v="11539"/>
    <m/>
    <m/>
    <x v="1"/>
    <n v="462"/>
    <x v="1"/>
    <s v="USD"/>
    <n v="1568005200"/>
    <n v="1568178000"/>
    <b v="1"/>
    <b v="0"/>
    <s v="technology/web"/>
    <x v="2"/>
    <x v="2"/>
  </r>
  <r>
    <s v="Reduced bifurcated pricing structure"/>
    <n v="1800"/>
    <n v="14310"/>
    <m/>
    <m/>
    <x v="1"/>
    <n v="179"/>
    <x v="1"/>
    <s v="USD"/>
    <n v="1346821200"/>
    <n v="1347944400"/>
    <b v="1"/>
    <b v="0"/>
    <s v="film &amp; video/drama"/>
    <x v="4"/>
    <x v="6"/>
  </r>
  <r>
    <s v="Re-engineered asymmetric challenge"/>
    <n v="70200"/>
    <n v="35536"/>
    <m/>
    <m/>
    <x v="0"/>
    <n v="523"/>
    <x v="2"/>
    <s v="AUD"/>
    <n v="1557637200"/>
    <n v="1558760400"/>
    <b v="0"/>
    <b v="0"/>
    <s v="film &amp; video/drama"/>
    <x v="4"/>
    <x v="6"/>
  </r>
  <r>
    <s v="Diverse client-driven conglomeration"/>
    <n v="6400"/>
    <n v="3676"/>
    <m/>
    <m/>
    <x v="0"/>
    <n v="141"/>
    <x v="4"/>
    <s v="GBP"/>
    <n v="1375592400"/>
    <n v="1376629200"/>
    <b v="0"/>
    <b v="0"/>
    <s v="theater/plays"/>
    <x v="3"/>
    <x v="3"/>
  </r>
  <r>
    <s v="Configurable upward-trending solution"/>
    <n v="125900"/>
    <n v="195936"/>
    <m/>
    <m/>
    <x v="1"/>
    <n v="1866"/>
    <x v="4"/>
    <s v="GBP"/>
    <n v="1503982800"/>
    <n v="1504760400"/>
    <b v="0"/>
    <b v="0"/>
    <s v="film &amp; video/television"/>
    <x v="4"/>
    <x v="19"/>
  </r>
  <r>
    <s v="Persistent bandwidth-monitored framework"/>
    <n v="3700"/>
    <n v="1343"/>
    <m/>
    <m/>
    <x v="0"/>
    <n v="52"/>
    <x v="1"/>
    <s v="USD"/>
    <n v="1418882400"/>
    <n v="1419660000"/>
    <b v="0"/>
    <b v="0"/>
    <s v="photography/photography books"/>
    <x v="7"/>
    <x v="14"/>
  </r>
  <r>
    <s v="Polarized discrete product"/>
    <n v="3600"/>
    <n v="2097"/>
    <m/>
    <m/>
    <x v="2"/>
    <n v="27"/>
    <x v="4"/>
    <s v="GBP"/>
    <n v="1309237200"/>
    <n v="1311310800"/>
    <b v="0"/>
    <b v="1"/>
    <s v="film &amp; video/shorts"/>
    <x v="4"/>
    <x v="12"/>
  </r>
  <r>
    <s v="Seamless dynamic website"/>
    <n v="3800"/>
    <n v="9021"/>
    <m/>
    <m/>
    <x v="1"/>
    <n v="156"/>
    <x v="5"/>
    <s v="CHF"/>
    <n v="1343365200"/>
    <n v="1344315600"/>
    <b v="0"/>
    <b v="0"/>
    <s v="publishing/radio &amp; podcasts"/>
    <x v="5"/>
    <x v="15"/>
  </r>
  <r>
    <s v="Extended multimedia firmware"/>
    <n v="35600"/>
    <n v="20915"/>
    <m/>
    <m/>
    <x v="0"/>
    <n v="225"/>
    <x v="2"/>
    <s v="AUD"/>
    <n v="1507957200"/>
    <n v="1510725600"/>
    <b v="0"/>
    <b v="1"/>
    <s v="theater/plays"/>
    <x v="3"/>
    <x v="3"/>
  </r>
  <r>
    <s v="Versatile directional project"/>
    <n v="5300"/>
    <n v="9676"/>
    <m/>
    <m/>
    <x v="1"/>
    <n v="255"/>
    <x v="1"/>
    <s v="USD"/>
    <n v="1549519200"/>
    <n v="1551247200"/>
    <b v="1"/>
    <b v="0"/>
    <s v="film &amp; video/animation"/>
    <x v="4"/>
    <x v="10"/>
  </r>
  <r>
    <s v="Profound directional knowledge user"/>
    <n v="160400"/>
    <n v="1210"/>
    <m/>
    <m/>
    <x v="0"/>
    <n v="38"/>
    <x v="1"/>
    <s v="USD"/>
    <n v="1329026400"/>
    <n v="1330236000"/>
    <b v="0"/>
    <b v="0"/>
    <s v="technology/web"/>
    <x v="2"/>
    <x v="2"/>
  </r>
  <r>
    <s v="Ameliorated logistical capability"/>
    <n v="51400"/>
    <n v="90440"/>
    <m/>
    <m/>
    <x v="1"/>
    <n v="2261"/>
    <x v="1"/>
    <s v="USD"/>
    <n v="1544335200"/>
    <n v="1545112800"/>
    <b v="0"/>
    <b v="1"/>
    <s v="music/world music"/>
    <x v="1"/>
    <x v="21"/>
  </r>
  <r>
    <s v="Sharable discrete definition"/>
    <n v="1700"/>
    <n v="4044"/>
    <m/>
    <m/>
    <x v="1"/>
    <n v="40"/>
    <x v="1"/>
    <s v="USD"/>
    <n v="1279083600"/>
    <n v="1279170000"/>
    <b v="0"/>
    <b v="0"/>
    <s v="theater/plays"/>
    <x v="3"/>
    <x v="3"/>
  </r>
  <r>
    <s v="User-friendly next generation core"/>
    <n v="39400"/>
    <n v="192292"/>
    <m/>
    <m/>
    <x v="1"/>
    <n v="2289"/>
    <x v="6"/>
    <s v="EUR"/>
    <n v="1572498000"/>
    <n v="1573452000"/>
    <b v="0"/>
    <b v="0"/>
    <s v="theater/plays"/>
    <x v="3"/>
    <x v="3"/>
  </r>
  <r>
    <s v="Profit-focused empowering system engine"/>
    <n v="3000"/>
    <n v="6722"/>
    <m/>
    <m/>
    <x v="1"/>
    <n v="65"/>
    <x v="1"/>
    <s v="USD"/>
    <n v="1506056400"/>
    <n v="1507093200"/>
    <b v="0"/>
    <b v="0"/>
    <s v="theater/plays"/>
    <x v="3"/>
    <x v="3"/>
  </r>
  <r>
    <s v="Synchronized cohesive encoding"/>
    <n v="8700"/>
    <n v="1577"/>
    <m/>
    <m/>
    <x v="0"/>
    <n v="15"/>
    <x v="1"/>
    <s v="USD"/>
    <n v="1463029200"/>
    <n v="1463374800"/>
    <b v="0"/>
    <b v="0"/>
    <s v="food/food trucks"/>
    <x v="0"/>
    <x v="0"/>
  </r>
  <r>
    <s v="Synergistic dynamic utilization"/>
    <n v="7200"/>
    <n v="3301"/>
    <m/>
    <m/>
    <x v="0"/>
    <n v="37"/>
    <x v="1"/>
    <s v="USD"/>
    <n v="1342069200"/>
    <n v="1344574800"/>
    <b v="0"/>
    <b v="0"/>
    <s v="theater/plays"/>
    <x v="3"/>
    <x v="3"/>
  </r>
  <r>
    <s v="Triple-buffered bi-directional model"/>
    <n v="167400"/>
    <n v="196386"/>
    <m/>
    <m/>
    <x v="1"/>
    <n v="3777"/>
    <x v="6"/>
    <s v="EUR"/>
    <n v="1388296800"/>
    <n v="1389074400"/>
    <b v="0"/>
    <b v="0"/>
    <s v="technology/web"/>
    <x v="2"/>
    <x v="2"/>
  </r>
  <r>
    <s v="Polarized tertiary function"/>
    <n v="5500"/>
    <n v="11952"/>
    <m/>
    <m/>
    <x v="1"/>
    <n v="184"/>
    <x v="4"/>
    <s v="GBP"/>
    <n v="1493787600"/>
    <n v="1494997200"/>
    <b v="0"/>
    <b v="0"/>
    <s v="theater/plays"/>
    <x v="3"/>
    <x v="3"/>
  </r>
  <r>
    <s v="Configurable fault-tolerant structure"/>
    <n v="3500"/>
    <n v="3930"/>
    <m/>
    <m/>
    <x v="1"/>
    <n v="85"/>
    <x v="1"/>
    <s v="USD"/>
    <n v="1424844000"/>
    <n v="1425448800"/>
    <b v="0"/>
    <b v="1"/>
    <s v="theater/plays"/>
    <x v="3"/>
    <x v="3"/>
  </r>
  <r>
    <s v="Digitized 24/7 budgetary management"/>
    <n v="7900"/>
    <n v="5729"/>
    <m/>
    <m/>
    <x v="0"/>
    <n v="112"/>
    <x v="1"/>
    <s v="USD"/>
    <n v="1403931600"/>
    <n v="1404104400"/>
    <b v="0"/>
    <b v="1"/>
    <s v="theater/plays"/>
    <x v="3"/>
    <x v="3"/>
  </r>
  <r>
    <s v="Stand-alone zero tolerance algorithm"/>
    <n v="2300"/>
    <n v="4883"/>
    <m/>
    <m/>
    <x v="1"/>
    <n v="144"/>
    <x v="1"/>
    <s v="USD"/>
    <n v="1394514000"/>
    <n v="1394773200"/>
    <b v="0"/>
    <b v="0"/>
    <s v="music/rock"/>
    <x v="1"/>
    <x v="1"/>
  </r>
  <r>
    <s v="Implemented tangible support"/>
    <n v="73000"/>
    <n v="175015"/>
    <m/>
    <m/>
    <x v="1"/>
    <n v="1902"/>
    <x v="1"/>
    <s v="USD"/>
    <n v="1365397200"/>
    <n v="1366520400"/>
    <b v="0"/>
    <b v="0"/>
    <s v="theater/plays"/>
    <x v="3"/>
    <x v="3"/>
  </r>
  <r>
    <s v="Reactive radical framework"/>
    <n v="6200"/>
    <n v="11280"/>
    <m/>
    <m/>
    <x v="1"/>
    <n v="105"/>
    <x v="1"/>
    <s v="USD"/>
    <n v="1456120800"/>
    <n v="1456639200"/>
    <b v="0"/>
    <b v="0"/>
    <s v="theater/plays"/>
    <x v="3"/>
    <x v="3"/>
  </r>
  <r>
    <s v="Object-based full-range knowledge user"/>
    <n v="6100"/>
    <n v="10012"/>
    <m/>
    <m/>
    <x v="1"/>
    <n v="132"/>
    <x v="1"/>
    <s v="USD"/>
    <n v="1437714000"/>
    <n v="1438318800"/>
    <b v="0"/>
    <b v="0"/>
    <s v="theater/plays"/>
    <x v="3"/>
    <x v="3"/>
  </r>
  <r>
    <s v="Enhanced composite contingency"/>
    <n v="103200"/>
    <n v="1690"/>
    <m/>
    <m/>
    <x v="0"/>
    <n v="21"/>
    <x v="1"/>
    <s v="USD"/>
    <n v="1563771600"/>
    <n v="1564030800"/>
    <b v="1"/>
    <b v="0"/>
    <s v="theater/plays"/>
    <x v="3"/>
    <x v="3"/>
  </r>
  <r>
    <s v="Cloned fresh-thinking model"/>
    <n v="171000"/>
    <n v="84891"/>
    <m/>
    <m/>
    <x v="3"/>
    <n v="976"/>
    <x v="1"/>
    <s v="USD"/>
    <n v="1448517600"/>
    <n v="1449295200"/>
    <b v="0"/>
    <b v="0"/>
    <s v="film &amp; video/documentary"/>
    <x v="4"/>
    <x v="4"/>
  </r>
  <r>
    <s v="Total dedicated benchmark"/>
    <n v="9200"/>
    <n v="10093"/>
    <m/>
    <m/>
    <x v="1"/>
    <n v="96"/>
    <x v="1"/>
    <s v="USD"/>
    <n v="1528779600"/>
    <n v="1531890000"/>
    <b v="0"/>
    <b v="1"/>
    <s v="publishing/fiction"/>
    <x v="5"/>
    <x v="13"/>
  </r>
  <r>
    <s v="Streamlined human-resource Graphic Interface"/>
    <n v="7800"/>
    <n v="3839"/>
    <m/>
    <m/>
    <x v="0"/>
    <n v="67"/>
    <x v="1"/>
    <s v="USD"/>
    <n v="1304744400"/>
    <n v="1306213200"/>
    <b v="0"/>
    <b v="1"/>
    <s v="games/video games"/>
    <x v="6"/>
    <x v="11"/>
  </r>
  <r>
    <s v="Upgradable analyzing core"/>
    <n v="9900"/>
    <n v="6161"/>
    <m/>
    <m/>
    <x v="2"/>
    <n v="66"/>
    <x v="0"/>
    <s v="CAD"/>
    <n v="1354341600"/>
    <n v="1356242400"/>
    <b v="0"/>
    <b v="0"/>
    <s v="technology/web"/>
    <x v="2"/>
    <x v="2"/>
  </r>
  <r>
    <s v="Profound exuding pricing structure"/>
    <n v="43000"/>
    <n v="5615"/>
    <m/>
    <m/>
    <x v="0"/>
    <n v="78"/>
    <x v="1"/>
    <s v="USD"/>
    <n v="1294552800"/>
    <n v="1297576800"/>
    <b v="1"/>
    <b v="0"/>
    <s v="theater/plays"/>
    <x v="3"/>
    <x v="3"/>
  </r>
  <r>
    <s v="Horizontal optimizing model"/>
    <n v="9600"/>
    <n v="6205"/>
    <m/>
    <m/>
    <x v="0"/>
    <n v="67"/>
    <x v="2"/>
    <s v="AUD"/>
    <n v="1295935200"/>
    <n v="1296194400"/>
    <b v="0"/>
    <b v="0"/>
    <s v="theater/plays"/>
    <x v="3"/>
    <x v="3"/>
  </r>
  <r>
    <s v="Synchronized fault-tolerant algorithm"/>
    <n v="7500"/>
    <n v="11969"/>
    <m/>
    <m/>
    <x v="1"/>
    <n v="114"/>
    <x v="1"/>
    <s v="USD"/>
    <n v="1411534800"/>
    <n v="1414558800"/>
    <b v="0"/>
    <b v="0"/>
    <s v="food/food trucks"/>
    <x v="0"/>
    <x v="0"/>
  </r>
  <r>
    <s v="Streamlined 5thgeneration intranet"/>
    <n v="10000"/>
    <n v="8142"/>
    <m/>
    <m/>
    <x v="0"/>
    <n v="263"/>
    <x v="2"/>
    <s v="AUD"/>
    <n v="1486706400"/>
    <n v="1488348000"/>
    <b v="0"/>
    <b v="0"/>
    <s v="photography/photography books"/>
    <x v="7"/>
    <x v="14"/>
  </r>
  <r>
    <s v="Cross-group clear-thinking task-force"/>
    <n v="172000"/>
    <n v="55805"/>
    <m/>
    <m/>
    <x v="0"/>
    <n v="1691"/>
    <x v="1"/>
    <s v="USD"/>
    <n v="1333602000"/>
    <n v="1334898000"/>
    <b v="1"/>
    <b v="0"/>
    <s v="photography/photography books"/>
    <x v="7"/>
    <x v="14"/>
  </r>
  <r>
    <s v="Public-key bandwidth-monitored intranet"/>
    <n v="153700"/>
    <n v="15238"/>
    <m/>
    <m/>
    <x v="0"/>
    <n v="181"/>
    <x v="1"/>
    <s v="USD"/>
    <n v="1308200400"/>
    <n v="1308373200"/>
    <b v="0"/>
    <b v="0"/>
    <s v="theater/plays"/>
    <x v="3"/>
    <x v="3"/>
  </r>
  <r>
    <s v="Upgradable clear-thinking hardware"/>
    <n v="3600"/>
    <n v="961"/>
    <m/>
    <m/>
    <x v="0"/>
    <n v="13"/>
    <x v="1"/>
    <s v="USD"/>
    <n v="1411707600"/>
    <n v="1412312400"/>
    <b v="0"/>
    <b v="0"/>
    <s v="theater/plays"/>
    <x v="3"/>
    <x v="3"/>
  </r>
  <r>
    <s v="Integrated holistic paradigm"/>
    <n v="9400"/>
    <n v="5918"/>
    <m/>
    <m/>
    <x v="3"/>
    <n v="160"/>
    <x v="1"/>
    <s v="USD"/>
    <n v="1418364000"/>
    <n v="1419228000"/>
    <b v="1"/>
    <b v="1"/>
    <s v="film &amp; video/documentary"/>
    <x v="4"/>
    <x v="4"/>
  </r>
  <r>
    <s v="Seamless clear-thinking conglomeration"/>
    <n v="5900"/>
    <n v="9520"/>
    <m/>
    <m/>
    <x v="1"/>
    <n v="203"/>
    <x v="1"/>
    <s v="USD"/>
    <n v="1429333200"/>
    <n v="1430974800"/>
    <b v="0"/>
    <b v="0"/>
    <s v="technology/web"/>
    <x v="2"/>
    <x v="2"/>
  </r>
  <r>
    <s v="Persistent content-based methodology"/>
    <n v="100"/>
    <n v="5"/>
    <m/>
    <m/>
    <x v="0"/>
    <n v="1"/>
    <x v="1"/>
    <s v="USD"/>
    <n v="1555390800"/>
    <n v="1555822800"/>
    <b v="0"/>
    <b v="1"/>
    <s v="theater/plays"/>
    <x v="3"/>
    <x v="3"/>
  </r>
  <r>
    <s v="Re-engineered 24hour matrix"/>
    <n v="14500"/>
    <n v="159056"/>
    <m/>
    <m/>
    <x v="1"/>
    <n v="1559"/>
    <x v="1"/>
    <s v="USD"/>
    <n v="1482732000"/>
    <n v="1482818400"/>
    <b v="0"/>
    <b v="1"/>
    <s v="music/rock"/>
    <x v="1"/>
    <x v="1"/>
  </r>
  <r>
    <s v="Virtual multi-tasking core"/>
    <n v="145500"/>
    <n v="101987"/>
    <m/>
    <m/>
    <x v="3"/>
    <n v="2266"/>
    <x v="1"/>
    <s v="USD"/>
    <n v="1470718800"/>
    <n v="1471928400"/>
    <b v="0"/>
    <b v="0"/>
    <s v="film &amp; video/documentary"/>
    <x v="4"/>
    <x v="4"/>
  </r>
  <r>
    <s v="Streamlined fault-tolerant conglomeration"/>
    <n v="3300"/>
    <n v="1980"/>
    <m/>
    <m/>
    <x v="0"/>
    <n v="21"/>
    <x v="1"/>
    <s v="USD"/>
    <n v="1450591200"/>
    <n v="1453701600"/>
    <b v="0"/>
    <b v="1"/>
    <s v="film &amp; video/science fiction"/>
    <x v="4"/>
    <x v="22"/>
  </r>
  <r>
    <s v="Enterprise-wide client-driven policy"/>
    <n v="42600"/>
    <n v="156384"/>
    <m/>
    <m/>
    <x v="1"/>
    <n v="1548"/>
    <x v="2"/>
    <s v="AUD"/>
    <n v="1348290000"/>
    <n v="1350363600"/>
    <b v="0"/>
    <b v="0"/>
    <s v="technology/web"/>
    <x v="2"/>
    <x v="2"/>
  </r>
  <r>
    <s v="Function-based next generation emulation"/>
    <n v="700"/>
    <n v="7763"/>
    <m/>
    <m/>
    <x v="1"/>
    <n v="80"/>
    <x v="1"/>
    <s v="USD"/>
    <n v="1353823200"/>
    <n v="1353996000"/>
    <b v="0"/>
    <b v="0"/>
    <s v="theater/plays"/>
    <x v="3"/>
    <x v="3"/>
  </r>
  <r>
    <s v="Re-engineered composite focus group"/>
    <n v="187600"/>
    <n v="35698"/>
    <m/>
    <m/>
    <x v="0"/>
    <n v="830"/>
    <x v="1"/>
    <s v="USD"/>
    <n v="1450764000"/>
    <n v="1451109600"/>
    <b v="0"/>
    <b v="0"/>
    <s v="film &amp; video/science fiction"/>
    <x v="4"/>
    <x v="22"/>
  </r>
  <r>
    <s v="Profound mission-critical function"/>
    <n v="9800"/>
    <n v="12434"/>
    <m/>
    <m/>
    <x v="1"/>
    <n v="131"/>
    <x v="1"/>
    <s v="USD"/>
    <n v="1329372000"/>
    <n v="1329631200"/>
    <b v="0"/>
    <b v="0"/>
    <s v="theater/plays"/>
    <x v="3"/>
    <x v="3"/>
  </r>
  <r>
    <s v="De-engineered zero-defect open system"/>
    <n v="1100"/>
    <n v="8081"/>
    <m/>
    <m/>
    <x v="1"/>
    <n v="112"/>
    <x v="1"/>
    <s v="USD"/>
    <n v="1277096400"/>
    <n v="1278997200"/>
    <b v="0"/>
    <b v="0"/>
    <s v="film &amp; video/animation"/>
    <x v="4"/>
    <x v="10"/>
  </r>
  <r>
    <s v="Operative hybrid utilization"/>
    <n v="145000"/>
    <n v="6631"/>
    <m/>
    <m/>
    <x v="0"/>
    <n v="130"/>
    <x v="1"/>
    <s v="USD"/>
    <n v="1277701200"/>
    <n v="1280120400"/>
    <b v="0"/>
    <b v="0"/>
    <s v="publishing/translations"/>
    <x v="5"/>
    <x v="18"/>
  </r>
  <r>
    <s v="Function-based interactive matrix"/>
    <n v="5500"/>
    <n v="4678"/>
    <m/>
    <m/>
    <x v="0"/>
    <n v="55"/>
    <x v="1"/>
    <s v="USD"/>
    <n v="1454911200"/>
    <n v="1458104400"/>
    <b v="0"/>
    <b v="0"/>
    <s v="technology/web"/>
    <x v="2"/>
    <x v="2"/>
  </r>
  <r>
    <s v="Optimized content-based collaboration"/>
    <n v="5700"/>
    <n v="6800"/>
    <m/>
    <m/>
    <x v="1"/>
    <n v="155"/>
    <x v="1"/>
    <s v="USD"/>
    <n v="1297922400"/>
    <n v="1298268000"/>
    <b v="0"/>
    <b v="0"/>
    <s v="publishing/translations"/>
    <x v="5"/>
    <x v="18"/>
  </r>
  <r>
    <s v="User-centric cohesive policy"/>
    <n v="3600"/>
    <n v="10657"/>
    <m/>
    <m/>
    <x v="1"/>
    <n v="266"/>
    <x v="1"/>
    <s v="USD"/>
    <n v="1384408800"/>
    <n v="1386223200"/>
    <b v="0"/>
    <b v="0"/>
    <s v="food/food trucks"/>
    <x v="0"/>
    <x v="0"/>
  </r>
  <r>
    <s v="Ergonomic methodical hub"/>
    <n v="5900"/>
    <n v="4997"/>
    <m/>
    <m/>
    <x v="0"/>
    <n v="114"/>
    <x v="6"/>
    <s v="EUR"/>
    <n v="1299304800"/>
    <n v="1299823200"/>
    <b v="0"/>
    <b v="1"/>
    <s v="photography/photography books"/>
    <x v="7"/>
    <x v="14"/>
  </r>
  <r>
    <s v="Devolved disintermediate encryption"/>
    <n v="3700"/>
    <n v="13164"/>
    <m/>
    <m/>
    <x v="1"/>
    <n v="155"/>
    <x v="1"/>
    <s v="USD"/>
    <n v="1431320400"/>
    <n v="1431752400"/>
    <b v="0"/>
    <b v="0"/>
    <s v="theater/plays"/>
    <x v="3"/>
    <x v="3"/>
  </r>
  <r>
    <s v="Phased clear-thinking policy"/>
    <n v="2200"/>
    <n v="8501"/>
    <m/>
    <m/>
    <x v="1"/>
    <n v="207"/>
    <x v="4"/>
    <s v="GBP"/>
    <n v="1264399200"/>
    <n v="1267855200"/>
    <b v="0"/>
    <b v="0"/>
    <s v="music/rock"/>
    <x v="1"/>
    <x v="1"/>
  </r>
  <r>
    <s v="Seamless solution-oriented capacity"/>
    <n v="1700"/>
    <n v="13468"/>
    <m/>
    <m/>
    <x v="1"/>
    <n v="245"/>
    <x v="1"/>
    <s v="USD"/>
    <n v="1497502800"/>
    <n v="1497675600"/>
    <b v="0"/>
    <b v="0"/>
    <s v="theater/plays"/>
    <x v="3"/>
    <x v="3"/>
  </r>
  <r>
    <s v="Organized human-resource attitude"/>
    <n v="88400"/>
    <n v="121138"/>
    <m/>
    <m/>
    <x v="1"/>
    <n v="1573"/>
    <x v="1"/>
    <s v="USD"/>
    <n v="1333688400"/>
    <n v="1336885200"/>
    <b v="0"/>
    <b v="0"/>
    <s v="music/world music"/>
    <x v="1"/>
    <x v="21"/>
  </r>
  <r>
    <s v="Open-architected disintermediate budgetary management"/>
    <n v="2400"/>
    <n v="8117"/>
    <m/>
    <m/>
    <x v="1"/>
    <n v="114"/>
    <x v="1"/>
    <s v="USD"/>
    <n v="1293861600"/>
    <n v="1295157600"/>
    <b v="0"/>
    <b v="0"/>
    <s v="food/food trucks"/>
    <x v="0"/>
    <x v="0"/>
  </r>
  <r>
    <s v="Multi-lateral radical solution"/>
    <n v="7900"/>
    <n v="8550"/>
    <m/>
    <m/>
    <x v="1"/>
    <n v="93"/>
    <x v="1"/>
    <s v="USD"/>
    <n v="1576994400"/>
    <n v="1577599200"/>
    <b v="0"/>
    <b v="0"/>
    <s v="theater/plays"/>
    <x v="3"/>
    <x v="3"/>
  </r>
  <r>
    <s v="Inverse context-sensitive info-mediaries"/>
    <n v="94900"/>
    <n v="57659"/>
    <m/>
    <m/>
    <x v="0"/>
    <n v="594"/>
    <x v="1"/>
    <s v="USD"/>
    <n v="1304917200"/>
    <n v="1305003600"/>
    <b v="0"/>
    <b v="0"/>
    <s v="theater/plays"/>
    <x v="3"/>
    <x v="3"/>
  </r>
  <r>
    <s v="Versatile neutral workforce"/>
    <n v="5100"/>
    <n v="1414"/>
    <m/>
    <m/>
    <x v="0"/>
    <n v="24"/>
    <x v="1"/>
    <s v="USD"/>
    <n v="1381208400"/>
    <n v="1381726800"/>
    <b v="0"/>
    <b v="0"/>
    <s v="film &amp; video/television"/>
    <x v="4"/>
    <x v="19"/>
  </r>
  <r>
    <s v="Multi-tiered systematic knowledge user"/>
    <n v="42700"/>
    <n v="97524"/>
    <m/>
    <m/>
    <x v="1"/>
    <n v="1681"/>
    <x v="1"/>
    <s v="USD"/>
    <n v="1401685200"/>
    <n v="1402462800"/>
    <b v="0"/>
    <b v="1"/>
    <s v="technology/web"/>
    <x v="2"/>
    <x v="2"/>
  </r>
  <r>
    <s v="Programmable multi-state algorithm"/>
    <n v="121100"/>
    <n v="26176"/>
    <m/>
    <m/>
    <x v="0"/>
    <n v="252"/>
    <x v="1"/>
    <s v="USD"/>
    <n v="1291960800"/>
    <n v="1292133600"/>
    <b v="0"/>
    <b v="1"/>
    <s v="theater/plays"/>
    <x v="3"/>
    <x v="3"/>
  </r>
  <r>
    <s v="Multi-channeled reciprocal interface"/>
    <n v="800"/>
    <n v="2991"/>
    <m/>
    <m/>
    <x v="1"/>
    <n v="32"/>
    <x v="1"/>
    <s v="USD"/>
    <n v="1368853200"/>
    <n v="1368939600"/>
    <b v="0"/>
    <b v="0"/>
    <s v="music/indie rock"/>
    <x v="1"/>
    <x v="7"/>
  </r>
  <r>
    <s v="Right-sized maximized migration"/>
    <n v="5400"/>
    <n v="8366"/>
    <m/>
    <m/>
    <x v="1"/>
    <n v="135"/>
    <x v="1"/>
    <s v="USD"/>
    <n v="1448776800"/>
    <n v="1452146400"/>
    <b v="0"/>
    <b v="1"/>
    <s v="theater/plays"/>
    <x v="3"/>
    <x v="3"/>
  </r>
  <r>
    <s v="Self-enabling value-added artificial intelligence"/>
    <n v="4000"/>
    <n v="12886"/>
    <m/>
    <m/>
    <x v="1"/>
    <n v="140"/>
    <x v="1"/>
    <s v="USD"/>
    <n v="1296194400"/>
    <n v="1296712800"/>
    <b v="0"/>
    <b v="1"/>
    <s v="theater/plays"/>
    <x v="3"/>
    <x v="3"/>
  </r>
  <r>
    <s v="Vision-oriented interactive solution"/>
    <n v="7000"/>
    <n v="5177"/>
    <m/>
    <m/>
    <x v="0"/>
    <n v="67"/>
    <x v="1"/>
    <s v="USD"/>
    <n v="1517983200"/>
    <n v="1520748000"/>
    <b v="0"/>
    <b v="0"/>
    <s v="food/food trucks"/>
    <x v="0"/>
    <x v="0"/>
  </r>
  <r>
    <s v="Fundamental user-facing productivity"/>
    <n v="1000"/>
    <n v="8641"/>
    <m/>
    <m/>
    <x v="1"/>
    <n v="92"/>
    <x v="1"/>
    <s v="USD"/>
    <n v="1478930400"/>
    <n v="1480831200"/>
    <b v="0"/>
    <b v="0"/>
    <s v="games/video games"/>
    <x v="6"/>
    <x v="11"/>
  </r>
  <r>
    <s v="Innovative well-modulated capability"/>
    <n v="60200"/>
    <n v="86244"/>
    <m/>
    <m/>
    <x v="1"/>
    <n v="1015"/>
    <x v="4"/>
    <s v="GBP"/>
    <n v="1426395600"/>
    <n v="1426914000"/>
    <b v="0"/>
    <b v="0"/>
    <s v="theater/plays"/>
    <x v="3"/>
    <x v="3"/>
  </r>
  <r>
    <s v="Universal fault-tolerant orchestration"/>
    <n v="195200"/>
    <n v="78630"/>
    <m/>
    <m/>
    <x v="0"/>
    <n v="742"/>
    <x v="1"/>
    <s v="USD"/>
    <n v="1446181200"/>
    <n v="1446616800"/>
    <b v="1"/>
    <b v="0"/>
    <s v="publishing/nonfiction"/>
    <x v="5"/>
    <x v="9"/>
  </r>
  <r>
    <s v="Grass-roots executive synergy"/>
    <n v="6700"/>
    <n v="11941"/>
    <m/>
    <m/>
    <x v="1"/>
    <n v="323"/>
    <x v="1"/>
    <s v="USD"/>
    <n v="1514181600"/>
    <n v="1517032800"/>
    <b v="0"/>
    <b v="0"/>
    <s v="technology/web"/>
    <x v="2"/>
    <x v="2"/>
  </r>
  <r>
    <s v="Multi-layered optimal application"/>
    <n v="7200"/>
    <n v="6115"/>
    <m/>
    <m/>
    <x v="0"/>
    <n v="75"/>
    <x v="1"/>
    <s v="USD"/>
    <n v="1311051600"/>
    <n v="1311224400"/>
    <b v="0"/>
    <b v="1"/>
    <s v="film &amp; video/documentary"/>
    <x v="4"/>
    <x v="4"/>
  </r>
  <r>
    <s v="Business-focused full-range core"/>
    <n v="129100"/>
    <n v="188404"/>
    <m/>
    <m/>
    <x v="1"/>
    <n v="2326"/>
    <x v="1"/>
    <s v="USD"/>
    <n v="1564894800"/>
    <n v="1566190800"/>
    <b v="0"/>
    <b v="0"/>
    <s v="film &amp; video/documentary"/>
    <x v="4"/>
    <x v="4"/>
  </r>
  <r>
    <s v="Exclusive system-worthy Graphic Interface"/>
    <n v="6500"/>
    <n v="9910"/>
    <m/>
    <m/>
    <x v="1"/>
    <n v="381"/>
    <x v="1"/>
    <s v="USD"/>
    <n v="1567918800"/>
    <n v="1570165200"/>
    <b v="0"/>
    <b v="0"/>
    <s v="theater/plays"/>
    <x v="3"/>
    <x v="3"/>
  </r>
  <r>
    <s v="Enhanced optimal ability"/>
    <n v="170600"/>
    <n v="114523"/>
    <m/>
    <m/>
    <x v="0"/>
    <n v="4405"/>
    <x v="1"/>
    <s v="USD"/>
    <n v="1386309600"/>
    <n v="1388556000"/>
    <b v="0"/>
    <b v="1"/>
    <s v="music/rock"/>
    <x v="1"/>
    <x v="1"/>
  </r>
  <r>
    <s v="Optional zero administration neural-net"/>
    <n v="7800"/>
    <n v="3144"/>
    <m/>
    <m/>
    <x v="0"/>
    <n v="92"/>
    <x v="1"/>
    <s v="USD"/>
    <n v="1301979600"/>
    <n v="1303189200"/>
    <b v="0"/>
    <b v="0"/>
    <s v="music/rock"/>
    <x v="1"/>
    <x v="1"/>
  </r>
  <r>
    <s v="Ameliorated foreground focus group"/>
    <n v="6200"/>
    <n v="13441"/>
    <m/>
    <m/>
    <x v="1"/>
    <n v="480"/>
    <x v="1"/>
    <s v="USD"/>
    <n v="1493269200"/>
    <n v="1494478800"/>
    <b v="0"/>
    <b v="0"/>
    <s v="film &amp; video/documentary"/>
    <x v="4"/>
    <x v="4"/>
  </r>
  <r>
    <s v="Triple-buffered multi-tasking matrices"/>
    <n v="9400"/>
    <n v="4899"/>
    <m/>
    <m/>
    <x v="0"/>
    <n v="64"/>
    <x v="1"/>
    <s v="USD"/>
    <n v="1478930400"/>
    <n v="1480744800"/>
    <b v="0"/>
    <b v="0"/>
    <s v="publishing/radio &amp; podcasts"/>
    <x v="5"/>
    <x v="15"/>
  </r>
  <r>
    <s v="Versatile dedicated migration"/>
    <n v="2400"/>
    <n v="11990"/>
    <m/>
    <m/>
    <x v="1"/>
    <n v="226"/>
    <x v="1"/>
    <s v="USD"/>
    <n v="1555390800"/>
    <n v="1555822800"/>
    <b v="0"/>
    <b v="0"/>
    <s v="publishing/translations"/>
    <x v="5"/>
    <x v="18"/>
  </r>
  <r>
    <s v="Devolved foreground customer loyalty"/>
    <n v="7800"/>
    <n v="6839"/>
    <m/>
    <m/>
    <x v="0"/>
    <n v="64"/>
    <x v="1"/>
    <s v="USD"/>
    <n v="1456984800"/>
    <n v="1458882000"/>
    <b v="0"/>
    <b v="1"/>
    <s v="film &amp; video/drama"/>
    <x v="4"/>
    <x v="6"/>
  </r>
  <r>
    <s v="Reduced reciprocal focus group"/>
    <n v="9800"/>
    <n v="11091"/>
    <m/>
    <m/>
    <x v="1"/>
    <n v="241"/>
    <x v="1"/>
    <s v="USD"/>
    <n v="1411621200"/>
    <n v="1411966800"/>
    <b v="0"/>
    <b v="1"/>
    <s v="music/rock"/>
    <x v="1"/>
    <x v="1"/>
  </r>
  <r>
    <s v="Networked global migration"/>
    <n v="3100"/>
    <n v="13223"/>
    <m/>
    <m/>
    <x v="1"/>
    <n v="132"/>
    <x v="1"/>
    <s v="USD"/>
    <n v="1525669200"/>
    <n v="1526878800"/>
    <b v="0"/>
    <b v="1"/>
    <s v="film &amp; video/drama"/>
    <x v="4"/>
    <x v="6"/>
  </r>
  <r>
    <s v="De-engineered even-keeled definition"/>
    <n v="9800"/>
    <n v="7608"/>
    <m/>
    <m/>
    <x v="3"/>
    <n v="75"/>
    <x v="6"/>
    <s v="EUR"/>
    <n v="1450936800"/>
    <n v="1452405600"/>
    <b v="0"/>
    <b v="1"/>
    <s v="photography/photography books"/>
    <x v="7"/>
    <x v="14"/>
  </r>
  <r>
    <s v="Implemented bi-directional flexibility"/>
    <n v="141100"/>
    <n v="74073"/>
    <m/>
    <m/>
    <x v="0"/>
    <n v="842"/>
    <x v="1"/>
    <s v="USD"/>
    <n v="1413522000"/>
    <n v="1414040400"/>
    <b v="0"/>
    <b v="1"/>
    <s v="publishing/translations"/>
    <x v="5"/>
    <x v="18"/>
  </r>
  <r>
    <s v="Vision-oriented scalable definition"/>
    <n v="97300"/>
    <n v="153216"/>
    <m/>
    <m/>
    <x v="1"/>
    <n v="2043"/>
    <x v="1"/>
    <s v="USD"/>
    <n v="1541307600"/>
    <n v="1543816800"/>
    <b v="0"/>
    <b v="1"/>
    <s v="food/food trucks"/>
    <x v="0"/>
    <x v="0"/>
  </r>
  <r>
    <s v="Future-proofed upward-trending migration"/>
    <n v="6600"/>
    <n v="4814"/>
    <m/>
    <m/>
    <x v="0"/>
    <n v="112"/>
    <x v="1"/>
    <s v="USD"/>
    <n v="1357106400"/>
    <n v="1359698400"/>
    <b v="0"/>
    <b v="0"/>
    <s v="theater/plays"/>
    <x v="3"/>
    <x v="3"/>
  </r>
  <r>
    <s v="Right-sized full-range throughput"/>
    <n v="7600"/>
    <n v="4603"/>
    <m/>
    <m/>
    <x v="3"/>
    <n v="139"/>
    <x v="6"/>
    <s v="EUR"/>
    <n v="1390197600"/>
    <n v="1390629600"/>
    <b v="0"/>
    <b v="0"/>
    <s v="theater/plays"/>
    <x v="3"/>
    <x v="3"/>
  </r>
  <r>
    <s v="Polarized composite customer loyalty"/>
    <n v="66600"/>
    <n v="37823"/>
    <m/>
    <m/>
    <x v="0"/>
    <n v="374"/>
    <x v="1"/>
    <s v="USD"/>
    <n v="1265868000"/>
    <n v="1267077600"/>
    <b v="0"/>
    <b v="1"/>
    <s v="music/indie rock"/>
    <x v="1"/>
    <x v="7"/>
  </r>
  <r>
    <s v="Expanded eco-centric policy"/>
    <n v="111100"/>
    <n v="62819"/>
    <m/>
    <m/>
    <x v="3"/>
    <n v="1122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92.151898734177209"/>
    <n v="10.4"/>
    <x v="1"/>
    <n v="158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00.01614035087719"/>
    <n v="1.3147878228782288"/>
    <x v="1"/>
    <n v="1425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103.20833333333333"/>
    <n v="0.58976190476190471"/>
    <x v="0"/>
    <n v="24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99.339622641509436"/>
    <n v="0.69276315789473686"/>
    <x v="0"/>
    <n v="53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75.833333333333329"/>
    <n v="1.7361842105263159"/>
    <x v="1"/>
    <n v="174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60.555555555555557"/>
    <n v="0.20961538461538462"/>
    <x v="0"/>
    <n v="18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64.93832599118943"/>
    <n v="3.2757777777777779"/>
    <x v="1"/>
    <n v="227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30.997175141242938"/>
    <n v="0.19932788374205268"/>
    <x v="2"/>
    <n v="70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72.909090909090907"/>
    <n v="0.51741935483870971"/>
    <x v="0"/>
    <n v="44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62.9"/>
    <n v="2.6611538461538462"/>
    <x v="1"/>
    <n v="220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112.22222222222223"/>
    <n v="0.48095238095238096"/>
    <x v="0"/>
    <n v="27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102.34545454545454"/>
    <n v="0.89349206349206345"/>
    <x v="0"/>
    <n v="5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105.05102040816327"/>
    <n v="2.4511904761904764"/>
    <x v="1"/>
    <n v="98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94.144999999999996"/>
    <n v="0.66769503546099296"/>
    <x v="0"/>
    <n v="200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84.986725663716811"/>
    <n v="0.47307881773399013"/>
    <x v="0"/>
    <n v="452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110.41"/>
    <n v="6.4947058823529416"/>
    <x v="1"/>
    <n v="100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07.96236989591674"/>
    <n v="1.5939125295508274"/>
    <x v="1"/>
    <n v="1249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45.103703703703701"/>
    <n v="0.66912087912087914"/>
    <x v="3"/>
    <n v="135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5.001483679525222"/>
    <n v="0.48529600000000001"/>
    <x v="0"/>
    <n v="674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05.97134670487107"/>
    <n v="1.1224279210925645"/>
    <x v="1"/>
    <n v="1396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69.055555555555557"/>
    <n v="0.40992553191489361"/>
    <x v="0"/>
    <n v="558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85.044943820224717"/>
    <n v="1.2807106598984772"/>
    <x v="1"/>
    <n v="890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105.22535211267606"/>
    <n v="3.3204444444444445"/>
    <x v="1"/>
    <n v="142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39.003741114852225"/>
    <n v="1.1283225108225108"/>
    <x v="1"/>
    <n v="2673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73.030674846625772"/>
    <n v="2.1643636363636363"/>
    <x v="1"/>
    <n v="16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35.009459459459457"/>
    <n v="0.4819906976744186"/>
    <x v="3"/>
    <n v="1480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106.6"/>
    <n v="0.79949999999999999"/>
    <x v="0"/>
    <n v="15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61.997747747747745"/>
    <n v="1.0522553516819573"/>
    <x v="1"/>
    <n v="2220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94.000622665006233"/>
    <n v="3.2889978213507627"/>
    <x v="1"/>
    <n v="1606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12.05426356589147"/>
    <n v="1.606111111111111"/>
    <x v="1"/>
    <n v="129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48.008849557522126"/>
    <n v="3.1"/>
    <x v="1"/>
    <n v="2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38.004334633723452"/>
    <n v="0.86807920792079207"/>
    <x v="0"/>
    <n v="2307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5.000184535892231"/>
    <n v="3.7782071713147412"/>
    <x v="1"/>
    <n v="5419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85"/>
    <n v="1.5080645161290323"/>
    <x v="1"/>
    <n v="16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95.993893129770996"/>
    <n v="1.5030119521912351"/>
    <x v="1"/>
    <n v="1965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68.8125"/>
    <n v="1.572857142857143"/>
    <x v="1"/>
    <n v="16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05.97196261682242"/>
    <n v="1.3998765432098765"/>
    <x v="1"/>
    <n v="10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75.261194029850742"/>
    <n v="3.2532258064516131"/>
    <x v="1"/>
    <n v="134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7.125"/>
    <n v="0.50777777777777777"/>
    <x v="0"/>
    <n v="88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75.141414141414145"/>
    <n v="1.6906818181818182"/>
    <x v="1"/>
    <n v="198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107.42342342342343"/>
    <n v="2.1292857142857144"/>
    <x v="1"/>
    <n v="111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35.995495495495497"/>
    <n v="4.4394444444444447"/>
    <x v="1"/>
    <n v="222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26.998873148744366"/>
    <n v="1.859390243902439"/>
    <x v="1"/>
    <n v="6212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107.56122448979592"/>
    <n v="6.5881249999999998"/>
    <x v="1"/>
    <n v="98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94.375"/>
    <n v="0.4768421052631579"/>
    <x v="0"/>
    <n v="4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46.163043478260867"/>
    <n v="1.1478378378378378"/>
    <x v="1"/>
    <n v="92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.845637583892618"/>
    <n v="4.7526666666666664"/>
    <x v="1"/>
    <n v="149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53.007815713698065"/>
    <n v="3.86972972972973"/>
    <x v="1"/>
    <n v="243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45.059405940594061"/>
    <n v="1.89625"/>
    <x v="1"/>
    <n v="303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n v="0.02"/>
    <x v="0"/>
    <n v="1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9.006816632583508"/>
    <n v="0.91867805186590767"/>
    <x v="0"/>
    <n v="1467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2.786666666666669"/>
    <n v="0.34152777777777776"/>
    <x v="0"/>
    <n v="75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59.119617224880386"/>
    <n v="1.4040909090909091"/>
    <x v="1"/>
    <n v="209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44.93333333333333"/>
    <n v="0.89866666666666661"/>
    <x v="0"/>
    <n v="120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89.664122137404576"/>
    <n v="1.7796969696969698"/>
    <x v="1"/>
    <n v="131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70.079268292682926"/>
    <n v="1.436625"/>
    <x v="1"/>
    <n v="164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31.059701492537314"/>
    <n v="2.1527586206896552"/>
    <x v="1"/>
    <n v="201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9.061611374407583"/>
    <n v="2.2711111111111113"/>
    <x v="1"/>
    <n v="211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30.0859375"/>
    <n v="2.7507142857142859"/>
    <x v="1"/>
    <n v="128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84.998125000000002"/>
    <n v="1.4437048832271762"/>
    <x v="1"/>
    <n v="1600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82.001775410563695"/>
    <n v="0.92745983935742971"/>
    <x v="0"/>
    <n v="2253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58.040160642570278"/>
    <n v="7.226"/>
    <x v="1"/>
    <n v="249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1.4"/>
    <n v="0.11851063829787234"/>
    <x v="0"/>
    <n v="5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71.94736842105263"/>
    <n v="0.97642857142857142"/>
    <x v="0"/>
    <n v="38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61.038135593220339"/>
    <n v="2.3614754098360655"/>
    <x v="1"/>
    <n v="236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108.91666666666667"/>
    <n v="0.45068965517241377"/>
    <x v="0"/>
    <n v="1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29.001722017220171"/>
    <n v="1.6238567493112948"/>
    <x v="1"/>
    <n v="4065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58.975609756097562"/>
    <n v="2.5452631578947367"/>
    <x v="1"/>
    <n v="246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111.82352941176471"/>
    <n v="0.24063291139240506"/>
    <x v="3"/>
    <n v="17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63.995555555555555"/>
    <n v="1.2374140625000001"/>
    <x v="1"/>
    <n v="247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85.315789473684205"/>
    <n v="1.0806666666666667"/>
    <x v="1"/>
    <n v="76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74.481481481481481"/>
    <n v="6.7033333333333331"/>
    <x v="1"/>
    <n v="54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105.14772727272727"/>
    <n v="6.609285714285714"/>
    <x v="1"/>
    <n v="88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56.188235294117646"/>
    <n v="1.2246153846153847"/>
    <x v="1"/>
    <n v="85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85.917647058823533"/>
    <n v="1.5057731958762886"/>
    <x v="1"/>
    <n v="170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57.00296912114014"/>
    <n v="0.78106590724165992"/>
    <x v="0"/>
    <n v="168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79.642857142857139"/>
    <n v="0.46947368421052632"/>
    <x v="0"/>
    <n v="56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41.018181818181816"/>
    <n v="3.008"/>
    <x v="1"/>
    <n v="330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48.004773269689736"/>
    <n v="0.6959861591695502"/>
    <x v="0"/>
    <n v="83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55.212598425196852"/>
    <n v="6.374545454545455"/>
    <x v="1"/>
    <n v="127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92.109489051094897"/>
    <n v="2.253392857142857"/>
    <x v="1"/>
    <n v="4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83.183333333333337"/>
    <n v="14.973000000000001"/>
    <x v="1"/>
    <n v="180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9.996000000000002"/>
    <n v="0.37590225563909774"/>
    <x v="0"/>
    <n v="100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11.1336898395722"/>
    <n v="1.3236942675159236"/>
    <x v="1"/>
    <n v="374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90.563380281690144"/>
    <n v="1.3122448979591836"/>
    <x v="1"/>
    <n v="71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61.108374384236456"/>
    <n v="1.6763513513513513"/>
    <x v="1"/>
    <n v="203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83.022941970310384"/>
    <n v="0.6198488664987406"/>
    <x v="0"/>
    <n v="148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110.76106194690266"/>
    <n v="2.6074999999999999"/>
    <x v="1"/>
    <n v="113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89.458333333333329"/>
    <n v="2.5258823529411765"/>
    <x v="1"/>
    <n v="9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57.849056603773583"/>
    <n v="0.7861538461538462"/>
    <x v="0"/>
    <n v="106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109.99705449189985"/>
    <n v="0.48404406999351912"/>
    <x v="0"/>
    <n v="679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103.96586345381526"/>
    <n v="2.5887500000000001"/>
    <x v="1"/>
    <n v="498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107.99508196721311"/>
    <n v="0.60548713235294116"/>
    <x v="3"/>
    <n v="610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48.927777777777777"/>
    <n v="3.036896551724138"/>
    <x v="1"/>
    <n v="180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37.666666666666664"/>
    <n v="1.1299999999999999"/>
    <x v="1"/>
    <n v="2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64.999141999141997"/>
    <n v="2.1737876614060259"/>
    <x v="1"/>
    <n v="2331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106.61061946902655"/>
    <n v="9.2669230769230762"/>
    <x v="1"/>
    <n v="113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27.009016393442622"/>
    <n v="0.33692229038854804"/>
    <x v="0"/>
    <n v="1220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91.16463414634147"/>
    <n v="1.9672368421052631"/>
    <x v="1"/>
    <n v="164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n v="0.01"/>
    <x v="0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56.054878048780488"/>
    <n v="10.214444444444444"/>
    <x v="1"/>
    <n v="164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31.017857142857142"/>
    <n v="2.8167567567567566"/>
    <x v="1"/>
    <n v="336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66.513513513513516"/>
    <n v="0.24610000000000001"/>
    <x v="0"/>
    <n v="37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89.005216484089729"/>
    <n v="1.4314010067114094"/>
    <x v="1"/>
    <n v="1917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03.46315789473684"/>
    <n v="1.4454411764705883"/>
    <x v="1"/>
    <n v="95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95.278911564625844"/>
    <n v="3.5912820512820511"/>
    <x v="1"/>
    <n v="147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75.895348837209298"/>
    <n v="1.8648571428571428"/>
    <x v="1"/>
    <n v="8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107.57831325301204"/>
    <n v="5.9526666666666666"/>
    <x v="1"/>
    <n v="83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1.31666666666667"/>
    <n v="0.5921153846153846"/>
    <x v="0"/>
    <n v="60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71.983108108108112"/>
    <n v="0.14962780898876404"/>
    <x v="0"/>
    <n v="296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08.95414201183432"/>
    <n v="1.1995602605863191"/>
    <x v="1"/>
    <n v="676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35"/>
    <n v="2.6882978723404256"/>
    <x v="1"/>
    <n v="361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94.938931297709928"/>
    <n v="3.7687878787878786"/>
    <x v="1"/>
    <n v="131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109.65079365079364"/>
    <n v="7.2715789473684209"/>
    <x v="1"/>
    <n v="126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44.001815980629537"/>
    <n v="0.87211757648470301"/>
    <x v="0"/>
    <n v="330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6.794520547945211"/>
    <n v="0.88"/>
    <x v="0"/>
    <n v="73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30.992727272727272"/>
    <n v="1.7393877551020409"/>
    <x v="1"/>
    <n v="275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94.791044776119406"/>
    <n v="1.1761111111111111"/>
    <x v="1"/>
    <n v="67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69.79220779220779"/>
    <n v="2.1496"/>
    <x v="1"/>
    <n v="154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63.003367003367003"/>
    <n v="1.4949667110519307"/>
    <x v="1"/>
    <n v="1782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110.0343300110742"/>
    <n v="2.1933995584988963"/>
    <x v="1"/>
    <n v="9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25.997933274284026"/>
    <n v="0.64367690058479532"/>
    <x v="0"/>
    <n v="3387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49.987915407854985"/>
    <n v="0.18622397298818233"/>
    <x v="0"/>
    <n v="662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101.72340425531915"/>
    <n v="3.6776923076923076"/>
    <x v="1"/>
    <n v="94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47.083333333333336"/>
    <n v="1.5990566037735849"/>
    <x v="1"/>
    <n v="180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89.944444444444443"/>
    <n v="0.38633185349611543"/>
    <x v="0"/>
    <n v="77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78.96875"/>
    <n v="0.51421511627906979"/>
    <x v="0"/>
    <n v="672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80.067669172932327"/>
    <n v="0.60334277620396604"/>
    <x v="3"/>
    <n v="532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86.472727272727269"/>
    <n v="3.2026936026936029E-2"/>
    <x v="3"/>
    <n v="55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28.001876172607879"/>
    <n v="1.5546875"/>
    <x v="1"/>
    <n v="533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67.996725337699544"/>
    <n v="1.0085974499089254"/>
    <x v="1"/>
    <n v="2443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43.078651685393261"/>
    <n v="1.1618181818181819"/>
    <x v="1"/>
    <n v="89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87.95597484276729"/>
    <n v="3.1077777777777778"/>
    <x v="1"/>
    <n v="15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4.987234042553197"/>
    <n v="0.89736683417085428"/>
    <x v="0"/>
    <n v="940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46.905982905982903"/>
    <n v="0.71272727272727276"/>
    <x v="0"/>
    <n v="117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46.913793103448278"/>
    <n v="3.2862318840579711E-2"/>
    <x v="3"/>
    <n v="5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94.24"/>
    <n v="2.617777777777778"/>
    <x v="1"/>
    <n v="50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80.139130434782615"/>
    <n v="0.96"/>
    <x v="0"/>
    <n v="1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59.036809815950917"/>
    <n v="0.20896851248642778"/>
    <x v="0"/>
    <n v="326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65.989247311827953"/>
    <n v="2.2316363636363636"/>
    <x v="1"/>
    <n v="186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60.992530345471522"/>
    <n v="1.0159097978227061"/>
    <x v="1"/>
    <n v="1071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98.307692307692307"/>
    <n v="2.3003999999999998"/>
    <x v="1"/>
    <n v="11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04.6"/>
    <n v="1.355925925925926"/>
    <x v="1"/>
    <n v="70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86.066666666666663"/>
    <n v="1.2909999999999999"/>
    <x v="1"/>
    <n v="135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76.989583333333329"/>
    <n v="2.3651200000000001"/>
    <x v="1"/>
    <n v="768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29.764705882352942"/>
    <n v="0.17249999999999999"/>
    <x v="3"/>
    <n v="51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46.91959798994975"/>
    <n v="1.1249397590361445"/>
    <x v="1"/>
    <n v="199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05.18691588785046"/>
    <n v="1.2102150537634409"/>
    <x v="1"/>
    <n v="107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69.907692307692301"/>
    <n v="2.1987096774193549"/>
    <x v="1"/>
    <n v="195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n v="0.01"/>
    <x v="0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0.011588275391958"/>
    <n v="0.64166909620991253"/>
    <x v="0"/>
    <n v="1467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52.006220379146917"/>
    <n v="4.2306746987951804"/>
    <x v="1"/>
    <n v="3376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31.000176025347649"/>
    <n v="0.92984160506863778"/>
    <x v="0"/>
    <n v="568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95.042492917847028"/>
    <n v="0.58756567425569173"/>
    <x v="0"/>
    <n v="1059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75.968174204355108"/>
    <n v="0.65022222222222226"/>
    <x v="0"/>
    <n v="1194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1.013192612137203"/>
    <n v="0.73939560439560437"/>
    <x v="3"/>
    <n v="379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73.733333333333334"/>
    <n v="0.52666666666666662"/>
    <x v="0"/>
    <n v="30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113.17073170731707"/>
    <n v="2.2095238095238097"/>
    <x v="1"/>
    <n v="41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5.00933552992861"/>
    <n v="1.0001150627615063"/>
    <x v="1"/>
    <n v="182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79.176829268292678"/>
    <n v="1.6231249999999999"/>
    <x v="1"/>
    <n v="164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57.333333333333336"/>
    <n v="0.78181818181818186"/>
    <x v="0"/>
    <n v="75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58.178343949044589"/>
    <n v="1.4973770491803278"/>
    <x v="1"/>
    <n v="157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36.032520325203251"/>
    <n v="2.5325714285714285"/>
    <x v="1"/>
    <n v="246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7.99068767908309"/>
    <n v="1.0016943521594683"/>
    <x v="1"/>
    <n v="1396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44.005985634477256"/>
    <n v="1.2199004424778761"/>
    <x v="1"/>
    <n v="250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55.077868852459019"/>
    <n v="1.3713265306122449"/>
    <x v="1"/>
    <n v="244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74"/>
    <n v="4.155384615384615"/>
    <x v="1"/>
    <n v="146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41.996858638743454"/>
    <n v="0.3130913348946136"/>
    <x v="0"/>
    <n v="955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77.988161010260455"/>
    <n v="4.240815450643777"/>
    <x v="1"/>
    <n v="1267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82.507462686567166"/>
    <n v="2.9388623072833599E-2"/>
    <x v="0"/>
    <n v="67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4.2"/>
    <n v="0.1063265306122449"/>
    <x v="0"/>
    <n v="5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25.5"/>
    <n v="0.82874999999999999"/>
    <x v="0"/>
    <n v="26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00.98334401024984"/>
    <n v="1.6301447776628748"/>
    <x v="1"/>
    <n v="1561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111.83333333333333"/>
    <n v="8.9466666666666672"/>
    <x v="1"/>
    <n v="48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41.999115044247787"/>
    <n v="0.26191501103752757"/>
    <x v="0"/>
    <n v="1130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110.05115089514067"/>
    <n v="0.74834782608695649"/>
    <x v="0"/>
    <n v="782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58.997079225994888"/>
    <n v="4.1647680412371137"/>
    <x v="1"/>
    <n v="273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32.985714285714288"/>
    <n v="0.96208333333333329"/>
    <x v="0"/>
    <n v="210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45.005654509471306"/>
    <n v="3.5771910112359548"/>
    <x v="1"/>
    <n v="3537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81.98196487897485"/>
    <n v="3.0845714285714285"/>
    <x v="1"/>
    <n v="2107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39.080882352941174"/>
    <n v="0.61802325581395345"/>
    <x v="0"/>
    <n v="136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58.996383363471971"/>
    <n v="7.2232472324723247"/>
    <x v="1"/>
    <n v="3318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40.988372093023258"/>
    <n v="0.69117647058823528"/>
    <x v="0"/>
    <n v="86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31.029411764705884"/>
    <n v="2.9305555555555554"/>
    <x v="1"/>
    <n v="340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37.789473684210527"/>
    <n v="0.71799999999999997"/>
    <x v="0"/>
    <n v="1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.006772009029348"/>
    <n v="0.31934684684684683"/>
    <x v="0"/>
    <n v="886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95.966712898751737"/>
    <n v="2.2987375415282392"/>
    <x v="1"/>
    <n v="1442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75"/>
    <n v="0.3201219512195122"/>
    <x v="0"/>
    <n v="3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102.0498866213152"/>
    <n v="0.23525352848928385"/>
    <x v="3"/>
    <n v="441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105.75"/>
    <n v="0.68594594594594593"/>
    <x v="0"/>
    <n v="24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069767441860463"/>
    <n v="0.37952380952380954"/>
    <x v="0"/>
    <n v="86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35.049382716049379"/>
    <n v="0.19992957746478873"/>
    <x v="0"/>
    <n v="243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.338461538461537"/>
    <n v="0.45636363636363636"/>
    <x v="0"/>
    <n v="65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69.174603174603178"/>
    <n v="1.227605633802817"/>
    <x v="1"/>
    <n v="126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109.07824427480917"/>
    <n v="3.61753164556962"/>
    <x v="1"/>
    <n v="524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51.78"/>
    <n v="0.63146341463414635"/>
    <x v="0"/>
    <n v="100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82.010055304172951"/>
    <n v="2.9820475319926874"/>
    <x v="1"/>
    <n v="1989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35.958333333333336"/>
    <n v="9.5585443037974685E-2"/>
    <x v="0"/>
    <n v="168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74.461538461538467"/>
    <n v="0.5377777777777778"/>
    <x v="0"/>
    <n v="13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n v="0.02"/>
    <x v="0"/>
    <n v="1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91.114649681528661"/>
    <n v="6.8119047619047617"/>
    <x v="1"/>
    <n v="157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.792682926829272"/>
    <n v="0.78831325301204824"/>
    <x v="3"/>
    <n v="8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42.999777678968428"/>
    <n v="1.3440792216817234"/>
    <x v="1"/>
    <n v="449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63.225000000000001"/>
    <n v="3.372E-2"/>
    <x v="0"/>
    <n v="40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70.174999999999997"/>
    <n v="4.3184615384615386"/>
    <x v="1"/>
    <n v="80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61.333333333333336"/>
    <n v="0.38844444444444443"/>
    <x v="3"/>
    <n v="57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99"/>
    <n v="4.2569999999999997"/>
    <x v="1"/>
    <n v="43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96.984900146127615"/>
    <n v="1.0112239715591671"/>
    <x v="1"/>
    <n v="2053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51.004950495049506"/>
    <n v="0.21188688946015424"/>
    <x v="2"/>
    <n v="808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28.044247787610619"/>
    <n v="0.67425531914893622"/>
    <x v="0"/>
    <n v="226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60.984615384615381"/>
    <n v="0.9492337164750958"/>
    <x v="0"/>
    <n v="1625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73.214285714285708"/>
    <n v="1.5185185185185186"/>
    <x v="1"/>
    <n v="16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39.997435299603637"/>
    <n v="1.9516382252559727"/>
    <x v="1"/>
    <n v="4289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86.812121212121212"/>
    <n v="10.231428571428571"/>
    <x v="1"/>
    <n v="165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2.125874125874127"/>
    <n v="3.8418367346938778E-2"/>
    <x v="0"/>
    <n v="14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03.97851239669421"/>
    <n v="1.5507066557107643"/>
    <x v="1"/>
    <n v="1815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62.003211991434689"/>
    <n v="0.44753477588871715"/>
    <x v="0"/>
    <n v="934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31.005037783375315"/>
    <n v="2.1594736842105262"/>
    <x v="1"/>
    <n v="397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89.991552956465242"/>
    <n v="3.3212709832134291"/>
    <x v="1"/>
    <n v="153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39.235294117647058"/>
    <n v="8.4430379746835441E-2"/>
    <x v="0"/>
    <n v="17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54.993116108306566"/>
    <n v="0.9862551440329218"/>
    <x v="0"/>
    <n v="217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47.992753623188406"/>
    <n v="1.3797916666666667"/>
    <x v="1"/>
    <n v="138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87.966702470461868"/>
    <n v="0.93810996563573879"/>
    <x v="0"/>
    <n v="931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51.999165275459099"/>
    <n v="4.0363930885529156"/>
    <x v="1"/>
    <n v="3594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9.999659863945578"/>
    <n v="2.6017404129793511"/>
    <x v="1"/>
    <n v="588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98.205357142857139"/>
    <n v="3.6663333333333332"/>
    <x v="1"/>
    <n v="112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08.96182396606575"/>
    <n v="1.687208538587849"/>
    <x v="1"/>
    <n v="943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66.998379254457049"/>
    <n v="1.1990717911530093"/>
    <x v="1"/>
    <n v="2468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64.99333594668758"/>
    <n v="1.936892523364486"/>
    <x v="1"/>
    <n v="2551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99.841584158415841"/>
    <n v="4.2016666666666671"/>
    <x v="1"/>
    <n v="10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82.432835820895519"/>
    <n v="0.76708333333333334"/>
    <x v="3"/>
    <n v="67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63.293478260869563"/>
    <n v="1.7126470588235294"/>
    <x v="1"/>
    <n v="92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96.774193548387103"/>
    <n v="1.5789473684210527"/>
    <x v="1"/>
    <n v="62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54.906040268456373"/>
    <n v="1.0908"/>
    <x v="1"/>
    <n v="149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39.010869565217391"/>
    <n v="0.41732558139534881"/>
    <x v="0"/>
    <n v="92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75.84210526315789"/>
    <n v="0.10944303797468355"/>
    <x v="0"/>
    <n v="57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45.051671732522799"/>
    <n v="1.593763440860215"/>
    <x v="1"/>
    <n v="32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104.51546391752578"/>
    <n v="4.2241666666666671"/>
    <x v="1"/>
    <n v="97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76.268292682926827"/>
    <n v="0.97718749999999999"/>
    <x v="0"/>
    <n v="41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69.015695067264573"/>
    <n v="4.1878911564625847"/>
    <x v="1"/>
    <n v="1784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7684085510689"/>
    <n v="1.0191632047477746"/>
    <x v="1"/>
    <n v="1684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42.915999999999997"/>
    <n v="1.2772619047619047"/>
    <x v="1"/>
    <n v="250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3.025210084033617"/>
    <n v="4.4521739130434783"/>
    <x v="1"/>
    <n v="238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75.245283018867923"/>
    <n v="5.6971428571428575"/>
    <x v="1"/>
    <n v="5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69.023364485981304"/>
    <n v="5.0934482758620687"/>
    <x v="1"/>
    <n v="21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65.986486486486484"/>
    <n v="3.2553333333333332"/>
    <x v="1"/>
    <n v="222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8.013800424628457"/>
    <n v="9.3261616161616168"/>
    <x v="1"/>
    <n v="1884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60.105504587155963"/>
    <n v="2.1133870967741935"/>
    <x v="1"/>
    <n v="218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6.000773395204948"/>
    <n v="2.7332520325203253"/>
    <x v="1"/>
    <n v="6465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n v="0.03"/>
    <x v="0"/>
    <n v="1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38.019801980198018"/>
    <n v="0.54084507042253516"/>
    <x v="0"/>
    <n v="101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106.15254237288136"/>
    <n v="6.2629999999999999"/>
    <x v="1"/>
    <n v="59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1.019475655430711"/>
    <n v="0.8902139917695473"/>
    <x v="0"/>
    <n v="1335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96.647727272727266"/>
    <n v="1.8489130434782608"/>
    <x v="1"/>
    <n v="88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57.003535651149086"/>
    <n v="1.2016770186335404"/>
    <x v="1"/>
    <n v="169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63.93333333333333"/>
    <n v="0.23390243902439026"/>
    <x v="0"/>
    <n v="15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90.456521739130437"/>
    <n v="1.46"/>
    <x v="1"/>
    <n v="92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72.172043010752688"/>
    <n v="2.6848000000000001"/>
    <x v="1"/>
    <n v="186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77.934782608695656"/>
    <n v="5.9749999999999996"/>
    <x v="1"/>
    <n v="138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38.065134099616856"/>
    <n v="1.5769841269841269"/>
    <x v="1"/>
    <n v="261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57.936123348017624"/>
    <n v="0.31201660735468567"/>
    <x v="0"/>
    <n v="45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49.794392523364486"/>
    <n v="3.1341176470588237"/>
    <x v="1"/>
    <n v="107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54.050251256281406"/>
    <n v="3.7089655172413791"/>
    <x v="1"/>
    <n v="199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0.002721335268504"/>
    <n v="3.6266447368421053"/>
    <x v="1"/>
    <n v="5512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70.127906976744185"/>
    <n v="1.2308163265306122"/>
    <x v="1"/>
    <n v="86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26.996228786926462"/>
    <n v="0.76766756032171579"/>
    <x v="0"/>
    <n v="318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51.990606936416185"/>
    <n v="2.3362012987012988"/>
    <x v="1"/>
    <n v="2768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56.416666666666664"/>
    <n v="1.8053333333333332"/>
    <x v="1"/>
    <n v="48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101.63218390804597"/>
    <n v="2.5262857142857142"/>
    <x v="1"/>
    <n v="8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5.005291005291006"/>
    <n v="0.27176538240368026"/>
    <x v="3"/>
    <n v="1890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32.016393442622949"/>
    <n v="1.2706571242680547E-2"/>
    <x v="2"/>
    <n v="61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82.021647307286173"/>
    <n v="3.0400978473581213"/>
    <x v="1"/>
    <n v="1894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37.957446808510639"/>
    <n v="1.3723076923076922"/>
    <x v="1"/>
    <n v="282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51.533333333333331"/>
    <n v="0.32208333333333333"/>
    <x v="0"/>
    <n v="15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81.198275862068968"/>
    <n v="2.4151282051282053"/>
    <x v="1"/>
    <n v="116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40.030075187969928"/>
    <n v="0.96799999999999997"/>
    <x v="0"/>
    <n v="13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89.939759036144579"/>
    <n v="10.664285714285715"/>
    <x v="1"/>
    <n v="83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96.692307692307693"/>
    <n v="3.2588888888888889"/>
    <x v="1"/>
    <n v="91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25.010989010989011"/>
    <n v="1.7070000000000001"/>
    <x v="1"/>
    <n v="546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36.987277353689571"/>
    <n v="5.8144"/>
    <x v="1"/>
    <n v="393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73.012609117361791"/>
    <n v="0.91520972644376897"/>
    <x v="0"/>
    <n v="2062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68.240601503759393"/>
    <n v="1.0804761904761904"/>
    <x v="1"/>
    <n v="13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52.310344827586206"/>
    <n v="0.18728395061728395"/>
    <x v="0"/>
    <n v="29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61.765151515151516"/>
    <n v="0.83193877551020412"/>
    <x v="0"/>
    <n v="132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25.027559055118111"/>
    <n v="7.0633333333333335"/>
    <x v="1"/>
    <n v="254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06.28804347826087"/>
    <n v="0.17446030330062445"/>
    <x v="3"/>
    <n v="184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75.07386363636364"/>
    <n v="2.0973015873015872"/>
    <x v="1"/>
    <n v="176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39.970802919708028"/>
    <n v="0.97785714285714287"/>
    <x v="0"/>
    <n v="13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39.982195845697326"/>
    <n v="16.842500000000001"/>
    <x v="1"/>
    <n v="33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101.01541850220265"/>
    <n v="0.54402135231316728"/>
    <x v="0"/>
    <n v="908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76.813084112149539"/>
    <n v="4.5661111111111108"/>
    <x v="1"/>
    <n v="107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71.7"/>
    <n v="9.8219178082191785E-2"/>
    <x v="0"/>
    <n v="10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33.28125"/>
    <n v="0.16384615384615384"/>
    <x v="3"/>
    <n v="32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43.923497267759565"/>
    <n v="13.396666666666667"/>
    <x v="1"/>
    <n v="183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.004712041884815"/>
    <n v="0.35650077760497667"/>
    <x v="0"/>
    <n v="1910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88.21052631578948"/>
    <n v="0.54950819672131146"/>
    <x v="0"/>
    <n v="3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65.240384615384613"/>
    <n v="0.94236111111111109"/>
    <x v="0"/>
    <n v="104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69.958333333333329"/>
    <n v="1.4391428571428571"/>
    <x v="1"/>
    <n v="72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39.877551020408163"/>
    <n v="0.51421052631578945"/>
    <x v="0"/>
    <n v="49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n v="0.05"/>
    <x v="0"/>
    <n v="1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41.023728813559323"/>
    <n v="13.446666666666667"/>
    <x v="1"/>
    <n v="295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98.914285714285711"/>
    <n v="0.31844940867279897"/>
    <x v="0"/>
    <n v="245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7.78125"/>
    <n v="0.82617647058823529"/>
    <x v="0"/>
    <n v="32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80.767605633802816"/>
    <n v="5.4614285714285717"/>
    <x v="1"/>
    <n v="142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94.28235294117647"/>
    <n v="2.8621428571428571"/>
    <x v="1"/>
    <n v="85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3.428571428571431"/>
    <n v="7.9076923076923072E-2"/>
    <x v="0"/>
    <n v="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65.968133535660087"/>
    <n v="1.3213677811550153"/>
    <x v="1"/>
    <n v="659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109.04109589041096"/>
    <n v="0.74077834179357027"/>
    <x v="0"/>
    <n v="803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41.16"/>
    <n v="0.75292682926829269"/>
    <x v="3"/>
    <n v="75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99.125"/>
    <n v="0.20333333333333334"/>
    <x v="0"/>
    <n v="16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105.88429752066116"/>
    <n v="2.0336507936507937"/>
    <x v="1"/>
    <n v="121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48.996525921966864"/>
    <n v="3.1022842639593908"/>
    <x v="1"/>
    <n v="3742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"/>
    <n v="3.9531818181818181"/>
    <x v="1"/>
    <n v="223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31.022556390977442"/>
    <n v="2.9471428571428571"/>
    <x v="1"/>
    <n v="133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103.87096774193549"/>
    <n v="0.33894736842105261"/>
    <x v="0"/>
    <n v="31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59.268518518518519"/>
    <n v="0.66677083333333331"/>
    <x v="0"/>
    <n v="108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42.3"/>
    <n v="0.19227272727272726"/>
    <x v="0"/>
    <n v="30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53.117647058823529"/>
    <n v="0.15842105263157893"/>
    <x v="0"/>
    <n v="17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50.796875"/>
    <n v="0.38702380952380955"/>
    <x v="3"/>
    <n v="64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1.15"/>
    <n v="9.5876777251184833E-2"/>
    <x v="0"/>
    <n v="80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65.000810372771468"/>
    <n v="0.94144366197183094"/>
    <x v="0"/>
    <n v="2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37.998645510835914"/>
    <n v="1.6656234096692113"/>
    <x v="1"/>
    <n v="516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82.615384615384613"/>
    <n v="0.24134831460674158"/>
    <x v="0"/>
    <n v="26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37.941368078175898"/>
    <n v="1.6405633802816901"/>
    <x v="1"/>
    <n v="307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80.780821917808225"/>
    <n v="0.90723076923076929"/>
    <x v="0"/>
    <n v="73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25.984375"/>
    <n v="0.46194444444444444"/>
    <x v="0"/>
    <n v="12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0.363636363636363"/>
    <n v="0.38538461538461538"/>
    <x v="0"/>
    <n v="3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54.004916018025398"/>
    <n v="1.3356231003039514"/>
    <x v="1"/>
    <n v="2441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101.78672985781991"/>
    <n v="0.22896588486140726"/>
    <x v="2"/>
    <n v="21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45.003610108303249"/>
    <n v="1.8495548961424333"/>
    <x v="1"/>
    <n v="138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77.068421052631578"/>
    <n v="4.4372727272727275"/>
    <x v="1"/>
    <n v="190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88.076595744680844"/>
    <n v="1.999806763285024"/>
    <x v="1"/>
    <n v="470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47.035573122529641"/>
    <n v="1.2395833333333333"/>
    <x v="1"/>
    <n v="253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10.99550763701707"/>
    <n v="1.8661329305135952"/>
    <x v="1"/>
    <n v="1113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87.003066141042481"/>
    <n v="1.1428538550057536"/>
    <x v="1"/>
    <n v="2283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63.994402985074629"/>
    <n v="0.97032531824611035"/>
    <x v="0"/>
    <n v="1072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05.9945205479452"/>
    <n v="1.2281904761904763"/>
    <x v="1"/>
    <n v="1095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73.989349112426041"/>
    <n v="1.7914326647564469"/>
    <x v="1"/>
    <n v="1690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4.02004626060139"/>
    <n v="0.79951577402787966"/>
    <x v="3"/>
    <n v="1297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88.966921119592882"/>
    <n v="0.94242587601078165"/>
    <x v="0"/>
    <n v="393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76.990453460620529"/>
    <n v="0.84669291338582675"/>
    <x v="0"/>
    <n v="1257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97.146341463414629"/>
    <n v="0.66521920668058454"/>
    <x v="0"/>
    <n v="328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33.013605442176868"/>
    <n v="0.53922222222222227"/>
    <x v="0"/>
    <n v="147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99.950602409638549"/>
    <n v="0.41983299595141699"/>
    <x v="0"/>
    <n v="830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69.966767371601208"/>
    <n v="0.14694796954314721"/>
    <x v="0"/>
    <n v="331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110.32"/>
    <n v="0.34475"/>
    <x v="0"/>
    <n v="25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66.005235602094245"/>
    <n v="14.007777777777777"/>
    <x v="1"/>
    <n v="191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41.005742176284812"/>
    <n v="0.71770351758793971"/>
    <x v="0"/>
    <n v="3483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103.96316359696641"/>
    <n v="0.53074115044247783"/>
    <x v="0"/>
    <n v="923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n v="0.05"/>
    <x v="0"/>
    <n v="1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47.009935419771487"/>
    <n v="1.2770715249662619"/>
    <x v="1"/>
    <n v="2013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29.606060606060606"/>
    <n v="0.34892857142857142"/>
    <x v="0"/>
    <n v="33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81.010569583088667"/>
    <n v="4.105982142857143"/>
    <x v="1"/>
    <n v="1703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94.35"/>
    <n v="1.2373770491803278"/>
    <x v="1"/>
    <n v="80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26.058139534883722"/>
    <n v="0.58973684210526311"/>
    <x v="2"/>
    <n v="8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85.775000000000006"/>
    <n v="0.36892473118279567"/>
    <x v="0"/>
    <n v="40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03.73170731707317"/>
    <n v="1.8491304347826087"/>
    <x v="1"/>
    <n v="41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49.826086956521742"/>
    <n v="0.11814432989690722"/>
    <x v="0"/>
    <n v="2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63.893048128342244"/>
    <n v="2.9870000000000001"/>
    <x v="1"/>
    <n v="187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47.002434782608695"/>
    <n v="2.2635175879396985"/>
    <x v="1"/>
    <n v="287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08.47727272727273"/>
    <n v="1.7356363636363636"/>
    <x v="1"/>
    <n v="8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72.015706806282722"/>
    <n v="3.7175675675675675"/>
    <x v="1"/>
    <n v="191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59.928057553956833"/>
    <n v="1.601923076923077"/>
    <x v="1"/>
    <n v="139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78.209677419354833"/>
    <n v="16.163333333333334"/>
    <x v="1"/>
    <n v="186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104.77678571428571"/>
    <n v="7.3343749999999996"/>
    <x v="1"/>
    <n v="112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105.52475247524752"/>
    <n v="5.9211111111111112"/>
    <x v="1"/>
    <n v="101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24.933333333333334"/>
    <n v="0.18888888888888888"/>
    <x v="0"/>
    <n v="75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69.873786407766985"/>
    <n v="2.7680769230769231"/>
    <x v="1"/>
    <n v="206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95.733766233766232"/>
    <n v="2.730185185185185"/>
    <x v="1"/>
    <n v="154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29.997485752598056"/>
    <n v="1.593633125556545"/>
    <x v="1"/>
    <n v="596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59.011948529411768"/>
    <n v="0.67869978858350954"/>
    <x v="0"/>
    <n v="2176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84.757396449704146"/>
    <n v="15.915555555555555"/>
    <x v="1"/>
    <n v="169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8.010921177587846"/>
    <n v="7.3018222222222224"/>
    <x v="1"/>
    <n v="210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50.05215419501134"/>
    <n v="0.13185782556750297"/>
    <x v="0"/>
    <n v="441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9.16"/>
    <n v="0.54777777777777781"/>
    <x v="0"/>
    <n v="25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93.702290076335885"/>
    <n v="3.6102941176470589"/>
    <x v="1"/>
    <n v="131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40.14173228346457"/>
    <n v="0.10257545271629778"/>
    <x v="0"/>
    <n v="12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70.090140845070422"/>
    <n v="0.13962962962962963"/>
    <x v="0"/>
    <n v="355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66.181818181818187"/>
    <n v="0.40444444444444444"/>
    <x v="0"/>
    <n v="44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47.714285714285715"/>
    <n v="1.6032"/>
    <x v="1"/>
    <n v="84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62.896774193548389"/>
    <n v="1.8394339622641509"/>
    <x v="1"/>
    <n v="155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86.611940298507463"/>
    <n v="0.63769230769230767"/>
    <x v="0"/>
    <n v="67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75.126984126984127"/>
    <n v="2.2538095238095237"/>
    <x v="1"/>
    <n v="189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41.004167534903104"/>
    <n v="1.7200961538461539"/>
    <x v="1"/>
    <n v="4799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50.007915567282325"/>
    <n v="1.4616709511568124"/>
    <x v="1"/>
    <n v="1137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96.960674157303373"/>
    <n v="0.76423616236162362"/>
    <x v="0"/>
    <n v="1068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100.93160377358491"/>
    <n v="0.39261467889908258"/>
    <x v="0"/>
    <n v="424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89.227586206896547"/>
    <n v="0.11270034843205574"/>
    <x v="3"/>
    <n v="145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87.979166666666671"/>
    <n v="1.2211084337349398"/>
    <x v="1"/>
    <n v="1152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89.54"/>
    <n v="1.8654166666666667"/>
    <x v="1"/>
    <n v="50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29.09271523178808"/>
    <n v="7.27317880794702E-2"/>
    <x v="0"/>
    <n v="151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42.006218905472636"/>
    <n v="0.65642371234207963"/>
    <x v="0"/>
    <n v="1608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47.004903563255965"/>
    <n v="2.2896178343949045"/>
    <x v="1"/>
    <n v="3059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110.44117647058823"/>
    <n v="4.6937499999999996"/>
    <x v="1"/>
    <n v="3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41.990909090909092"/>
    <n v="1.3011267605633803"/>
    <x v="1"/>
    <n v="220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48.012468827930178"/>
    <n v="1.6705422993492407"/>
    <x v="1"/>
    <n v="1604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31.019823788546255"/>
    <n v="1.738641975308642"/>
    <x v="1"/>
    <n v="454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99.203252032520325"/>
    <n v="7.1776470588235295"/>
    <x v="1"/>
    <n v="123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6.022316684378325"/>
    <n v="0.63850976361767731"/>
    <x v="0"/>
    <n v="941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n v="0.02"/>
    <x v="0"/>
    <n v="1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46.060200668896321"/>
    <n v="15.302222222222222"/>
    <x v="1"/>
    <n v="299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73.650000000000006"/>
    <n v="0.40356164383561643"/>
    <x v="0"/>
    <n v="40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55.99336650082919"/>
    <n v="0.86220633299284988"/>
    <x v="0"/>
    <n v="3015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68.985695127402778"/>
    <n v="3.1558486707566464"/>
    <x v="1"/>
    <n v="2237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60.981609195402299"/>
    <n v="0.89618243243243245"/>
    <x v="0"/>
    <n v="435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10.98139534883721"/>
    <n v="1.8214503816793892"/>
    <x v="1"/>
    <n v="645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25"/>
    <n v="3.5588235294117645"/>
    <x v="1"/>
    <n v="484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78.759740259740255"/>
    <n v="1.3183695652173912"/>
    <x v="1"/>
    <n v="154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87.960784313725483"/>
    <n v="0.46315634218289087"/>
    <x v="0"/>
    <n v="714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49.987398739873989"/>
    <n v="0.36132726089785294"/>
    <x v="2"/>
    <n v="1111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99.524390243902445"/>
    <n v="1.0462820512820512"/>
    <x v="1"/>
    <n v="8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104.82089552238806"/>
    <n v="6.6885714285714286"/>
    <x v="1"/>
    <n v="134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108.01469237832875"/>
    <n v="0.62072823218997364"/>
    <x v="2"/>
    <n v="1089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28.998544660724033"/>
    <n v="0.84699787460148779"/>
    <x v="0"/>
    <n v="5497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30.028708133971293"/>
    <n v="0.11059030837004405"/>
    <x v="0"/>
    <n v="418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1.005559416261292"/>
    <n v="0.43838781575037145"/>
    <x v="0"/>
    <n v="1439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62.866666666666667"/>
    <n v="0.55470588235294116"/>
    <x v="0"/>
    <n v="15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47.005002501250623"/>
    <n v="0.57399511301160655"/>
    <x v="0"/>
    <n v="1999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26.997693638285604"/>
    <n v="1.2343497363796134"/>
    <x v="1"/>
    <n v="5203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68.329787234042556"/>
    <n v="1.2846"/>
    <x v="1"/>
    <n v="94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50.974576271186443"/>
    <n v="0.63989361702127656"/>
    <x v="0"/>
    <n v="118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54.024390243902438"/>
    <n v="1.2729885057471264"/>
    <x v="1"/>
    <n v="205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97.055555555555557"/>
    <n v="0.10638024357239513"/>
    <x v="0"/>
    <n v="162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24.867469879518072"/>
    <n v="0.40470588235294119"/>
    <x v="0"/>
    <n v="83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84.423913043478265"/>
    <n v="2.8766666666666665"/>
    <x v="1"/>
    <n v="9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47.091324200913242"/>
    <n v="5.7294444444444448"/>
    <x v="1"/>
    <n v="21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77.996041171813147"/>
    <n v="1.1290429799426933"/>
    <x v="1"/>
    <n v="2526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62.967871485943775"/>
    <n v="0.46387573964497042"/>
    <x v="0"/>
    <n v="74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81.006080449017773"/>
    <n v="0.90675916230366493"/>
    <x v="3"/>
    <n v="2138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5.321428571428569"/>
    <n v="0.67740740740740746"/>
    <x v="0"/>
    <n v="84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04.43617021276596"/>
    <n v="1.9249019607843136"/>
    <x v="1"/>
    <n v="9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69.989010989010993"/>
    <n v="0.82714285714285718"/>
    <x v="0"/>
    <n v="91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83.023989898989896"/>
    <n v="0.54163920922570019"/>
    <x v="0"/>
    <n v="79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90.3"/>
    <n v="0.16722222222222222"/>
    <x v="3"/>
    <n v="10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03.98131932282546"/>
    <n v="1.168766404199475"/>
    <x v="1"/>
    <n v="1713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54.931726907630519"/>
    <n v="10.521538461538462"/>
    <x v="1"/>
    <n v="24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51.921875"/>
    <n v="1.2307407407407407"/>
    <x v="1"/>
    <n v="1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60.02834008097166"/>
    <n v="1.7863855421686747"/>
    <x v="1"/>
    <n v="247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44.003488879197555"/>
    <n v="3.5528169014084505"/>
    <x v="1"/>
    <n v="2293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53.003513254551258"/>
    <n v="1.6190634146341463"/>
    <x v="1"/>
    <n v="3131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54.5"/>
    <n v="0.24914285714285714"/>
    <x v="0"/>
    <n v="32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75.04195804195804"/>
    <n v="1.9872222222222222"/>
    <x v="1"/>
    <n v="143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.911111111111111"/>
    <n v="0.34752688172043011"/>
    <x v="3"/>
    <n v="90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36.952702702702702"/>
    <n v="1.7641935483870967"/>
    <x v="1"/>
    <n v="296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63.170588235294119"/>
    <n v="5.1138095238095236"/>
    <x v="1"/>
    <n v="170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29.99462365591398"/>
    <n v="0.82044117647058823"/>
    <x v="0"/>
    <n v="186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86"/>
    <n v="0.24326030927835052"/>
    <x v="3"/>
    <n v="439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75.014876033057845"/>
    <n v="0.50482758620689661"/>
    <x v="0"/>
    <n v="6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101.19767441860465"/>
    <n v="9.67"/>
    <x v="1"/>
    <n v="86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n v="0.04"/>
    <x v="0"/>
    <n v="1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29.001272669424118"/>
    <n v="1.2284501347708894"/>
    <x v="1"/>
    <n v="6286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98.225806451612897"/>
    <n v="0.63437500000000002"/>
    <x v="0"/>
    <n v="31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87.001693480101608"/>
    <n v="0.56331688596491225"/>
    <x v="0"/>
    <n v="1181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5.205128205128204"/>
    <n v="0.44074999999999998"/>
    <x v="0"/>
    <n v="39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37.001341561577675"/>
    <n v="1.1837253218884121"/>
    <x v="1"/>
    <n v="372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94.976947040498445"/>
    <n v="1.041243169398907"/>
    <x v="1"/>
    <n v="160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8.956521739130434"/>
    <n v="0.26640000000000003"/>
    <x v="0"/>
    <n v="4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55.993396226415094"/>
    <n v="3.5120118343195266"/>
    <x v="1"/>
    <n v="2120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54.038095238095238"/>
    <n v="0.90063492063492068"/>
    <x v="0"/>
    <n v="105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82.38"/>
    <n v="1.7162500000000001"/>
    <x v="1"/>
    <n v="50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66.997115384615384"/>
    <n v="1.4104655870445344"/>
    <x v="1"/>
    <n v="2080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107.91401869158878"/>
    <n v="0.30579449152542371"/>
    <x v="0"/>
    <n v="535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69.009501187648453"/>
    <n v="1.0816455696202532"/>
    <x v="1"/>
    <n v="21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39.006568144499177"/>
    <n v="1.3345505617977529"/>
    <x v="1"/>
    <n v="2436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10.3625"/>
    <n v="1.8785106382978722"/>
    <x v="1"/>
    <n v="80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94.857142857142861"/>
    <n v="3.32"/>
    <x v="1"/>
    <n v="42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.935251798561154"/>
    <n v="5.7521428571428572"/>
    <x v="1"/>
    <n v="139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101.25"/>
    <n v="0.40500000000000003"/>
    <x v="0"/>
    <n v="16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64.95597484276729"/>
    <n v="1.8442857142857143"/>
    <x v="1"/>
    <n v="15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7.00524934383202"/>
    <n v="2.8580555555555556"/>
    <x v="1"/>
    <n v="38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50.97422680412371"/>
    <n v="3.19"/>
    <x v="1"/>
    <n v="194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104.94260869565217"/>
    <n v="0.39234070221066319"/>
    <x v="0"/>
    <n v="575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84.028301886792448"/>
    <n v="1.7814000000000001"/>
    <x v="1"/>
    <n v="106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102.85915492957747"/>
    <n v="3.6515"/>
    <x v="1"/>
    <n v="142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39.962085308056871"/>
    <n v="1.1394594594594594"/>
    <x v="1"/>
    <n v="21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51.001785714285717"/>
    <n v="0.29828720626631855"/>
    <x v="0"/>
    <n v="1120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40.823008849557525"/>
    <n v="0.54270588235294115"/>
    <x v="0"/>
    <n v="113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58.999637155297535"/>
    <n v="2.3634156976744185"/>
    <x v="1"/>
    <n v="2756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71.156069364161851"/>
    <n v="5.1291666666666664"/>
    <x v="1"/>
    <n v="173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99.494252873563212"/>
    <n v="1.0065116279069768"/>
    <x v="1"/>
    <n v="87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103.98634590377114"/>
    <n v="0.81348423194303154"/>
    <x v="0"/>
    <n v="1538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76.555555555555557"/>
    <n v="0.16404761904761905"/>
    <x v="0"/>
    <n v="9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87.068592057761734"/>
    <n v="0.52774617067833696"/>
    <x v="0"/>
    <n v="55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48.99554707379135"/>
    <n v="2.6020608108108108"/>
    <x v="1"/>
    <n v="1572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42.969135802469133"/>
    <n v="0.30732891832229581"/>
    <x v="0"/>
    <n v="648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33.428571428571431"/>
    <n v="0.13500000000000001"/>
    <x v="0"/>
    <n v="2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83.982949701619773"/>
    <n v="1.7862556663644606"/>
    <x v="1"/>
    <n v="2346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101.41739130434783"/>
    <n v="2.2005660377358489"/>
    <x v="1"/>
    <n v="115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9.87058823529412"/>
    <n v="1.015108695652174"/>
    <x v="1"/>
    <n v="85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31.916666666666668"/>
    <n v="1.915"/>
    <x v="1"/>
    <n v="144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70.993450675399103"/>
    <n v="3.0534683098591549"/>
    <x v="1"/>
    <n v="244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77.026890756302521"/>
    <n v="0.23995287958115183"/>
    <x v="3"/>
    <n v="595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101.78125"/>
    <n v="7.2377777777777776"/>
    <x v="1"/>
    <n v="64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1.059701492537314"/>
    <n v="5.4736000000000002"/>
    <x v="1"/>
    <n v="268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68.02051282051282"/>
    <n v="4.1449999999999996"/>
    <x v="1"/>
    <n v="195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30.87037037037037"/>
    <n v="9.0696409140369975E-3"/>
    <x v="0"/>
    <n v="54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27.908333333333335"/>
    <n v="0.34173469387755101"/>
    <x v="0"/>
    <n v="120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79.994818652849744"/>
    <n v="0.239488107549121"/>
    <x v="0"/>
    <n v="579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38.003378378378379"/>
    <n v="0.48072649572649573"/>
    <x v="0"/>
    <n v="2072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e v="#DIV/0!"/>
    <n v="0"/>
    <x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59.990534521158132"/>
    <n v="0.70145182291666663"/>
    <x v="0"/>
    <n v="1796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37.037634408602152"/>
    <n v="5.2992307692307694"/>
    <x v="1"/>
    <n v="186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99.963043478260872"/>
    <n v="1.8032549019607844"/>
    <x v="1"/>
    <n v="460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111.6774193548387"/>
    <n v="0.92320000000000002"/>
    <x v="0"/>
    <n v="62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36.014409221902014"/>
    <n v="0.13901001112347053"/>
    <x v="0"/>
    <n v="347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66.010284810126578"/>
    <n v="9.2707777777777771"/>
    <x v="1"/>
    <n v="252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4.05263157894737"/>
    <n v="0.39857142857142858"/>
    <x v="0"/>
    <n v="19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52.999726551818434"/>
    <n v="1.1222929936305732"/>
    <x v="1"/>
    <n v="3657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95"/>
    <n v="0.70925816023738875"/>
    <x v="0"/>
    <n v="1258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70.908396946564892"/>
    <n v="1.1908974358974358"/>
    <x v="1"/>
    <n v="13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98.060773480662988"/>
    <n v="0.24017591339648173"/>
    <x v="0"/>
    <n v="362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53.046025104602514"/>
    <n v="1.3931868131868133"/>
    <x v="1"/>
    <n v="239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93.142857142857139"/>
    <n v="0.39277108433734942"/>
    <x v="3"/>
    <n v="35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58.945075757575758"/>
    <n v="0.22439077144917088"/>
    <x v="3"/>
    <n v="52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36.067669172932334"/>
    <n v="0.55779069767441858"/>
    <x v="0"/>
    <n v="133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63.030732860520096"/>
    <n v="0.42523125996810207"/>
    <x v="0"/>
    <n v="84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84.717948717948715"/>
    <n v="1.1200000000000001"/>
    <x v="1"/>
    <n v="78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62.2"/>
    <n v="7.0681818181818179E-2"/>
    <x v="0"/>
    <n v="10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97518330513255"/>
    <n v="1.0174563871693867"/>
    <x v="1"/>
    <n v="1773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106.4375"/>
    <n v="4.2575000000000003"/>
    <x v="1"/>
    <n v="32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29.975609756097562"/>
    <n v="1.4553947368421052"/>
    <x v="1"/>
    <n v="369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85.806282722513089"/>
    <n v="0.32453465346534655"/>
    <x v="0"/>
    <n v="19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.82022471910112"/>
    <n v="7.003333333333333"/>
    <x v="1"/>
    <n v="89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40.998484082870135"/>
    <n v="0.83904860392967939"/>
    <x v="0"/>
    <n v="1979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28.063492063492063"/>
    <n v="0.84190476190476193"/>
    <x v="0"/>
    <n v="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88.054421768707485"/>
    <n v="1.5595180722891566"/>
    <x v="1"/>
    <n v="147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31"/>
    <n v="0.99619450317124736"/>
    <x v="0"/>
    <n v="6080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90.337500000000006"/>
    <n v="0.80300000000000005"/>
    <x v="0"/>
    <n v="80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63.777777777777779"/>
    <n v="0.11254901960784314"/>
    <x v="0"/>
    <n v="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53.995515695067262"/>
    <n v="0.91740952380952379"/>
    <x v="0"/>
    <n v="178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48.993956043956047"/>
    <n v="0.95521156936261387"/>
    <x v="2"/>
    <n v="3640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63.857142857142854"/>
    <n v="5.0287499999999996"/>
    <x v="1"/>
    <n v="12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82.996393146979258"/>
    <n v="1.5924394463667819"/>
    <x v="1"/>
    <n v="221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55.08230452674897"/>
    <n v="0.15022446689113356"/>
    <x v="0"/>
    <n v="243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62.044554455445542"/>
    <n v="4.820384615384615"/>
    <x v="1"/>
    <n v="20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04.97857142857143"/>
    <n v="1.4996938775510205"/>
    <x v="1"/>
    <n v="140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94.044676806083643"/>
    <n v="1.1722156398104266"/>
    <x v="1"/>
    <n v="1052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44.007716049382715"/>
    <n v="0.37695968274950431"/>
    <x v="0"/>
    <n v="1296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92.467532467532465"/>
    <n v="0.72653061224489801"/>
    <x v="0"/>
    <n v="7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57.072874493927124"/>
    <n v="2.6598113207547169"/>
    <x v="1"/>
    <n v="24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109.07848101265823"/>
    <n v="0.24205617977528091"/>
    <x v="0"/>
    <n v="395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9.387755102040813"/>
    <n v="2.5064935064935064E-2"/>
    <x v="0"/>
    <n v="4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77.022222222222226"/>
    <n v="0.1632979976442874"/>
    <x v="0"/>
    <n v="180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92.166666666666671"/>
    <n v="2.7650000000000001"/>
    <x v="1"/>
    <n v="84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61.007063197026021"/>
    <n v="0.88803571428571426"/>
    <x v="0"/>
    <n v="2690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78.068181818181813"/>
    <n v="1.6357142857142857"/>
    <x v="1"/>
    <n v="88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80.75"/>
    <n v="9.69"/>
    <x v="1"/>
    <n v="156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59.991289782244557"/>
    <n v="2.7091376701966716"/>
    <x v="1"/>
    <n v="2985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110.03018372703411"/>
    <n v="2.8421355932203389"/>
    <x v="1"/>
    <n v="762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n v="0.04"/>
    <x v="3"/>
    <n v="1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37.99856063332134"/>
    <n v="0.58632981676846196"/>
    <x v="0"/>
    <n v="2779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6.369565217391298"/>
    <n v="0.98511111111111116"/>
    <x v="0"/>
    <n v="92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72.978599221789878"/>
    <n v="0.43975381008206332"/>
    <x v="0"/>
    <n v="102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26.007220216606498"/>
    <n v="1.5166315789473683"/>
    <x v="1"/>
    <n v="554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104.36296296296297"/>
    <n v="2.2363492063492063"/>
    <x v="1"/>
    <n v="135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102.18852459016394"/>
    <n v="2.3975"/>
    <x v="1"/>
    <n v="122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54.117647058823529"/>
    <n v="1.9933333333333334"/>
    <x v="1"/>
    <n v="221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63.222222222222221"/>
    <n v="1.373448275862069"/>
    <x v="1"/>
    <n v="126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4.03228962818004"/>
    <n v="1.009696106362773"/>
    <x v="1"/>
    <n v="1022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49.994334277620396"/>
    <n v="7.9416000000000002"/>
    <x v="1"/>
    <n v="3177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56.015151515151516"/>
    <n v="3.6970000000000001"/>
    <x v="1"/>
    <n v="198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48.807692307692307"/>
    <n v="0.12818181818181817"/>
    <x v="0"/>
    <n v="26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60.082352941176474"/>
    <n v="1.3802702702702703"/>
    <x v="1"/>
    <n v="85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78.990502793296088"/>
    <n v="0.83813278008298753"/>
    <x v="0"/>
    <n v="1790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53.99499443826474"/>
    <n v="2.0460063224446787"/>
    <x v="1"/>
    <n v="3596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111.45945945945945"/>
    <n v="0.44344086021505374"/>
    <x v="0"/>
    <n v="37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60.922131147540981"/>
    <n v="2.1860294117647059"/>
    <x v="1"/>
    <n v="244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26.0015444015444"/>
    <n v="1.8603314917127072"/>
    <x v="1"/>
    <n v="5180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80.993208828522924"/>
    <n v="2.3733830845771142"/>
    <x v="1"/>
    <n v="589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4.995963302752294"/>
    <n v="3.0565384615384614"/>
    <x v="1"/>
    <n v="272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n v="0.94142857142857139"/>
    <x v="0"/>
    <n v="35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2.085106382978722"/>
    <n v="0.54400000000000004"/>
    <x v="3"/>
    <n v="94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24.986666666666668"/>
    <n v="1.1188059701492536"/>
    <x v="1"/>
    <n v="300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69.215277777777771"/>
    <n v="3.6914814814814814"/>
    <x v="1"/>
    <n v="144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93.944444444444443"/>
    <n v="0.62930372148859548"/>
    <x v="0"/>
    <n v="558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98.40625"/>
    <n v="0.6492783505154639"/>
    <x v="0"/>
    <n v="64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41.783783783783782"/>
    <n v="0.18853658536585366"/>
    <x v="3"/>
    <n v="37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65.991836734693877"/>
    <n v="0.1675440414507772"/>
    <x v="0"/>
    <n v="24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72.05747126436782"/>
    <n v="1.0111290322580646"/>
    <x v="1"/>
    <n v="87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48.003209242618745"/>
    <n v="3.4150228310502282"/>
    <x v="1"/>
    <n v="3116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54.098591549295776"/>
    <n v="0.64016666666666666"/>
    <x v="0"/>
    <n v="7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107.88095238095238"/>
    <n v="0.5208045977011494"/>
    <x v="0"/>
    <n v="42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67.034103410341032"/>
    <n v="3.2240211640211642"/>
    <x v="1"/>
    <n v="909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64.01425914445133"/>
    <n v="1.1950810185185186"/>
    <x v="1"/>
    <n v="161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96.066176470588232"/>
    <n v="1.4679775280898877"/>
    <x v="1"/>
    <n v="136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51.184615384615384"/>
    <n v="9.5057142857142853"/>
    <x v="1"/>
    <n v="130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43.92307692307692"/>
    <n v="0.72893617021276591"/>
    <x v="0"/>
    <n v="156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91.021198830409361"/>
    <n v="0.7900824873096447"/>
    <x v="0"/>
    <n v="1368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50.127450980392155"/>
    <n v="0.64721518987341775"/>
    <x v="0"/>
    <n v="102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67.720930232558146"/>
    <n v="0.82028169014084507"/>
    <x v="0"/>
    <n v="8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61.03921568627451"/>
    <n v="10.376666666666667"/>
    <x v="1"/>
    <n v="102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80.011857707509876"/>
    <n v="0.12910076530612244"/>
    <x v="0"/>
    <n v="253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47.001497753369947"/>
    <n v="1.5484210526315789"/>
    <x v="1"/>
    <n v="4006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1.127388535031841"/>
    <n v="7.0991735537190084E-2"/>
    <x v="0"/>
    <n v="157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89.99079189686924"/>
    <n v="2.0852773826458035"/>
    <x v="1"/>
    <n v="162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43.032786885245905"/>
    <n v="0.99683544303797467"/>
    <x v="0"/>
    <n v="18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67.997714808043881"/>
    <n v="2.0159756097560977"/>
    <x v="1"/>
    <n v="218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73.004566210045667"/>
    <n v="1.6209032258064515"/>
    <x v="1"/>
    <n v="2409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62.341463414634148"/>
    <n v="3.6436208125445471E-2"/>
    <x v="0"/>
    <n v="82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n v="0.05"/>
    <x v="0"/>
    <n v="1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67.103092783505161"/>
    <n v="2.0663492063492064"/>
    <x v="1"/>
    <n v="1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79.978947368421046"/>
    <n v="1.2823628691983122"/>
    <x v="1"/>
    <n v="1140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62.176470588235297"/>
    <n v="1.1966037735849056"/>
    <x v="1"/>
    <n v="102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53.005950297514879"/>
    <n v="1.7073055242390078"/>
    <x v="1"/>
    <n v="2857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57.738317757009348"/>
    <n v="1.8721212121212121"/>
    <x v="1"/>
    <n v="107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40.03125"/>
    <n v="1.8838235294117647"/>
    <x v="1"/>
    <n v="160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81.016591928251117"/>
    <n v="1.3129869186046512"/>
    <x v="1"/>
    <n v="2230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35.047468354430379"/>
    <n v="2.8397435897435899"/>
    <x v="1"/>
    <n v="316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02.92307692307692"/>
    <n v="1.2041999999999999"/>
    <x v="1"/>
    <n v="117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27.998126756166094"/>
    <n v="4.1905607476635511"/>
    <x v="1"/>
    <n v="6406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75.733333333333334"/>
    <n v="0.13853658536585367"/>
    <x v="3"/>
    <n v="15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45.026041666666664"/>
    <n v="1.3943548387096774"/>
    <x v="1"/>
    <n v="192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73.615384615384613"/>
    <n v="1.74"/>
    <x v="1"/>
    <n v="26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56.991701244813278"/>
    <n v="1.5549056603773586"/>
    <x v="1"/>
    <n v="723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85.223529411764702"/>
    <n v="1.7044705882352942"/>
    <x v="1"/>
    <n v="170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50.962184873949582"/>
    <n v="1.8951562500000001"/>
    <x v="1"/>
    <n v="238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63.563636363636363"/>
    <n v="2.4971428571428573"/>
    <x v="1"/>
    <n v="55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80.999165275459092"/>
    <n v="0.48860523665659616"/>
    <x v="0"/>
    <n v="1198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86.044753086419746"/>
    <n v="0.28461970393057684"/>
    <x v="0"/>
    <n v="648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90.0390625"/>
    <n v="2.6802325581395348"/>
    <x v="1"/>
    <n v="128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74.006063432835816"/>
    <n v="6.1980078125000002"/>
    <x v="1"/>
    <n v="2144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92.4375"/>
    <n v="3.1301587301587303E-2"/>
    <x v="0"/>
    <n v="6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55.999257333828446"/>
    <n v="1.5992152704135738"/>
    <x v="1"/>
    <n v="2693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32.983796296296298"/>
    <n v="2.793921568627451"/>
    <x v="1"/>
    <n v="432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93.596774193548384"/>
    <n v="0.77373333333333338"/>
    <x v="0"/>
    <n v="62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69.867724867724874"/>
    <n v="2.0632812500000002"/>
    <x v="1"/>
    <n v="189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72.129870129870127"/>
    <n v="6.9424999999999999"/>
    <x v="1"/>
    <n v="154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30.041666666666668"/>
    <n v="1.5178947368421052"/>
    <x v="1"/>
    <n v="96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73.968000000000004"/>
    <n v="0.64582072176949945"/>
    <x v="0"/>
    <n v="750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8.65517241379311"/>
    <n v="0.62873684210526315"/>
    <x v="3"/>
    <n v="87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59.992164544564154"/>
    <n v="3.1039864864864866"/>
    <x v="1"/>
    <n v="3063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111.15827338129496"/>
    <n v="0.42859916782246882"/>
    <x v="2"/>
    <n v="278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53.038095238095238"/>
    <n v="0.83119402985074631"/>
    <x v="0"/>
    <n v="105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55.985524728588658"/>
    <n v="0.78531302876480547"/>
    <x v="3"/>
    <n v="1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69.986760812003524"/>
    <n v="1.1409352517985611"/>
    <x v="1"/>
    <n v="2266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48.998079877112133"/>
    <n v="0.64537683358624176"/>
    <x v="0"/>
    <n v="2604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103.84615384615384"/>
    <n v="0.79411764705882348"/>
    <x v="0"/>
    <n v="6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99.127659574468083"/>
    <n v="0.11419117647058824"/>
    <x v="0"/>
    <n v="94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107.37777777777778"/>
    <n v="0.56186046511627907"/>
    <x v="2"/>
    <n v="45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76.922178988326849"/>
    <n v="0.16501669449081802"/>
    <x v="0"/>
    <n v="257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58.128865979381445"/>
    <n v="1.1996808510638297"/>
    <x v="1"/>
    <n v="194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03.73643410852713"/>
    <n v="1.4545652173913044"/>
    <x v="1"/>
    <n v="129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87.962666666666664"/>
    <n v="2.2138255033557046"/>
    <x v="1"/>
    <n v="375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28"/>
    <n v="0.48396694214876035"/>
    <x v="0"/>
    <n v="29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37.999361294443261"/>
    <n v="0.92911504424778757"/>
    <x v="0"/>
    <n v="4697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29.999313893653515"/>
    <n v="0.88599797365754818"/>
    <x v="0"/>
    <n v="29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103.5"/>
    <n v="0.41399999999999998"/>
    <x v="0"/>
    <n v="18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85.994467496542185"/>
    <n v="0.63056795131845844"/>
    <x v="3"/>
    <n v="723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98.011627906976742"/>
    <n v="0.48482333607230893"/>
    <x v="0"/>
    <n v="60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n v="0.02"/>
    <x v="0"/>
    <n v="1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44.994570837642193"/>
    <n v="0.88479410269445857"/>
    <x v="0"/>
    <n v="3868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31.012224938875306"/>
    <n v="1.2684"/>
    <x v="1"/>
    <n v="409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59.970085470085472"/>
    <n v="23.388333333333332"/>
    <x v="1"/>
    <n v="234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8.9973474801061"/>
    <n v="5.0838857142857146"/>
    <x v="1"/>
    <n v="3016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50.045454545454547"/>
    <n v="1.9147826086956521"/>
    <x v="1"/>
    <n v="264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98.966269841269835"/>
    <n v="0.42127533783783783"/>
    <x v="0"/>
    <n v="504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58.857142857142854"/>
    <n v="8.2400000000000001E-2"/>
    <x v="0"/>
    <n v="1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81.010256410256417"/>
    <n v="0.60064638783269964"/>
    <x v="3"/>
    <n v="390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76.013333333333335"/>
    <n v="0.47232808616404309"/>
    <x v="0"/>
    <n v="750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96.597402597402592"/>
    <n v="0.81736263736263737"/>
    <x v="0"/>
    <n v="77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76.957446808510639"/>
    <n v="0.54187265917603"/>
    <x v="0"/>
    <n v="752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67.984732824427482"/>
    <n v="0.97868131868131869"/>
    <x v="0"/>
    <n v="131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88.781609195402297"/>
    <n v="0.77239999999999998"/>
    <x v="0"/>
    <n v="8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24.99623706491063"/>
    <n v="0.33464735516372796"/>
    <x v="0"/>
    <n v="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44.922794117647058"/>
    <n v="2.3958823529411766"/>
    <x v="1"/>
    <n v="27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79.400000000000006"/>
    <n v="0.64032258064516134"/>
    <x v="3"/>
    <n v="25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29.009546539379475"/>
    <n v="1.7615942028985507"/>
    <x v="1"/>
    <n v="419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73.59210526315789"/>
    <n v="0.20338181818181819"/>
    <x v="0"/>
    <n v="76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107.97038864898211"/>
    <n v="3.5864754098360656"/>
    <x v="1"/>
    <n v="162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68.987284287011803"/>
    <n v="4.6885802469135802"/>
    <x v="1"/>
    <n v="1101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11.02236719478098"/>
    <n v="1.220563524590164"/>
    <x v="1"/>
    <n v="1073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24.997515808491418"/>
    <n v="0.55931783729156137"/>
    <x v="0"/>
    <n v="442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2.155172413793103"/>
    <n v="0.43660714285714286"/>
    <x v="0"/>
    <n v="58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47.003284072249592"/>
    <n v="0.33538371411833628"/>
    <x v="3"/>
    <n v="1218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36.0392749244713"/>
    <n v="1.2297938144329896"/>
    <x v="1"/>
    <n v="331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01.03760683760684"/>
    <n v="1.8974959871589085"/>
    <x v="1"/>
    <n v="1170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39.927927927927925"/>
    <n v="0.83622641509433959"/>
    <x v="0"/>
    <n v="111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83.158139534883716"/>
    <n v="0.17968844221105529"/>
    <x v="3"/>
    <n v="215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39.97520661157025"/>
    <n v="10.365"/>
    <x v="1"/>
    <n v="363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47.993908629441627"/>
    <n v="0.97405219780219776"/>
    <x v="0"/>
    <n v="2955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95.978877489438744"/>
    <n v="0.86386203150461705"/>
    <x v="0"/>
    <n v="1657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78.728155339805824"/>
    <n v="1.5016666666666667"/>
    <x v="1"/>
    <n v="10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56.081632653061227"/>
    <n v="3.5843478260869563"/>
    <x v="1"/>
    <n v="14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69.090909090909093"/>
    <n v="5.4285714285714288"/>
    <x v="1"/>
    <n v="110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102.05291576673866"/>
    <n v="0.67500714285714281"/>
    <x v="0"/>
    <n v="92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07.32089552238806"/>
    <n v="1.9174666666666667"/>
    <x v="1"/>
    <n v="134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51.970260223048328"/>
    <n v="9.32"/>
    <x v="1"/>
    <n v="269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71.137142857142862"/>
    <n v="4.2927586206896553"/>
    <x v="1"/>
    <n v="175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6.49275362318841"/>
    <n v="1.0065753424657535"/>
    <x v="1"/>
    <n v="6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42.93684210526316"/>
    <n v="2.266111111111111"/>
    <x v="1"/>
    <n v="190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30.037974683544302"/>
    <n v="1.4238"/>
    <x v="1"/>
    <n v="237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70.623376623376629"/>
    <n v="0.90633333333333332"/>
    <x v="0"/>
    <n v="77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6.016018306636155"/>
    <n v="0.63966740576496672"/>
    <x v="0"/>
    <n v="1748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96.911392405063296"/>
    <n v="0.84131868131868137"/>
    <x v="0"/>
    <n v="79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62.867346938775512"/>
    <n v="1.3393478260869565"/>
    <x v="1"/>
    <n v="196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108.98537682789652"/>
    <n v="0.59042047531992692"/>
    <x v="0"/>
    <n v="88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26.999314599040439"/>
    <n v="1.5280062063615205"/>
    <x v="1"/>
    <n v="7295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65.004147943311438"/>
    <n v="4.466912114014252"/>
    <x v="1"/>
    <n v="2893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111.51785714285714"/>
    <n v="0.8439189189189189"/>
    <x v="0"/>
    <n v="56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n v="0.03"/>
    <x v="0"/>
    <n v="1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10.99268292682927"/>
    <n v="1.7502692307692307"/>
    <x v="1"/>
    <n v="820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6.746987951807228"/>
    <n v="0.54137931034482756"/>
    <x v="0"/>
    <n v="83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97.020608439646708"/>
    <n v="3.1187381703470032"/>
    <x v="1"/>
    <n v="203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92.08620689655173"/>
    <n v="1.2278160919540231"/>
    <x v="1"/>
    <n v="116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82.986666666666665"/>
    <n v="0.99026517383618151"/>
    <x v="0"/>
    <n v="202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03.03791821561339"/>
    <n v="1.278468634686347"/>
    <x v="1"/>
    <n v="1345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68.922619047619051"/>
    <n v="1.5861643835616439"/>
    <x v="1"/>
    <n v="168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87.737226277372258"/>
    <n v="7.0705882352941174"/>
    <x v="1"/>
    <n v="137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75.021505376344081"/>
    <n v="1.4238775510204082"/>
    <x v="1"/>
    <n v="186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50.863999999999997"/>
    <n v="1.4786046511627906"/>
    <x v="1"/>
    <n v="125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90"/>
    <n v="0.20322580645161289"/>
    <x v="0"/>
    <n v="14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72.896039603960389"/>
    <n v="18.40625"/>
    <x v="1"/>
    <n v="202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08.48543689320388"/>
    <n v="1.6194202898550725"/>
    <x v="1"/>
    <n v="103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101.98095238095237"/>
    <n v="4.7282077922077921"/>
    <x v="1"/>
    <n v="1785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44.009146341463413"/>
    <n v="0.24466101694915254"/>
    <x v="0"/>
    <n v="656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65.942675159235662"/>
    <n v="5.1764999999999999"/>
    <x v="1"/>
    <n v="157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.987387387387386"/>
    <n v="2.4764285714285714"/>
    <x v="1"/>
    <n v="555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28.003367003367003"/>
    <n v="1.0020481927710843"/>
    <x v="1"/>
    <n v="297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85.829268292682926"/>
    <n v="1.53"/>
    <x v="1"/>
    <n v="12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84.921052631578945"/>
    <n v="0.37091954022988505"/>
    <x v="3"/>
    <n v="38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90.483333333333334"/>
    <n v="4.3923948220064728E-2"/>
    <x v="3"/>
    <n v="60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25.00197628458498"/>
    <n v="1.5650721649484536"/>
    <x v="1"/>
    <n v="3036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92.013888888888886"/>
    <n v="2.704081632653061"/>
    <x v="1"/>
    <n v="144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93.066115702479337"/>
    <n v="1.3405952380952382"/>
    <x v="1"/>
    <n v="121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61.008145363408524"/>
    <n v="0.50398033126293995"/>
    <x v="0"/>
    <n v="1596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92.036259541984734"/>
    <n v="0.88815837937384901"/>
    <x v="3"/>
    <n v="52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81.132596685082873"/>
    <n v="1.65"/>
    <x v="1"/>
    <n v="181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73.5"/>
    <n v="0.17499999999999999"/>
    <x v="0"/>
    <n v="10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85.221311475409834"/>
    <n v="1.8566071428571429"/>
    <x v="1"/>
    <n v="1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110.96825396825396"/>
    <n v="4.1266319444444441"/>
    <x v="1"/>
    <n v="1071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32.968036529680369"/>
    <n v="0.90249999999999997"/>
    <x v="3"/>
    <n v="21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6.005352363960753"/>
    <n v="0.91984615384615387"/>
    <x v="0"/>
    <n v="112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84.96632653061225"/>
    <n v="5.2700632911392402"/>
    <x v="1"/>
    <n v="980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25.007462686567163"/>
    <n v="3.1914285714285713"/>
    <x v="1"/>
    <n v="536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65.998995479658461"/>
    <n v="3.5418867924528303"/>
    <x v="1"/>
    <n v="199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87.34482758620689"/>
    <n v="0.32896103896103895"/>
    <x v="3"/>
    <n v="2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27.933333333333334"/>
    <n v="1.358918918918919"/>
    <x v="1"/>
    <n v="180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103.8"/>
    <n v="2.0843373493975904E-2"/>
    <x v="0"/>
    <n v="15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31.937172774869111"/>
    <n v="0.61"/>
    <x v="0"/>
    <n v="19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99.5"/>
    <n v="0.30037735849056602"/>
    <x v="0"/>
    <n v="16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08.84615384615384"/>
    <n v="11.791666666666666"/>
    <x v="1"/>
    <n v="130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0.76229508196721"/>
    <n v="11.260833333333334"/>
    <x v="1"/>
    <n v="122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29.647058823529413"/>
    <n v="0.12923076923076923"/>
    <x v="0"/>
    <n v="17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101.71428571428571"/>
    <n v="7.12"/>
    <x v="1"/>
    <n v="140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61.5"/>
    <n v="0.30304347826086958"/>
    <x v="0"/>
    <n v="34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35"/>
    <n v="2.1250896057347672"/>
    <x v="1"/>
    <n v="3388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40.049999999999997"/>
    <n v="2.2885714285714287"/>
    <x v="1"/>
    <n v="280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110.97231270358306"/>
    <n v="0.34959979476654696"/>
    <x v="3"/>
    <n v="614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36.959016393442624"/>
    <n v="1.5729069767441861"/>
    <x v="1"/>
    <n v="36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n v="0.01"/>
    <x v="0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30.974074074074075"/>
    <n v="2.3230555555555554"/>
    <x v="1"/>
    <n v="270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47.035087719298247"/>
    <n v="0.92448275862068963"/>
    <x v="3"/>
    <n v="11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88.065693430656935"/>
    <n v="2.5670212765957445"/>
    <x v="1"/>
    <n v="13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37.005616224648989"/>
    <n v="1.6847017045454546"/>
    <x v="1"/>
    <n v="3205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26.027777777777779"/>
    <n v="1.6657777777777778"/>
    <x v="1"/>
    <n v="288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67.817567567567565"/>
    <n v="7.7207692307692311"/>
    <x v="1"/>
    <n v="148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9.964912280701753"/>
    <n v="4.0685714285714285"/>
    <x v="1"/>
    <n v="114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110.01646903820817"/>
    <n v="5.6420608108108112"/>
    <x v="1"/>
    <n v="1518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89.964678178963894"/>
    <n v="0.6842686567164179"/>
    <x v="0"/>
    <n v="127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79.009523809523813"/>
    <n v="0.34351966873706002"/>
    <x v="0"/>
    <n v="210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86.867469879518069"/>
    <n v="6.5545454545454547"/>
    <x v="1"/>
    <n v="166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62.04"/>
    <n v="1.7725714285714285"/>
    <x v="1"/>
    <n v="100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26.970212765957445"/>
    <n v="1.1317857142857144"/>
    <x v="1"/>
    <n v="23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54.121621621621621"/>
    <n v="7.2818181818181822"/>
    <x v="1"/>
    <n v="148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41.035353535353536"/>
    <n v="2.0833333333333335"/>
    <x v="1"/>
    <n v="198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55.052419354838712"/>
    <n v="0.31171232876712329"/>
    <x v="0"/>
    <n v="248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107.93762183235867"/>
    <n v="0.56967078189300413"/>
    <x v="0"/>
    <n v="513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73.92"/>
    <n v="2.31"/>
    <x v="1"/>
    <n v="150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31.995894428152493"/>
    <n v="0.86867834394904464"/>
    <x v="0"/>
    <n v="3410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53.898148148148145"/>
    <n v="2.7074418604651163"/>
    <x v="1"/>
    <n v="216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106.5"/>
    <n v="0.49446428571428569"/>
    <x v="3"/>
    <n v="26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32.999805409612762"/>
    <n v="1.1335962566844919"/>
    <x v="1"/>
    <n v="5139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43.00254993625159"/>
    <n v="1.9055555555555554"/>
    <x v="1"/>
    <n v="235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86.858974358974365"/>
    <n v="1.355"/>
    <x v="1"/>
    <n v="78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96.8"/>
    <n v="0.10297872340425532"/>
    <x v="0"/>
    <n v="10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32.995456610631528"/>
    <n v="0.65544223826714798"/>
    <x v="0"/>
    <n v="2201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68.028106508875737"/>
    <n v="0.49026652452025588"/>
    <x v="0"/>
    <n v="676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58.867816091954026"/>
    <n v="7.8792307692307695"/>
    <x v="1"/>
    <n v="174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105.04572803850782"/>
    <n v="0.80306347746090156"/>
    <x v="0"/>
    <n v="831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33.054878048780488"/>
    <n v="1.0629411764705883"/>
    <x v="1"/>
    <n v="164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78.821428571428569"/>
    <n v="0.50735632183908042"/>
    <x v="3"/>
    <n v="56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68.204968944099377"/>
    <n v="2.153137254901961"/>
    <x v="1"/>
    <n v="161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75.731884057971016"/>
    <n v="1.4122972972972974"/>
    <x v="1"/>
    <n v="138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30.996070133010882"/>
    <n v="1.1533745781777278"/>
    <x v="1"/>
    <n v="3308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01.88188976377953"/>
    <n v="1.9311940298507462"/>
    <x v="1"/>
    <n v="127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52.879227053140099"/>
    <n v="7.2973333333333334"/>
    <x v="1"/>
    <n v="207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71.005820721769496"/>
    <n v="0.99663398692810456"/>
    <x v="0"/>
    <n v="859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102.38709677419355"/>
    <n v="0.88166666666666671"/>
    <x v="2"/>
    <n v="31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74.466666666666669"/>
    <n v="0.37233333333333335"/>
    <x v="0"/>
    <n v="45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51.009883198562441"/>
    <n v="0.30540075309306081"/>
    <x v="3"/>
    <n v="1113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90"/>
    <n v="0.25714285714285712"/>
    <x v="0"/>
    <n v="6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97.142857142857139"/>
    <n v="0.34"/>
    <x v="0"/>
    <n v="7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72.071823204419886"/>
    <n v="11.859090909090909"/>
    <x v="1"/>
    <n v="181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75.236363636363635"/>
    <n v="1.2539393939393939"/>
    <x v="1"/>
    <n v="110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32.967741935483872"/>
    <n v="0.14394366197183098"/>
    <x v="0"/>
    <n v="31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07"/>
    <n v="0.54807692307692313"/>
    <x v="0"/>
    <n v="78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45.037837837837834"/>
    <n v="1.0963157894736841"/>
    <x v="1"/>
    <n v="185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52.958677685950413"/>
    <n v="1.8847058823529412"/>
    <x v="1"/>
    <n v="121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60.017959183673469"/>
    <n v="0.87008284023668636"/>
    <x v="0"/>
    <n v="1225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n v="0.01"/>
    <x v="0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44.028301886792455"/>
    <n v="2.0291304347826089"/>
    <x v="1"/>
    <n v="106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86.028169014084511"/>
    <n v="1.9703225806451612"/>
    <x v="1"/>
    <n v="142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28.012875536480685"/>
    <n v="1.07"/>
    <x v="1"/>
    <n v="233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32.050458715596328"/>
    <n v="2.6873076923076922"/>
    <x v="1"/>
    <n v="21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73.611940298507463"/>
    <n v="0.50845360824742269"/>
    <x v="0"/>
    <n v="67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08.71052631578948"/>
    <n v="11.802857142857142"/>
    <x v="1"/>
    <n v="76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42.97674418604651"/>
    <n v="2.64"/>
    <x v="1"/>
    <n v="43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83.315789473684205"/>
    <n v="0.30442307692307691"/>
    <x v="0"/>
    <n v="19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42"/>
    <n v="0.62880681818181816"/>
    <x v="0"/>
    <n v="2108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55.927601809954751"/>
    <n v="1.9312499999999999"/>
    <x v="1"/>
    <n v="22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105.03681885125184"/>
    <n v="0.77102702702702708"/>
    <x v="0"/>
    <n v="679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48"/>
    <n v="2.2552763819095478"/>
    <x v="1"/>
    <n v="2805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112.66176470588235"/>
    <n v="2.3940625"/>
    <x v="1"/>
    <n v="68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81.944444444444443"/>
    <n v="0.921875"/>
    <x v="0"/>
    <n v="36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64.049180327868854"/>
    <n v="1.3023333333333333"/>
    <x v="1"/>
    <n v="183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106.39097744360902"/>
    <n v="6.1521739130434785"/>
    <x v="1"/>
    <n v="133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76.011249497790274"/>
    <n v="3.687953216374269"/>
    <x v="1"/>
    <n v="2489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11.07246376811594"/>
    <n v="10.948571428571428"/>
    <x v="1"/>
    <n v="69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95.936170212765958"/>
    <n v="0.50662921348314605"/>
    <x v="0"/>
    <n v="47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43.043010752688176"/>
    <n v="8.0060000000000002"/>
    <x v="1"/>
    <n v="279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67.966666666666669"/>
    <n v="2.9128571428571428"/>
    <x v="1"/>
    <n v="210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89.991428571428571"/>
    <n v="3.4996666666666667"/>
    <x v="1"/>
    <n v="2100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58.095238095238095"/>
    <n v="3.5707317073170732"/>
    <x v="1"/>
    <n v="252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83.996875000000003"/>
    <n v="1.2648941176470587"/>
    <x v="1"/>
    <n v="1280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88.853503184713375"/>
    <n v="3.875"/>
    <x v="1"/>
    <n v="157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65.963917525773198"/>
    <n v="4.5703571428571426"/>
    <x v="1"/>
    <n v="1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74.804878048780495"/>
    <n v="2.6669565217391304"/>
    <x v="1"/>
    <n v="82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.98571428571428"/>
    <n v="0.69"/>
    <x v="0"/>
    <n v="70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32.006493506493506"/>
    <n v="0.51343749999999999"/>
    <x v="0"/>
    <n v="154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64.727272727272734"/>
    <n v="1.1710526315789473E-2"/>
    <x v="0"/>
    <n v="22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24.998110087408456"/>
    <n v="1.089773429454171"/>
    <x v="1"/>
    <n v="4233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104.97764070932922"/>
    <n v="3.1517592592592591"/>
    <x v="1"/>
    <n v="1297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64.987878787878785"/>
    <n v="1.5769117647058823"/>
    <x v="1"/>
    <n v="16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94.352941176470594"/>
    <n v="1.5380821917808218"/>
    <x v="1"/>
    <n v="119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44.001706484641637"/>
    <n v="0.89738979118329465"/>
    <x v="0"/>
    <n v="1758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64.744680851063833"/>
    <n v="0.75135802469135804"/>
    <x v="0"/>
    <n v="94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4.00667779632721"/>
    <n v="8.5288135593220336"/>
    <x v="1"/>
    <n v="1797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34.061302681992338"/>
    <n v="1.3890625000000001"/>
    <x v="1"/>
    <n v="261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93.273885350318466"/>
    <n v="1.9018181818181819"/>
    <x v="1"/>
    <n v="15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32.998301726577978"/>
    <n v="1.0024333619948409"/>
    <x v="1"/>
    <n v="35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83.812903225806451"/>
    <n v="1.4275824175824177"/>
    <x v="1"/>
    <n v="155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63.992424242424242"/>
    <n v="5.6313333333333331"/>
    <x v="1"/>
    <n v="13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81.909090909090907"/>
    <n v="0.30715909090909088"/>
    <x v="0"/>
    <n v="33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3.053191489361708"/>
    <n v="0.99397727272727276"/>
    <x v="3"/>
    <n v="94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01.98449039881831"/>
    <n v="1.9754935622317598"/>
    <x v="1"/>
    <n v="1354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105.9375"/>
    <n v="5.085"/>
    <x v="1"/>
    <n v="48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101.58181818181818"/>
    <n v="2.3774468085106384"/>
    <x v="1"/>
    <n v="110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62.970930232558139"/>
    <n v="3.3846875000000001"/>
    <x v="1"/>
    <n v="172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29.045602605863191"/>
    <n v="1.3308955223880596"/>
    <x v="1"/>
    <n v="307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n v="0.01"/>
    <x v="0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77.924999999999997"/>
    <n v="2.0779999999999998"/>
    <x v="1"/>
    <n v="160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80.806451612903231"/>
    <n v="0.51122448979591839"/>
    <x v="0"/>
    <n v="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76.006816632583508"/>
    <n v="6.5205847953216374"/>
    <x v="1"/>
    <n v="1467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72.993613824192337"/>
    <n v="1.1363099415204678"/>
    <x v="1"/>
    <n v="2662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53"/>
    <n v="1.0237606837606839"/>
    <x v="1"/>
    <n v="452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54.164556962025316"/>
    <n v="3.5658333333333334"/>
    <x v="1"/>
    <n v="158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32.946666666666665"/>
    <n v="1.3986792452830188"/>
    <x v="1"/>
    <n v="22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79.371428571428567"/>
    <n v="0.69450000000000001"/>
    <x v="0"/>
    <n v="35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41.174603174603178"/>
    <n v="0.35534246575342465"/>
    <x v="0"/>
    <n v="63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77.430769230769229"/>
    <n v="2.5165000000000002"/>
    <x v="1"/>
    <n v="65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57.159509202453989"/>
    <n v="1.0587500000000001"/>
    <x v="1"/>
    <n v="163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77.17647058823529"/>
    <n v="1.8742857142857143"/>
    <x v="1"/>
    <n v="85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24.953917050691246"/>
    <n v="3.8678571428571429"/>
    <x v="1"/>
    <n v="217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97.18"/>
    <n v="3.4707142857142856"/>
    <x v="1"/>
    <n v="150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46.000916870415651"/>
    <n v="1.8582098765432098"/>
    <x v="1"/>
    <n v="3272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88.023385300668153"/>
    <n v="0.43241247264770238"/>
    <x v="3"/>
    <n v="898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25.99"/>
    <n v="1.6243749999999999"/>
    <x v="1"/>
    <n v="300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02.69047619047619"/>
    <n v="1.8484285714285715"/>
    <x v="1"/>
    <n v="126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72.958174904942965"/>
    <n v="0.23703520691785052"/>
    <x v="0"/>
    <n v="526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57.190082644628099"/>
    <n v="0.89870129870129867"/>
    <x v="0"/>
    <n v="121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84.013793103448279"/>
    <n v="2.7260419580419581"/>
    <x v="1"/>
    <n v="2320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98.666666666666671"/>
    <n v="1.7004255319148935"/>
    <x v="1"/>
    <n v="8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42.007419183889773"/>
    <n v="1.8828503562945369"/>
    <x v="1"/>
    <n v="1887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2.002753556677376"/>
    <n v="3.4693532338308457"/>
    <x v="1"/>
    <n v="4358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81.567164179104481"/>
    <n v="0.6917721518987342"/>
    <x v="0"/>
    <n v="67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37.035087719298247"/>
    <n v="0.25433734939759034"/>
    <x v="0"/>
    <n v="5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103.033360455655"/>
    <n v="0.77400977995110021"/>
    <x v="0"/>
    <n v="1229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84.333333333333329"/>
    <n v="0.37481481481481482"/>
    <x v="0"/>
    <n v="12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102.60377358490567"/>
    <n v="5.4379999999999997"/>
    <x v="1"/>
    <n v="53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79.992129246064621"/>
    <n v="2.2852189349112426"/>
    <x v="1"/>
    <n v="2414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70.055309734513273"/>
    <n v="0.38948339483394834"/>
    <x v="0"/>
    <n v="452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"/>
    <n v="3.7"/>
    <x v="1"/>
    <n v="80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41.911917098445599"/>
    <n v="2.3791176470588233"/>
    <x v="1"/>
    <n v="193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57.992576882290564"/>
    <n v="0.64036299765807958"/>
    <x v="0"/>
    <n v="1886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40.942307692307693"/>
    <n v="1.1827777777777777"/>
    <x v="1"/>
    <n v="52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69.9972602739726"/>
    <n v="0.84824037184594958"/>
    <x v="0"/>
    <n v="1825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73.838709677419359"/>
    <n v="0.29346153846153844"/>
    <x v="0"/>
    <n v="31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41.979310344827589"/>
    <n v="2.0989655172413793"/>
    <x v="1"/>
    <n v="290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77.93442622950819"/>
    <n v="1.697857142857143"/>
    <x v="1"/>
    <n v="122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06.01972789115646"/>
    <n v="1.1595907738095239"/>
    <x v="1"/>
    <n v="1470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47.018181818181816"/>
    <n v="2.5859999999999999"/>
    <x v="1"/>
    <n v="165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76.016483516483518"/>
    <n v="2.3058333333333332"/>
    <x v="1"/>
    <n v="18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54.120603015075375"/>
    <n v="1.2821428571428573"/>
    <x v="1"/>
    <n v="199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57.285714285714285"/>
    <n v="1.8870588235294117"/>
    <x v="1"/>
    <n v="56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103.81308411214954"/>
    <n v="6.9511889862327911E-2"/>
    <x v="0"/>
    <n v="107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105.02602739726028"/>
    <n v="7.7443434343434348"/>
    <x v="1"/>
    <n v="1460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90.259259259259252"/>
    <n v="0.27693181818181817"/>
    <x v="0"/>
    <n v="27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76.978705978705975"/>
    <n v="0.52479620323841425"/>
    <x v="0"/>
    <n v="1221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102.60162601626017"/>
    <n v="4.0709677419354842"/>
    <x v="1"/>
    <n v="123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n v="0.02"/>
    <x v="0"/>
    <n v="1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55.0062893081761"/>
    <n v="1.5617857142857143"/>
    <x v="1"/>
    <n v="159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32.127272727272725"/>
    <n v="2.5242857142857145"/>
    <x v="1"/>
    <n v="110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50.642857142857146"/>
    <n v="1.729268292682927E-2"/>
    <x v="2"/>
    <n v="1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49.6875"/>
    <n v="0.12230769230769231"/>
    <x v="0"/>
    <n v="16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54.894067796610166"/>
    <n v="1.6398734177215191"/>
    <x v="1"/>
    <n v="23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46.931937172774866"/>
    <n v="1.6298181818181818"/>
    <x v="1"/>
    <n v="191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44.951219512195124"/>
    <n v="0.20252747252747252"/>
    <x v="0"/>
    <n v="41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0.99898322318251"/>
    <n v="3.1924083769633507"/>
    <x v="1"/>
    <n v="3934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107.7625"/>
    <n v="4.7894444444444444"/>
    <x v="1"/>
    <n v="80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02.07770270270271"/>
    <n v="0.19556634304207121"/>
    <x v="3"/>
    <n v="296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24.976190476190474"/>
    <n v="1.9894827586206896"/>
    <x v="1"/>
    <n v="462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.944134078212286"/>
    <n v="7.95"/>
    <x v="1"/>
    <n v="179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67.946462715105156"/>
    <n v="0.50621082621082625"/>
    <x v="0"/>
    <n v="523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26.070921985815602"/>
    <n v="0.57437499999999997"/>
    <x v="0"/>
    <n v="141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05.0032154340836"/>
    <n v="1.5562827640984909"/>
    <x v="1"/>
    <n v="186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25.826923076923077"/>
    <n v="0.36297297297297298"/>
    <x v="0"/>
    <n v="52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77.666666666666671"/>
    <n v="0.58250000000000002"/>
    <x v="2"/>
    <n v="2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57.82692307692308"/>
    <n v="2.3739473684210526"/>
    <x v="1"/>
    <n v="156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92.955555555555549"/>
    <n v="0.58750000000000002"/>
    <x v="0"/>
    <n v="225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37.945098039215686"/>
    <n v="1.8256603773584905"/>
    <x v="1"/>
    <n v="255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31.842105263157894"/>
    <n v="7.5436408977556111E-3"/>
    <x v="0"/>
    <n v="38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40"/>
    <n v="1.7595330739299611"/>
    <x v="1"/>
    <n v="2261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101.1"/>
    <n v="2.3788235294117648"/>
    <x v="1"/>
    <n v="40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84.006989951944078"/>
    <n v="4.8805076142131982"/>
    <x v="1"/>
    <n v="2289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103.41538461538461"/>
    <n v="2.2406666666666668"/>
    <x v="1"/>
    <n v="65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05.13333333333334"/>
    <n v="0.18126436781609195"/>
    <x v="0"/>
    <n v="15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89.21621621621621"/>
    <n v="0.45847222222222223"/>
    <x v="0"/>
    <n v="37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51.995234312946785"/>
    <n v="1.1731541218637993"/>
    <x v="1"/>
    <n v="3777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64.956521739130437"/>
    <n v="2.173090909090909"/>
    <x v="1"/>
    <n v="18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46.235294117647058"/>
    <n v="1.1228571428571428"/>
    <x v="1"/>
    <n v="85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51.151785714285715"/>
    <n v="0.72518987341772156"/>
    <x v="0"/>
    <n v="112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33.909722222222221"/>
    <n v="2.1230434782608696"/>
    <x v="1"/>
    <n v="144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92.016298633017882"/>
    <n v="2.3974657534246577"/>
    <x v="1"/>
    <n v="19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07.42857142857143"/>
    <n v="1.8193548387096774"/>
    <x v="1"/>
    <n v="105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75.848484848484844"/>
    <n v="1.6413114754098361"/>
    <x v="1"/>
    <n v="132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80.476190476190482"/>
    <n v="1.6375968992248063E-2"/>
    <x v="0"/>
    <n v="21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86.978483606557376"/>
    <n v="0.49643859649122807"/>
    <x v="3"/>
    <n v="9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5.13541666666667"/>
    <n v="1.0970652173913042"/>
    <x v="1"/>
    <n v="96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57.298507462686565"/>
    <n v="0.49217948717948717"/>
    <x v="0"/>
    <n v="67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93.348484848484844"/>
    <n v="0.62232323232323228"/>
    <x v="2"/>
    <n v="66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71.987179487179489"/>
    <n v="0.1305813953488372"/>
    <x v="0"/>
    <n v="78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92.611940298507463"/>
    <n v="0.64635416666666667"/>
    <x v="0"/>
    <n v="67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04.99122807017544"/>
    <n v="1.5958666666666668"/>
    <x v="1"/>
    <n v="11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30.958174904942965"/>
    <n v="0.81420000000000003"/>
    <x v="0"/>
    <n v="263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3.001182732111175"/>
    <n v="0.32444767441860467"/>
    <x v="0"/>
    <n v="1691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84.187845303867405"/>
    <n v="9.9141184124918666E-2"/>
    <x v="0"/>
    <n v="181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73.92307692307692"/>
    <n v="0.26694444444444443"/>
    <x v="0"/>
    <n v="13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36.987499999999997"/>
    <n v="0.62957446808510642"/>
    <x v="3"/>
    <n v="160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46.896551724137929"/>
    <n v="1.6135593220338984"/>
    <x v="1"/>
    <n v="203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n v="0.05"/>
    <x v="0"/>
    <n v="1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2.02437459910199"/>
    <n v="10.969379310344827"/>
    <x v="1"/>
    <n v="155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45.007502206531335"/>
    <n v="0.70094158075601376"/>
    <x v="3"/>
    <n v="2266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94.285714285714292"/>
    <n v="0.6"/>
    <x v="0"/>
    <n v="21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101.02325581395348"/>
    <n v="3.6709859154929578"/>
    <x v="1"/>
    <n v="15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97.037499999999994"/>
    <n v="11.09"/>
    <x v="1"/>
    <n v="80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43.00963855421687"/>
    <n v="0.19028784648187633"/>
    <x v="0"/>
    <n v="830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94.916030534351151"/>
    <n v="1.2687755102040816"/>
    <x v="1"/>
    <n v="13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2.151785714285708"/>
    <n v="7.3463636363636367"/>
    <x v="1"/>
    <n v="112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1.007692307692309"/>
    <n v="4.5731034482758622E-2"/>
    <x v="0"/>
    <n v="130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n v="0.85054545454545449"/>
    <x v="0"/>
    <n v="5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43.87096774193548"/>
    <n v="1.1929824561403508"/>
    <x v="1"/>
    <n v="155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40.063909774436091"/>
    <n v="2.9602777777777778"/>
    <x v="1"/>
    <n v="26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43.833333333333336"/>
    <n v="0.84694915254237291"/>
    <x v="0"/>
    <n v="114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84.92903225806451"/>
    <n v="3.5578378378378379"/>
    <x v="1"/>
    <n v="155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41.067632850241544"/>
    <n v="3.8640909090909092"/>
    <x v="1"/>
    <n v="2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54.971428571428568"/>
    <n v="7.9223529411764702"/>
    <x v="1"/>
    <n v="245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77.010807374443743"/>
    <n v="1.3703393665158372"/>
    <x v="1"/>
    <n v="157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71.201754385964918"/>
    <n v="3.3820833333333336"/>
    <x v="1"/>
    <n v="114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91.935483870967744"/>
    <n v="1.0822784810126582"/>
    <x v="1"/>
    <n v="93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97.069023569023571"/>
    <n v="0.60757639620653314"/>
    <x v="0"/>
    <n v="594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58.916666666666664"/>
    <n v="0.27725490196078434"/>
    <x v="0"/>
    <n v="2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58.015466983938133"/>
    <n v="2.283934426229508"/>
    <x v="1"/>
    <n v="1681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103.87301587301587"/>
    <n v="0.21615194054500414"/>
    <x v="0"/>
    <n v="252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93.46875"/>
    <n v="3.73875"/>
    <x v="1"/>
    <n v="32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61.970370370370368"/>
    <n v="1.5492592592592593"/>
    <x v="1"/>
    <n v="135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92.042857142857144"/>
    <n v="3.2214999999999998"/>
    <x v="1"/>
    <n v="140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7.268656716417908"/>
    <n v="0.73957142857142855"/>
    <x v="0"/>
    <n v="6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93.923913043478265"/>
    <n v="8.641"/>
    <x v="1"/>
    <n v="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84.969458128078813"/>
    <n v="1.432624584717608"/>
    <x v="1"/>
    <n v="1015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105.97035040431267"/>
    <n v="0.40281762295081969"/>
    <x v="0"/>
    <n v="742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36.969040247678016"/>
    <n v="1.7822388059701493"/>
    <x v="1"/>
    <n v="323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1.533333333333331"/>
    <n v="0.84930555555555554"/>
    <x v="0"/>
    <n v="75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80.999140154772135"/>
    <n v="1.4593648334624323"/>
    <x v="1"/>
    <n v="2326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26.010498687664043"/>
    <n v="1.5246153846153847"/>
    <x v="1"/>
    <n v="38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25.998410896708286"/>
    <n v="0.67129542790152408"/>
    <x v="0"/>
    <n v="4405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34.173913043478258"/>
    <n v="0.40307692307692305"/>
    <x v="0"/>
    <n v="92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8.002083333333335"/>
    <n v="2.1679032258064517"/>
    <x v="1"/>
    <n v="480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76.546875"/>
    <n v="0.52117021276595743"/>
    <x v="0"/>
    <n v="64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3.053097345132741"/>
    <n v="4.9958333333333336"/>
    <x v="1"/>
    <n v="226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106.859375"/>
    <n v="0.87679487179487181"/>
    <x v="0"/>
    <n v="64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46.020746887966808"/>
    <n v="1.131734693877551"/>
    <x v="1"/>
    <n v="241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100.17424242424242"/>
    <n v="4.2654838709677421"/>
    <x v="1"/>
    <n v="13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101.44"/>
    <n v="0.77632653061224488"/>
    <x v="3"/>
    <n v="75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87.972684085510693"/>
    <n v="0.52496810772501767"/>
    <x v="0"/>
    <n v="842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74.995594713656388"/>
    <n v="1.5746762589928058"/>
    <x v="1"/>
    <n v="2043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42.982142857142854"/>
    <n v="0.72939393939393937"/>
    <x v="0"/>
    <n v="112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33.115107913669064"/>
    <n v="0.60565789473684206"/>
    <x v="3"/>
    <n v="139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101.13101604278074"/>
    <n v="0.5679129129129129"/>
    <x v="0"/>
    <n v="3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5.98841354723708"/>
    <n v="0.56542754275427543"/>
    <x v="3"/>
    <n v="1122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3CD8B-AFB2-5549-9AF0-678B1C8ED052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3:P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11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84A1E-9252-7048-A460-B4A2318FA36B}" name="PivotTable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G13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utcom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43FC37-6184-B043-B4FC-FD4237B8C400}" name="PivotTable9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6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DBCCE-BBDD-F341-8E26-EBA0159CA668}" name="PivotTable1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7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I13" sqref="I13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22.1640625" style="11" customWidth="1"/>
    <col min="7" max="7" width="21.33203125" style="6" customWidth="1"/>
    <col min="9" max="9" width="13" bestFit="1" customWidth="1"/>
    <col min="12" max="13" width="11.1640625" bestFit="1" customWidth="1"/>
    <col min="16" max="16" width="28" bestFit="1" customWidth="1"/>
    <col min="17" max="17" width="16.1640625" customWidth="1"/>
    <col min="19" max="19" width="26.5" style="14" customWidth="1"/>
    <col min="20" max="20" width="23.6640625" style="16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0" t="s">
        <v>2030</v>
      </c>
      <c r="G1" s="5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2071</v>
      </c>
      <c r="R1" s="1" t="s">
        <v>2031</v>
      </c>
      <c r="S1" s="12" t="s">
        <v>2072</v>
      </c>
      <c r="T1" s="15" t="s">
        <v>2073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11">
        <v>0</v>
      </c>
      <c r="G2" s="6">
        <f>E2/D2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2038</v>
      </c>
      <c r="R2" t="s">
        <v>2039</v>
      </c>
      <c r="S2" s="13">
        <f>(((L2/60)/60)/24)+DATE(1970,1,1)</f>
        <v>42336.25</v>
      </c>
      <c r="T2" s="16">
        <f>(((M2/60)/60)/24)+DATE(1970,1,1)</f>
        <v>42353.25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11">
        <f t="shared" ref="F3:F66" si="0">E3/I3</f>
        <v>92.151898734177209</v>
      </c>
      <c r="G3" s="6">
        <f t="shared" ref="G3:G66" si="1">E3/D3</f>
        <v>10.4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2040</v>
      </c>
      <c r="R3" t="s">
        <v>2041</v>
      </c>
      <c r="S3" s="13">
        <f t="shared" ref="S3:S66" si="2">(((L3/60)/60)/24)+DATE(1970,1,1)</f>
        <v>41870.208333333336</v>
      </c>
      <c r="T3" s="16">
        <f t="shared" ref="T3:T66" si="3">(((M3/60)/60)/24)+DATE(1970,1,1)</f>
        <v>41872.208333333336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11">
        <f t="shared" si="0"/>
        <v>100.01614035087719</v>
      </c>
      <c r="G4" s="6">
        <f t="shared" si="1"/>
        <v>1.3147878228782288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2042</v>
      </c>
      <c r="R4" t="s">
        <v>2043</v>
      </c>
      <c r="S4" s="13">
        <f t="shared" si="2"/>
        <v>41595.25</v>
      </c>
      <c r="T4" s="16">
        <f t="shared" si="3"/>
        <v>41597.25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11">
        <f t="shared" si="0"/>
        <v>103.20833333333333</v>
      </c>
      <c r="G5" s="6">
        <f t="shared" si="1"/>
        <v>0.58976190476190471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2040</v>
      </c>
      <c r="R5" t="s">
        <v>2041</v>
      </c>
      <c r="S5" s="13">
        <f t="shared" si="2"/>
        <v>43688.208333333328</v>
      </c>
      <c r="T5" s="16">
        <f t="shared" si="3"/>
        <v>43728.208333333328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11">
        <f t="shared" si="0"/>
        <v>99.339622641509436</v>
      </c>
      <c r="G6" s="6">
        <f t="shared" si="1"/>
        <v>0.69276315789473686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2044</v>
      </c>
      <c r="R6" t="s">
        <v>2045</v>
      </c>
      <c r="S6" s="13">
        <f t="shared" si="2"/>
        <v>43485.25</v>
      </c>
      <c r="T6" s="16">
        <f t="shared" si="3"/>
        <v>43489.25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11">
        <f t="shared" si="0"/>
        <v>75.833333333333329</v>
      </c>
      <c r="G7" s="6">
        <f t="shared" si="1"/>
        <v>1.7361842105263159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2044</v>
      </c>
      <c r="R7" t="s">
        <v>2045</v>
      </c>
      <c r="S7" s="13">
        <f t="shared" si="2"/>
        <v>41149.208333333336</v>
      </c>
      <c r="T7" s="16">
        <f t="shared" si="3"/>
        <v>41160.208333333336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11">
        <f t="shared" si="0"/>
        <v>60.555555555555557</v>
      </c>
      <c r="G8" s="6">
        <f t="shared" si="1"/>
        <v>0.20961538461538462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2046</v>
      </c>
      <c r="R8" t="s">
        <v>2047</v>
      </c>
      <c r="S8" s="13">
        <f t="shared" si="2"/>
        <v>42991.208333333328</v>
      </c>
      <c r="T8" s="16">
        <f t="shared" si="3"/>
        <v>42992.208333333328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11">
        <f t="shared" si="0"/>
        <v>64.93832599118943</v>
      </c>
      <c r="G9" s="6">
        <f t="shared" si="1"/>
        <v>3.2757777777777779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2044</v>
      </c>
      <c r="R9" t="s">
        <v>2045</v>
      </c>
      <c r="S9" s="13">
        <f t="shared" si="2"/>
        <v>42229.208333333328</v>
      </c>
      <c r="T9" s="16">
        <f t="shared" si="3"/>
        <v>42231.208333333328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11">
        <f t="shared" si="0"/>
        <v>30.997175141242938</v>
      </c>
      <c r="G10" s="6">
        <f t="shared" si="1"/>
        <v>0.19932788374205268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2044</v>
      </c>
      <c r="R10" t="s">
        <v>2045</v>
      </c>
      <c r="S10" s="13">
        <f t="shared" si="2"/>
        <v>40399.208333333336</v>
      </c>
      <c r="T10" s="16">
        <f t="shared" si="3"/>
        <v>40401.208333333336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11">
        <f t="shared" si="0"/>
        <v>72.909090909090907</v>
      </c>
      <c r="G11" s="6">
        <f t="shared" si="1"/>
        <v>0.51741935483870971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2040</v>
      </c>
      <c r="R11" t="s">
        <v>2048</v>
      </c>
      <c r="S11" s="13">
        <f t="shared" si="2"/>
        <v>41536.208333333336</v>
      </c>
      <c r="T11" s="16">
        <f t="shared" si="3"/>
        <v>41585.25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11">
        <f t="shared" si="0"/>
        <v>62.9</v>
      </c>
      <c r="G12" s="6">
        <f t="shared" si="1"/>
        <v>2.6611538461538462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2046</v>
      </c>
      <c r="R12" t="s">
        <v>2049</v>
      </c>
      <c r="S12" s="13">
        <f t="shared" si="2"/>
        <v>40404.208333333336</v>
      </c>
      <c r="T12" s="16">
        <f t="shared" si="3"/>
        <v>40452.208333333336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11">
        <f t="shared" si="0"/>
        <v>112.22222222222223</v>
      </c>
      <c r="G13" s="6">
        <f t="shared" si="1"/>
        <v>0.48095238095238096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2044</v>
      </c>
      <c r="R13" t="s">
        <v>2045</v>
      </c>
      <c r="S13" s="13">
        <f t="shared" si="2"/>
        <v>40442.208333333336</v>
      </c>
      <c r="T13" s="16">
        <f t="shared" si="3"/>
        <v>40448.208333333336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11">
        <f t="shared" si="0"/>
        <v>102.34545454545454</v>
      </c>
      <c r="G14" s="6">
        <f t="shared" si="1"/>
        <v>0.89349206349206345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2046</v>
      </c>
      <c r="R14" t="s">
        <v>2049</v>
      </c>
      <c r="S14" s="13">
        <f t="shared" si="2"/>
        <v>43760.208333333328</v>
      </c>
      <c r="T14" s="16">
        <f t="shared" si="3"/>
        <v>43768.208333333328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11">
        <f t="shared" si="0"/>
        <v>105.05102040816327</v>
      </c>
      <c r="G15" s="6">
        <f t="shared" si="1"/>
        <v>2.4511904761904764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2040</v>
      </c>
      <c r="R15" t="s">
        <v>2050</v>
      </c>
      <c r="S15" s="13">
        <f t="shared" si="2"/>
        <v>42532.208333333328</v>
      </c>
      <c r="T15" s="16">
        <f t="shared" si="3"/>
        <v>42544.208333333328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11">
        <f t="shared" si="0"/>
        <v>94.144999999999996</v>
      </c>
      <c r="G16" s="6">
        <f t="shared" si="1"/>
        <v>0.66769503546099296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2040</v>
      </c>
      <c r="R16" t="s">
        <v>2050</v>
      </c>
      <c r="S16" s="13">
        <f t="shared" si="2"/>
        <v>40974.25</v>
      </c>
      <c r="T16" s="16">
        <f t="shared" si="3"/>
        <v>41001.208333333336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11">
        <f t="shared" si="0"/>
        <v>84.986725663716811</v>
      </c>
      <c r="G17" s="6">
        <f t="shared" si="1"/>
        <v>0.47307881773399013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2042</v>
      </c>
      <c r="R17" t="s">
        <v>2051</v>
      </c>
      <c r="S17" s="13">
        <f t="shared" si="2"/>
        <v>43809.25</v>
      </c>
      <c r="T17" s="16">
        <f t="shared" si="3"/>
        <v>43813.25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11">
        <f t="shared" si="0"/>
        <v>110.41</v>
      </c>
      <c r="G18" s="6">
        <f t="shared" si="1"/>
        <v>6.4947058823529416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2052</v>
      </c>
      <c r="R18" t="s">
        <v>2053</v>
      </c>
      <c r="S18" s="13">
        <f t="shared" si="2"/>
        <v>41661.25</v>
      </c>
      <c r="T18" s="16">
        <f t="shared" si="3"/>
        <v>41683.25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11">
        <f t="shared" si="0"/>
        <v>107.96236989591674</v>
      </c>
      <c r="G19" s="6">
        <f t="shared" si="1"/>
        <v>1.5939125295508274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2046</v>
      </c>
      <c r="R19" t="s">
        <v>2054</v>
      </c>
      <c r="S19" s="13">
        <f t="shared" si="2"/>
        <v>40555.25</v>
      </c>
      <c r="T19" s="16">
        <f t="shared" si="3"/>
        <v>40556.25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11">
        <f t="shared" si="0"/>
        <v>45.103703703703701</v>
      </c>
      <c r="G20" s="6">
        <f t="shared" si="1"/>
        <v>0.66912087912087914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2044</v>
      </c>
      <c r="R20" t="s">
        <v>2045</v>
      </c>
      <c r="S20" s="13">
        <f t="shared" si="2"/>
        <v>43351.208333333328</v>
      </c>
      <c r="T20" s="16">
        <f t="shared" si="3"/>
        <v>43359.208333333328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11">
        <f t="shared" si="0"/>
        <v>45.001483679525222</v>
      </c>
      <c r="G21" s="6">
        <f t="shared" si="1"/>
        <v>0.48529600000000001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2044</v>
      </c>
      <c r="R21" t="s">
        <v>2045</v>
      </c>
      <c r="S21" s="13">
        <f t="shared" si="2"/>
        <v>43528.25</v>
      </c>
      <c r="T21" s="16">
        <f t="shared" si="3"/>
        <v>43549.208333333328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11">
        <f t="shared" si="0"/>
        <v>105.97134670487107</v>
      </c>
      <c r="G22" s="6">
        <f t="shared" si="1"/>
        <v>1.1224279210925645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2046</v>
      </c>
      <c r="R22" t="s">
        <v>2049</v>
      </c>
      <c r="S22" s="13">
        <f t="shared" si="2"/>
        <v>41848.208333333336</v>
      </c>
      <c r="T22" s="16">
        <f t="shared" si="3"/>
        <v>41848.208333333336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11">
        <f t="shared" si="0"/>
        <v>69.055555555555557</v>
      </c>
      <c r="G23" s="6">
        <f t="shared" si="1"/>
        <v>0.40992553191489361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2044</v>
      </c>
      <c r="R23" t="s">
        <v>2045</v>
      </c>
      <c r="S23" s="13">
        <f t="shared" si="2"/>
        <v>40770.208333333336</v>
      </c>
      <c r="T23" s="16">
        <f t="shared" si="3"/>
        <v>40804.208333333336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11">
        <f t="shared" si="0"/>
        <v>85.044943820224717</v>
      </c>
      <c r="G24" s="6">
        <f t="shared" si="1"/>
        <v>1.2807106598984772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2044</v>
      </c>
      <c r="R24" t="s">
        <v>2045</v>
      </c>
      <c r="S24" s="13">
        <f t="shared" si="2"/>
        <v>43193.208333333328</v>
      </c>
      <c r="T24" s="16">
        <f t="shared" si="3"/>
        <v>43208.208333333328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11">
        <f t="shared" si="0"/>
        <v>105.22535211267606</v>
      </c>
      <c r="G25" s="6">
        <f t="shared" si="1"/>
        <v>3.3204444444444445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2046</v>
      </c>
      <c r="R25" t="s">
        <v>2047</v>
      </c>
      <c r="S25" s="13">
        <f t="shared" si="2"/>
        <v>43510.25</v>
      </c>
      <c r="T25" s="16">
        <f t="shared" si="3"/>
        <v>43563.208333333328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11">
        <f t="shared" si="0"/>
        <v>39.003741114852225</v>
      </c>
      <c r="G26" s="6">
        <f t="shared" si="1"/>
        <v>1.1283225108225108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2042</v>
      </c>
      <c r="R26" t="s">
        <v>2051</v>
      </c>
      <c r="S26" s="13">
        <f t="shared" si="2"/>
        <v>41811.208333333336</v>
      </c>
      <c r="T26" s="16">
        <f t="shared" si="3"/>
        <v>41813.208333333336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11">
        <f t="shared" si="0"/>
        <v>73.030674846625772</v>
      </c>
      <c r="G27" s="6">
        <f t="shared" si="1"/>
        <v>2.1643636363636363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2055</v>
      </c>
      <c r="R27" t="s">
        <v>2056</v>
      </c>
      <c r="S27" s="13">
        <f t="shared" si="2"/>
        <v>40681.208333333336</v>
      </c>
      <c r="T27" s="16">
        <f t="shared" si="3"/>
        <v>40701.208333333336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11">
        <f t="shared" si="0"/>
        <v>35.009459459459457</v>
      </c>
      <c r="G28" s="6">
        <f t="shared" si="1"/>
        <v>0.4819906976744186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2044</v>
      </c>
      <c r="R28" t="s">
        <v>2045</v>
      </c>
      <c r="S28" s="13">
        <f t="shared" si="2"/>
        <v>43312.208333333328</v>
      </c>
      <c r="T28" s="16">
        <f t="shared" si="3"/>
        <v>43339.208333333328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11">
        <f t="shared" si="0"/>
        <v>106.6</v>
      </c>
      <c r="G29" s="6">
        <f t="shared" si="1"/>
        <v>0.79949999999999999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2040</v>
      </c>
      <c r="R29" t="s">
        <v>2041</v>
      </c>
      <c r="S29" s="13">
        <f t="shared" si="2"/>
        <v>42280.208333333328</v>
      </c>
      <c r="T29" s="16">
        <f t="shared" si="3"/>
        <v>42288.208333333328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11">
        <f t="shared" si="0"/>
        <v>61.997747747747745</v>
      </c>
      <c r="G30" s="6">
        <f t="shared" si="1"/>
        <v>1.0522553516819573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2044</v>
      </c>
      <c r="R30" t="s">
        <v>2045</v>
      </c>
      <c r="S30" s="13">
        <f t="shared" si="2"/>
        <v>40218.25</v>
      </c>
      <c r="T30" s="16">
        <f t="shared" si="3"/>
        <v>40241.25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11">
        <f t="shared" si="0"/>
        <v>94.000622665006233</v>
      </c>
      <c r="G31" s="6">
        <f t="shared" si="1"/>
        <v>3.2889978213507627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2046</v>
      </c>
      <c r="R31" t="s">
        <v>2057</v>
      </c>
      <c r="S31" s="13">
        <f t="shared" si="2"/>
        <v>43301.208333333328</v>
      </c>
      <c r="T31" s="16">
        <f t="shared" si="3"/>
        <v>43341.208333333328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11">
        <f t="shared" si="0"/>
        <v>112.05426356589147</v>
      </c>
      <c r="G32" s="6">
        <f t="shared" si="1"/>
        <v>1.606111111111111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2046</v>
      </c>
      <c r="R32" t="s">
        <v>2054</v>
      </c>
      <c r="S32" s="13">
        <f t="shared" si="2"/>
        <v>43609.208333333328</v>
      </c>
      <c r="T32" s="16">
        <f t="shared" si="3"/>
        <v>43614.208333333328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11">
        <f t="shared" si="0"/>
        <v>48.008849557522126</v>
      </c>
      <c r="G33" s="6">
        <f t="shared" si="1"/>
        <v>3.1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2055</v>
      </c>
      <c r="R33" t="s">
        <v>2056</v>
      </c>
      <c r="S33" s="13">
        <f t="shared" si="2"/>
        <v>42374.25</v>
      </c>
      <c r="T33" s="16">
        <f t="shared" si="3"/>
        <v>42402.25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11">
        <f t="shared" si="0"/>
        <v>38.004334633723452</v>
      </c>
      <c r="G34" s="6">
        <f t="shared" si="1"/>
        <v>0.86807920792079207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2046</v>
      </c>
      <c r="R34" t="s">
        <v>2047</v>
      </c>
      <c r="S34" s="13">
        <f t="shared" si="2"/>
        <v>43110.25</v>
      </c>
      <c r="T34" s="16">
        <f t="shared" si="3"/>
        <v>43137.25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11">
        <f t="shared" si="0"/>
        <v>35.000184535892231</v>
      </c>
      <c r="G35" s="6">
        <f t="shared" si="1"/>
        <v>3.7782071713147412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2044</v>
      </c>
      <c r="R35" t="s">
        <v>2045</v>
      </c>
      <c r="S35" s="13">
        <f t="shared" si="2"/>
        <v>41917.208333333336</v>
      </c>
      <c r="T35" s="16">
        <f t="shared" si="3"/>
        <v>41954.25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11">
        <f t="shared" si="0"/>
        <v>85</v>
      </c>
      <c r="G36" s="6">
        <f t="shared" si="1"/>
        <v>1.5080645161290323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2046</v>
      </c>
      <c r="R36" t="s">
        <v>2047</v>
      </c>
      <c r="S36" s="13">
        <f t="shared" si="2"/>
        <v>42817.208333333328</v>
      </c>
      <c r="T36" s="16">
        <f t="shared" si="3"/>
        <v>42822.208333333328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11">
        <f t="shared" si="0"/>
        <v>95.993893129770996</v>
      </c>
      <c r="G37" s="6">
        <f t="shared" si="1"/>
        <v>1.5030119521912351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2046</v>
      </c>
      <c r="R37" t="s">
        <v>2049</v>
      </c>
      <c r="S37" s="13">
        <f t="shared" si="2"/>
        <v>43484.25</v>
      </c>
      <c r="T37" s="16">
        <f t="shared" si="3"/>
        <v>43526.25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11">
        <f t="shared" si="0"/>
        <v>68.8125</v>
      </c>
      <c r="G38" s="6">
        <f t="shared" si="1"/>
        <v>1.572857142857143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2044</v>
      </c>
      <c r="R38" t="s">
        <v>2045</v>
      </c>
      <c r="S38" s="13">
        <f t="shared" si="2"/>
        <v>40600.25</v>
      </c>
      <c r="T38" s="16">
        <f t="shared" si="3"/>
        <v>40625.208333333336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11">
        <f t="shared" si="0"/>
        <v>105.97196261682242</v>
      </c>
      <c r="G39" s="6">
        <f t="shared" si="1"/>
        <v>1.3998765432098765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2052</v>
      </c>
      <c r="R39" t="s">
        <v>2058</v>
      </c>
      <c r="S39" s="13">
        <f t="shared" si="2"/>
        <v>43744.208333333328</v>
      </c>
      <c r="T39" s="16">
        <f t="shared" si="3"/>
        <v>43777.25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11">
        <f t="shared" si="0"/>
        <v>75.261194029850742</v>
      </c>
      <c r="G40" s="6">
        <f t="shared" si="1"/>
        <v>3.2532258064516131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2059</v>
      </c>
      <c r="R40" t="s">
        <v>2060</v>
      </c>
      <c r="S40" s="13">
        <f t="shared" si="2"/>
        <v>40469.208333333336</v>
      </c>
      <c r="T40" s="16">
        <f t="shared" si="3"/>
        <v>40474.208333333336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11">
        <f t="shared" si="0"/>
        <v>57.125</v>
      </c>
      <c r="G41" s="6">
        <f t="shared" si="1"/>
        <v>0.50777777777777777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2044</v>
      </c>
      <c r="R41" t="s">
        <v>2045</v>
      </c>
      <c r="S41" s="13">
        <f t="shared" si="2"/>
        <v>41330.25</v>
      </c>
      <c r="T41" s="16">
        <f t="shared" si="3"/>
        <v>41344.208333333336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11">
        <f t="shared" si="0"/>
        <v>75.141414141414145</v>
      </c>
      <c r="G42" s="6">
        <f t="shared" si="1"/>
        <v>1.6906818181818182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2042</v>
      </c>
      <c r="R42" t="s">
        <v>2051</v>
      </c>
      <c r="S42" s="13">
        <f t="shared" si="2"/>
        <v>40334.208333333336</v>
      </c>
      <c r="T42" s="16">
        <f t="shared" si="3"/>
        <v>40353.208333333336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11">
        <f t="shared" si="0"/>
        <v>107.42342342342343</v>
      </c>
      <c r="G43" s="6">
        <f t="shared" si="1"/>
        <v>2.1292857142857144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2040</v>
      </c>
      <c r="R43" t="s">
        <v>2041</v>
      </c>
      <c r="S43" s="13">
        <f t="shared" si="2"/>
        <v>41156.208333333336</v>
      </c>
      <c r="T43" s="16">
        <f t="shared" si="3"/>
        <v>41182.208333333336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11">
        <f t="shared" si="0"/>
        <v>35.995495495495497</v>
      </c>
      <c r="G44" s="6">
        <f t="shared" si="1"/>
        <v>4.4394444444444447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2038</v>
      </c>
      <c r="R44" t="s">
        <v>2039</v>
      </c>
      <c r="S44" s="13">
        <f t="shared" si="2"/>
        <v>40728.208333333336</v>
      </c>
      <c r="T44" s="16">
        <f t="shared" si="3"/>
        <v>40737.208333333336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11">
        <f t="shared" si="0"/>
        <v>26.998873148744366</v>
      </c>
      <c r="G45" s="6">
        <f t="shared" si="1"/>
        <v>1.859390243902439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2052</v>
      </c>
      <c r="R45" t="s">
        <v>2061</v>
      </c>
      <c r="S45" s="13">
        <f t="shared" si="2"/>
        <v>41844.208333333336</v>
      </c>
      <c r="T45" s="16">
        <f t="shared" si="3"/>
        <v>41860.208333333336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11">
        <f t="shared" si="0"/>
        <v>107.56122448979592</v>
      </c>
      <c r="G46" s="6">
        <f t="shared" si="1"/>
        <v>6.5881249999999998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2052</v>
      </c>
      <c r="R46" t="s">
        <v>2058</v>
      </c>
      <c r="S46" s="13">
        <f t="shared" si="2"/>
        <v>43541.208333333328</v>
      </c>
      <c r="T46" s="16">
        <f t="shared" si="3"/>
        <v>43542.208333333328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11">
        <f t="shared" si="0"/>
        <v>94.375</v>
      </c>
      <c r="G47" s="6">
        <f t="shared" si="1"/>
        <v>0.4768421052631579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2044</v>
      </c>
      <c r="R47" t="s">
        <v>2045</v>
      </c>
      <c r="S47" s="13">
        <f t="shared" si="2"/>
        <v>42676.208333333328</v>
      </c>
      <c r="T47" s="16">
        <f t="shared" si="3"/>
        <v>42691.25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11">
        <f t="shared" si="0"/>
        <v>46.163043478260867</v>
      </c>
      <c r="G48" s="6">
        <f t="shared" si="1"/>
        <v>1.1478378378378378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2040</v>
      </c>
      <c r="R48" t="s">
        <v>2041</v>
      </c>
      <c r="S48" s="13">
        <f t="shared" si="2"/>
        <v>40367.208333333336</v>
      </c>
      <c r="T48" s="16">
        <f t="shared" si="3"/>
        <v>40390.208333333336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11">
        <f t="shared" si="0"/>
        <v>47.845637583892618</v>
      </c>
      <c r="G49" s="6">
        <f t="shared" si="1"/>
        <v>4.7526666666666664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2044</v>
      </c>
      <c r="R49" t="s">
        <v>2045</v>
      </c>
      <c r="S49" s="13">
        <f t="shared" si="2"/>
        <v>41727.208333333336</v>
      </c>
      <c r="T49" s="16">
        <f t="shared" si="3"/>
        <v>41757.208333333336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11">
        <f t="shared" si="0"/>
        <v>53.007815713698065</v>
      </c>
      <c r="G50" s="6">
        <f t="shared" si="1"/>
        <v>3.86972972972973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2044</v>
      </c>
      <c r="R50" t="s">
        <v>2045</v>
      </c>
      <c r="S50" s="13">
        <f t="shared" si="2"/>
        <v>42180.208333333328</v>
      </c>
      <c r="T50" s="16">
        <f t="shared" si="3"/>
        <v>42192.208333333328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11">
        <f t="shared" si="0"/>
        <v>45.059405940594061</v>
      </c>
      <c r="G51" s="6">
        <f t="shared" si="1"/>
        <v>1.89625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2040</v>
      </c>
      <c r="R51" t="s">
        <v>2041</v>
      </c>
      <c r="S51" s="13">
        <f t="shared" si="2"/>
        <v>43758.208333333328</v>
      </c>
      <c r="T51" s="16">
        <f t="shared" si="3"/>
        <v>43803.25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11">
        <f t="shared" si="0"/>
        <v>2</v>
      </c>
      <c r="G52" s="6">
        <f t="shared" si="1"/>
        <v>0.02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2040</v>
      </c>
      <c r="R52" t="s">
        <v>2062</v>
      </c>
      <c r="S52" s="13">
        <f t="shared" si="2"/>
        <v>41487.208333333336</v>
      </c>
      <c r="T52" s="16">
        <f t="shared" si="3"/>
        <v>41515.208333333336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11">
        <f t="shared" si="0"/>
        <v>99.006816632583508</v>
      </c>
      <c r="G53" s="6">
        <f t="shared" si="1"/>
        <v>0.91867805186590767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2042</v>
      </c>
      <c r="R53" t="s">
        <v>2051</v>
      </c>
      <c r="S53" s="13">
        <f t="shared" si="2"/>
        <v>40995.208333333336</v>
      </c>
      <c r="T53" s="16">
        <f t="shared" si="3"/>
        <v>41011.208333333336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11">
        <f t="shared" si="0"/>
        <v>32.786666666666669</v>
      </c>
      <c r="G54" s="6">
        <f t="shared" si="1"/>
        <v>0.34152777777777776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2044</v>
      </c>
      <c r="R54" t="s">
        <v>2045</v>
      </c>
      <c r="S54" s="13">
        <f t="shared" si="2"/>
        <v>40436.208333333336</v>
      </c>
      <c r="T54" s="16">
        <f t="shared" si="3"/>
        <v>40440.208333333336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11">
        <f t="shared" si="0"/>
        <v>59.119617224880386</v>
      </c>
      <c r="G55" s="6">
        <f t="shared" si="1"/>
        <v>1.4040909090909091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2046</v>
      </c>
      <c r="R55" t="s">
        <v>2049</v>
      </c>
      <c r="S55" s="13">
        <f t="shared" si="2"/>
        <v>41779.208333333336</v>
      </c>
      <c r="T55" s="16">
        <f t="shared" si="3"/>
        <v>41818.208333333336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11">
        <f t="shared" si="0"/>
        <v>44.93333333333333</v>
      </c>
      <c r="G56" s="6">
        <f t="shared" si="1"/>
        <v>0.89866666666666661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2042</v>
      </c>
      <c r="R56" t="s">
        <v>2051</v>
      </c>
      <c r="S56" s="13">
        <f t="shared" si="2"/>
        <v>43170.25</v>
      </c>
      <c r="T56" s="16">
        <f t="shared" si="3"/>
        <v>43176.208333333328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11">
        <f t="shared" si="0"/>
        <v>89.664122137404576</v>
      </c>
      <c r="G57" s="6">
        <f t="shared" si="1"/>
        <v>1.7796969696969698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2040</v>
      </c>
      <c r="R57" t="s">
        <v>2063</v>
      </c>
      <c r="S57" s="13">
        <f t="shared" si="2"/>
        <v>43311.208333333328</v>
      </c>
      <c r="T57" s="16">
        <f t="shared" si="3"/>
        <v>43316.208333333328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11">
        <f t="shared" si="0"/>
        <v>70.079268292682926</v>
      </c>
      <c r="G58" s="6">
        <f t="shared" si="1"/>
        <v>1.436625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2042</v>
      </c>
      <c r="R58" t="s">
        <v>2051</v>
      </c>
      <c r="S58" s="13">
        <f t="shared" si="2"/>
        <v>42014.25</v>
      </c>
      <c r="T58" s="16">
        <f t="shared" si="3"/>
        <v>42021.25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11">
        <f t="shared" si="0"/>
        <v>31.059701492537314</v>
      </c>
      <c r="G59" s="6">
        <f t="shared" si="1"/>
        <v>2.1527586206896552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2055</v>
      </c>
      <c r="R59" t="s">
        <v>2056</v>
      </c>
      <c r="S59" s="13">
        <f t="shared" si="2"/>
        <v>42979.208333333328</v>
      </c>
      <c r="T59" s="16">
        <f t="shared" si="3"/>
        <v>42991.208333333328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11">
        <f t="shared" si="0"/>
        <v>29.061611374407583</v>
      </c>
      <c r="G60" s="6">
        <f t="shared" si="1"/>
        <v>2.2711111111111113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2044</v>
      </c>
      <c r="R60" t="s">
        <v>2045</v>
      </c>
      <c r="S60" s="13">
        <f t="shared" si="2"/>
        <v>42268.208333333328</v>
      </c>
      <c r="T60" s="16">
        <f t="shared" si="3"/>
        <v>42281.208333333328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11">
        <f t="shared" si="0"/>
        <v>30.0859375</v>
      </c>
      <c r="G61" s="6">
        <f t="shared" si="1"/>
        <v>2.7507142857142859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2044</v>
      </c>
      <c r="R61" t="s">
        <v>2045</v>
      </c>
      <c r="S61" s="13">
        <f t="shared" si="2"/>
        <v>42898.208333333328</v>
      </c>
      <c r="T61" s="16">
        <f t="shared" si="3"/>
        <v>42913.208333333328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11">
        <f t="shared" si="0"/>
        <v>84.998125000000002</v>
      </c>
      <c r="G62" s="6">
        <f t="shared" si="1"/>
        <v>1.4437048832271762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2044</v>
      </c>
      <c r="R62" t="s">
        <v>2045</v>
      </c>
      <c r="S62" s="13">
        <f t="shared" si="2"/>
        <v>41107.208333333336</v>
      </c>
      <c r="T62" s="16">
        <f t="shared" si="3"/>
        <v>41110.208333333336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11">
        <f t="shared" si="0"/>
        <v>82.001775410563695</v>
      </c>
      <c r="G63" s="6">
        <f t="shared" si="1"/>
        <v>0.92745983935742971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2044</v>
      </c>
      <c r="R63" t="s">
        <v>2045</v>
      </c>
      <c r="S63" s="13">
        <f t="shared" si="2"/>
        <v>40595.25</v>
      </c>
      <c r="T63" s="16">
        <f t="shared" si="3"/>
        <v>40635.208333333336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11">
        <f t="shared" si="0"/>
        <v>58.040160642570278</v>
      </c>
      <c r="G64" s="6">
        <f t="shared" si="1"/>
        <v>7.226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2042</v>
      </c>
      <c r="R64" t="s">
        <v>2043</v>
      </c>
      <c r="S64" s="13">
        <f t="shared" si="2"/>
        <v>42160.208333333328</v>
      </c>
      <c r="T64" s="16">
        <f t="shared" si="3"/>
        <v>42161.208333333328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11">
        <f t="shared" si="0"/>
        <v>111.4</v>
      </c>
      <c r="G65" s="6">
        <f t="shared" si="1"/>
        <v>0.11851063829787234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2044</v>
      </c>
      <c r="R65" t="s">
        <v>2045</v>
      </c>
      <c r="S65" s="13">
        <f t="shared" si="2"/>
        <v>42853.208333333328</v>
      </c>
      <c r="T65" s="16">
        <f t="shared" si="3"/>
        <v>42859.208333333328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11">
        <f t="shared" si="0"/>
        <v>71.94736842105263</v>
      </c>
      <c r="G66" s="6">
        <f t="shared" si="1"/>
        <v>0.97642857142857142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2042</v>
      </c>
      <c r="R66" t="s">
        <v>2043</v>
      </c>
      <c r="S66" s="13">
        <f t="shared" si="2"/>
        <v>43283.208333333328</v>
      </c>
      <c r="T66" s="16">
        <f t="shared" si="3"/>
        <v>43298.208333333328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11">
        <f t="shared" ref="F67:F130" si="4">E67/I67</f>
        <v>61.038135593220339</v>
      </c>
      <c r="G67" s="6">
        <f t="shared" ref="G67:G130" si="5">E67/D67</f>
        <v>2.3614754098360655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2044</v>
      </c>
      <c r="R67" t="s">
        <v>2045</v>
      </c>
      <c r="S67" s="13">
        <f t="shared" ref="S67:S130" si="6">(((L67/60)/60)/24)+DATE(1970,1,1)</f>
        <v>40570.25</v>
      </c>
      <c r="T67" s="16">
        <f t="shared" ref="T67:T130" si="7">(((M67/60)/60)/24)+DATE(1970,1,1)</f>
        <v>40577.25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11">
        <f t="shared" si="4"/>
        <v>108.91666666666667</v>
      </c>
      <c r="G68" s="6">
        <f t="shared" si="5"/>
        <v>0.45068965517241377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2044</v>
      </c>
      <c r="R68" t="s">
        <v>2045</v>
      </c>
      <c r="S68" s="13">
        <f t="shared" si="6"/>
        <v>42102.208333333328</v>
      </c>
      <c r="T68" s="16">
        <f t="shared" si="7"/>
        <v>42107.208333333328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11">
        <f t="shared" si="4"/>
        <v>29.001722017220171</v>
      </c>
      <c r="G69" s="6">
        <f t="shared" si="5"/>
        <v>1.6238567493112948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2042</v>
      </c>
      <c r="R69" t="s">
        <v>2051</v>
      </c>
      <c r="S69" s="13">
        <f t="shared" si="6"/>
        <v>40203.25</v>
      </c>
      <c r="T69" s="16">
        <f t="shared" si="7"/>
        <v>40208.25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11">
        <f t="shared" si="4"/>
        <v>58.975609756097562</v>
      </c>
      <c r="G70" s="6">
        <f t="shared" si="5"/>
        <v>2.5452631578947367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2044</v>
      </c>
      <c r="R70" t="s">
        <v>2045</v>
      </c>
      <c r="S70" s="13">
        <f t="shared" si="6"/>
        <v>42943.208333333328</v>
      </c>
      <c r="T70" s="16">
        <f t="shared" si="7"/>
        <v>42990.208333333328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11">
        <f t="shared" si="4"/>
        <v>111.82352941176471</v>
      </c>
      <c r="G71" s="6">
        <f t="shared" si="5"/>
        <v>0.24063291139240506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2044</v>
      </c>
      <c r="R71" t="s">
        <v>2045</v>
      </c>
      <c r="S71" s="13">
        <f t="shared" si="6"/>
        <v>40531.25</v>
      </c>
      <c r="T71" s="16">
        <f t="shared" si="7"/>
        <v>40565.25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11">
        <f t="shared" si="4"/>
        <v>63.995555555555555</v>
      </c>
      <c r="G72" s="6">
        <f t="shared" si="5"/>
        <v>1.2374140625000001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2044</v>
      </c>
      <c r="R72" t="s">
        <v>2045</v>
      </c>
      <c r="S72" s="13">
        <f t="shared" si="6"/>
        <v>40484.208333333336</v>
      </c>
      <c r="T72" s="16">
        <f t="shared" si="7"/>
        <v>40533.25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11">
        <f t="shared" si="4"/>
        <v>85.315789473684205</v>
      </c>
      <c r="G73" s="6">
        <f t="shared" si="5"/>
        <v>1.0806666666666667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2044</v>
      </c>
      <c r="R73" t="s">
        <v>2045</v>
      </c>
      <c r="S73" s="13">
        <f t="shared" si="6"/>
        <v>43799.25</v>
      </c>
      <c r="T73" s="16">
        <f t="shared" si="7"/>
        <v>43803.25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11">
        <f t="shared" si="4"/>
        <v>74.481481481481481</v>
      </c>
      <c r="G74" s="6">
        <f t="shared" si="5"/>
        <v>6.7033333333333331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2046</v>
      </c>
      <c r="R74" t="s">
        <v>2054</v>
      </c>
      <c r="S74" s="13">
        <f t="shared" si="6"/>
        <v>42186.208333333328</v>
      </c>
      <c r="T74" s="16">
        <f t="shared" si="7"/>
        <v>42222.208333333328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11">
        <f t="shared" si="4"/>
        <v>105.14772727272727</v>
      </c>
      <c r="G75" s="6">
        <f t="shared" si="5"/>
        <v>6.609285714285714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2040</v>
      </c>
      <c r="R75" t="s">
        <v>2063</v>
      </c>
      <c r="S75" s="13">
        <f t="shared" si="6"/>
        <v>42701.25</v>
      </c>
      <c r="T75" s="16">
        <f t="shared" si="7"/>
        <v>42704.25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11">
        <f t="shared" si="4"/>
        <v>56.188235294117646</v>
      </c>
      <c r="G76" s="6">
        <f t="shared" si="5"/>
        <v>1.2246153846153847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2040</v>
      </c>
      <c r="R76" t="s">
        <v>2062</v>
      </c>
      <c r="S76" s="13">
        <f t="shared" si="6"/>
        <v>42456.208333333328</v>
      </c>
      <c r="T76" s="16">
        <f t="shared" si="7"/>
        <v>42457.208333333328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11">
        <f t="shared" si="4"/>
        <v>85.917647058823533</v>
      </c>
      <c r="G77" s="6">
        <f t="shared" si="5"/>
        <v>1.5057731958762886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2059</v>
      </c>
      <c r="R77" t="s">
        <v>2060</v>
      </c>
      <c r="S77" s="13">
        <f t="shared" si="6"/>
        <v>43296.208333333328</v>
      </c>
      <c r="T77" s="16">
        <f t="shared" si="7"/>
        <v>43304.208333333328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11">
        <f t="shared" si="4"/>
        <v>57.00296912114014</v>
      </c>
      <c r="G78" s="6">
        <f t="shared" si="5"/>
        <v>0.78106590724165992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2044</v>
      </c>
      <c r="R78" t="s">
        <v>2045</v>
      </c>
      <c r="S78" s="13">
        <f t="shared" si="6"/>
        <v>42027.25</v>
      </c>
      <c r="T78" s="16">
        <f t="shared" si="7"/>
        <v>42076.208333333328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11">
        <f t="shared" si="4"/>
        <v>79.642857142857139</v>
      </c>
      <c r="G79" s="6">
        <f t="shared" si="5"/>
        <v>0.46947368421052632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2046</v>
      </c>
      <c r="R79" t="s">
        <v>2054</v>
      </c>
      <c r="S79" s="13">
        <f t="shared" si="6"/>
        <v>40448.208333333336</v>
      </c>
      <c r="T79" s="16">
        <f t="shared" si="7"/>
        <v>40462.208333333336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11">
        <f t="shared" si="4"/>
        <v>41.018181818181816</v>
      </c>
      <c r="G80" s="6">
        <f t="shared" si="5"/>
        <v>3.008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2052</v>
      </c>
      <c r="R80" t="s">
        <v>2064</v>
      </c>
      <c r="S80" s="13">
        <f t="shared" si="6"/>
        <v>43206.208333333328</v>
      </c>
      <c r="T80" s="16">
        <f t="shared" si="7"/>
        <v>43207.208333333328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11">
        <f t="shared" si="4"/>
        <v>48.004773269689736</v>
      </c>
      <c r="G81" s="6">
        <f t="shared" si="5"/>
        <v>0.6959861591695502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2044</v>
      </c>
      <c r="R81" t="s">
        <v>2045</v>
      </c>
      <c r="S81" s="13">
        <f t="shared" si="6"/>
        <v>43267.208333333328</v>
      </c>
      <c r="T81" s="16">
        <f t="shared" si="7"/>
        <v>43272.208333333328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11">
        <f t="shared" si="4"/>
        <v>55.212598425196852</v>
      </c>
      <c r="G82" s="6">
        <f t="shared" si="5"/>
        <v>6.374545454545455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2055</v>
      </c>
      <c r="R82" t="s">
        <v>2056</v>
      </c>
      <c r="S82" s="13">
        <f t="shared" si="6"/>
        <v>42976.208333333328</v>
      </c>
      <c r="T82" s="16">
        <f t="shared" si="7"/>
        <v>43006.208333333328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11">
        <f t="shared" si="4"/>
        <v>92.109489051094897</v>
      </c>
      <c r="G83" s="6">
        <f t="shared" si="5"/>
        <v>2.253392857142857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2040</v>
      </c>
      <c r="R83" t="s">
        <v>2041</v>
      </c>
      <c r="S83" s="13">
        <f t="shared" si="6"/>
        <v>43062.25</v>
      </c>
      <c r="T83" s="16">
        <f t="shared" si="7"/>
        <v>43087.25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11">
        <f t="shared" si="4"/>
        <v>83.183333333333337</v>
      </c>
      <c r="G84" s="6">
        <f t="shared" si="5"/>
        <v>14.973000000000001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2055</v>
      </c>
      <c r="R84" t="s">
        <v>2056</v>
      </c>
      <c r="S84" s="13">
        <f t="shared" si="6"/>
        <v>43482.25</v>
      </c>
      <c r="T84" s="16">
        <f t="shared" si="7"/>
        <v>43489.25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11">
        <f t="shared" si="4"/>
        <v>39.996000000000002</v>
      </c>
      <c r="G85" s="6">
        <f t="shared" si="5"/>
        <v>0.37590225563909774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2040</v>
      </c>
      <c r="R85" t="s">
        <v>2048</v>
      </c>
      <c r="S85" s="13">
        <f t="shared" si="6"/>
        <v>42579.208333333328</v>
      </c>
      <c r="T85" s="16">
        <f t="shared" si="7"/>
        <v>42601.208333333328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11">
        <f t="shared" si="4"/>
        <v>111.1336898395722</v>
      </c>
      <c r="G86" s="6">
        <f t="shared" si="5"/>
        <v>1.3236942675159236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2042</v>
      </c>
      <c r="R86" t="s">
        <v>2051</v>
      </c>
      <c r="S86" s="13">
        <f t="shared" si="6"/>
        <v>41118.208333333336</v>
      </c>
      <c r="T86" s="16">
        <f t="shared" si="7"/>
        <v>41128.208333333336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11">
        <f t="shared" si="4"/>
        <v>90.563380281690144</v>
      </c>
      <c r="G87" s="6">
        <f t="shared" si="5"/>
        <v>1.3122448979591836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2040</v>
      </c>
      <c r="R87" t="s">
        <v>2050</v>
      </c>
      <c r="S87" s="13">
        <f t="shared" si="6"/>
        <v>40797.208333333336</v>
      </c>
      <c r="T87" s="16">
        <f t="shared" si="7"/>
        <v>40805.208333333336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11">
        <f t="shared" si="4"/>
        <v>61.108374384236456</v>
      </c>
      <c r="G88" s="6">
        <f t="shared" si="5"/>
        <v>1.6763513513513513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2044</v>
      </c>
      <c r="R88" t="s">
        <v>2045</v>
      </c>
      <c r="S88" s="13">
        <f t="shared" si="6"/>
        <v>42128.208333333328</v>
      </c>
      <c r="T88" s="16">
        <f t="shared" si="7"/>
        <v>42141.208333333328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11">
        <f t="shared" si="4"/>
        <v>83.022941970310384</v>
      </c>
      <c r="G89" s="6">
        <f t="shared" si="5"/>
        <v>0.6198488664987406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2040</v>
      </c>
      <c r="R89" t="s">
        <v>2041</v>
      </c>
      <c r="S89" s="13">
        <f t="shared" si="6"/>
        <v>40610.25</v>
      </c>
      <c r="T89" s="16">
        <f t="shared" si="7"/>
        <v>40621.208333333336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11">
        <f t="shared" si="4"/>
        <v>110.76106194690266</v>
      </c>
      <c r="G90" s="6">
        <f t="shared" si="5"/>
        <v>2.6074999999999999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2052</v>
      </c>
      <c r="R90" t="s">
        <v>2064</v>
      </c>
      <c r="S90" s="13">
        <f t="shared" si="6"/>
        <v>42110.208333333328</v>
      </c>
      <c r="T90" s="16">
        <f t="shared" si="7"/>
        <v>42132.208333333328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11">
        <f t="shared" si="4"/>
        <v>89.458333333333329</v>
      </c>
      <c r="G91" s="6">
        <f t="shared" si="5"/>
        <v>2.5258823529411765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2044</v>
      </c>
      <c r="R91" t="s">
        <v>2045</v>
      </c>
      <c r="S91" s="13">
        <f t="shared" si="6"/>
        <v>40283.208333333336</v>
      </c>
      <c r="T91" s="16">
        <f t="shared" si="7"/>
        <v>40285.208333333336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11">
        <f t="shared" si="4"/>
        <v>57.849056603773583</v>
      </c>
      <c r="G92" s="6">
        <f t="shared" si="5"/>
        <v>0.7861538461538462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2044</v>
      </c>
      <c r="R92" t="s">
        <v>2045</v>
      </c>
      <c r="S92" s="13">
        <f t="shared" si="6"/>
        <v>42425.25</v>
      </c>
      <c r="T92" s="16">
        <f t="shared" si="7"/>
        <v>42425.25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11">
        <f t="shared" si="4"/>
        <v>109.99705449189985</v>
      </c>
      <c r="G93" s="6">
        <f t="shared" si="5"/>
        <v>0.48404406999351912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2052</v>
      </c>
      <c r="R93" t="s">
        <v>2064</v>
      </c>
      <c r="S93" s="13">
        <f t="shared" si="6"/>
        <v>42588.208333333328</v>
      </c>
      <c r="T93" s="16">
        <f t="shared" si="7"/>
        <v>42616.208333333328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11">
        <f t="shared" si="4"/>
        <v>103.96586345381526</v>
      </c>
      <c r="G94" s="6">
        <f t="shared" si="5"/>
        <v>2.5887500000000001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2055</v>
      </c>
      <c r="R94" t="s">
        <v>2056</v>
      </c>
      <c r="S94" s="13">
        <f t="shared" si="6"/>
        <v>40352.208333333336</v>
      </c>
      <c r="T94" s="16">
        <f t="shared" si="7"/>
        <v>40353.208333333336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11">
        <f t="shared" si="4"/>
        <v>107.99508196721311</v>
      </c>
      <c r="G95" s="6">
        <f t="shared" si="5"/>
        <v>0.60548713235294116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2044</v>
      </c>
      <c r="R95" t="s">
        <v>2045</v>
      </c>
      <c r="S95" s="13">
        <f t="shared" si="6"/>
        <v>41202.208333333336</v>
      </c>
      <c r="T95" s="16">
        <f t="shared" si="7"/>
        <v>41206.208333333336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11">
        <f t="shared" si="4"/>
        <v>48.927777777777777</v>
      </c>
      <c r="G96" s="6">
        <f t="shared" si="5"/>
        <v>3.036896551724138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2042</v>
      </c>
      <c r="R96" t="s">
        <v>2043</v>
      </c>
      <c r="S96" s="13">
        <f t="shared" si="6"/>
        <v>43562.208333333328</v>
      </c>
      <c r="T96" s="16">
        <f t="shared" si="7"/>
        <v>43573.208333333328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11">
        <f t="shared" si="4"/>
        <v>37.666666666666664</v>
      </c>
      <c r="G97" s="6">
        <f t="shared" si="5"/>
        <v>1.1299999999999999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2046</v>
      </c>
      <c r="R97" t="s">
        <v>2047</v>
      </c>
      <c r="S97" s="13">
        <f t="shared" si="6"/>
        <v>43752.208333333328</v>
      </c>
      <c r="T97" s="16">
        <f t="shared" si="7"/>
        <v>43759.208333333328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11">
        <f t="shared" si="4"/>
        <v>64.999141999141997</v>
      </c>
      <c r="G98" s="6">
        <f t="shared" si="5"/>
        <v>2.1737876614060259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2044</v>
      </c>
      <c r="R98" t="s">
        <v>2045</v>
      </c>
      <c r="S98" s="13">
        <f t="shared" si="6"/>
        <v>40612.25</v>
      </c>
      <c r="T98" s="16">
        <f t="shared" si="7"/>
        <v>40625.208333333336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11">
        <f t="shared" si="4"/>
        <v>106.61061946902655</v>
      </c>
      <c r="G99" s="6">
        <f t="shared" si="5"/>
        <v>9.2669230769230762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2038</v>
      </c>
      <c r="R99" t="s">
        <v>2039</v>
      </c>
      <c r="S99" s="13">
        <f t="shared" si="6"/>
        <v>42180.208333333328</v>
      </c>
      <c r="T99" s="16">
        <f t="shared" si="7"/>
        <v>42234.208333333328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11">
        <f t="shared" si="4"/>
        <v>27.009016393442622</v>
      </c>
      <c r="G100" s="6">
        <f t="shared" si="5"/>
        <v>0.33692229038854804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2055</v>
      </c>
      <c r="R100" t="s">
        <v>2056</v>
      </c>
      <c r="S100" s="13">
        <f t="shared" si="6"/>
        <v>42212.208333333328</v>
      </c>
      <c r="T100" s="16">
        <f t="shared" si="7"/>
        <v>42216.208333333328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11">
        <f t="shared" si="4"/>
        <v>91.16463414634147</v>
      </c>
      <c r="G101" s="6">
        <f t="shared" si="5"/>
        <v>1.9672368421052631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2044</v>
      </c>
      <c r="R101" t="s">
        <v>2045</v>
      </c>
      <c r="S101" s="13">
        <f t="shared" si="6"/>
        <v>41968.25</v>
      </c>
      <c r="T101" s="16">
        <f t="shared" si="7"/>
        <v>41997.25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11">
        <f t="shared" si="4"/>
        <v>1</v>
      </c>
      <c r="G102" s="6">
        <f t="shared" si="5"/>
        <v>0.01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2044</v>
      </c>
      <c r="R102" t="s">
        <v>2045</v>
      </c>
      <c r="S102" s="13">
        <f t="shared" si="6"/>
        <v>40835.208333333336</v>
      </c>
      <c r="T102" s="16">
        <f t="shared" si="7"/>
        <v>40853.208333333336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11">
        <f t="shared" si="4"/>
        <v>56.054878048780488</v>
      </c>
      <c r="G103" s="6">
        <f t="shared" si="5"/>
        <v>10.214444444444444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2040</v>
      </c>
      <c r="R103" t="s">
        <v>2048</v>
      </c>
      <c r="S103" s="13">
        <f t="shared" si="6"/>
        <v>42056.25</v>
      </c>
      <c r="T103" s="16">
        <f t="shared" si="7"/>
        <v>42063.25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11">
        <f t="shared" si="4"/>
        <v>31.017857142857142</v>
      </c>
      <c r="G104" s="6">
        <f t="shared" si="5"/>
        <v>2.8167567567567566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2042</v>
      </c>
      <c r="R104" t="s">
        <v>2051</v>
      </c>
      <c r="S104" s="13">
        <f t="shared" si="6"/>
        <v>43234.208333333328</v>
      </c>
      <c r="T104" s="16">
        <f t="shared" si="7"/>
        <v>43241.208333333328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11">
        <f t="shared" si="4"/>
        <v>66.513513513513516</v>
      </c>
      <c r="G105" s="6">
        <f t="shared" si="5"/>
        <v>0.24610000000000001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2040</v>
      </c>
      <c r="R105" t="s">
        <v>2048</v>
      </c>
      <c r="S105" s="13">
        <f t="shared" si="6"/>
        <v>40475.208333333336</v>
      </c>
      <c r="T105" s="16">
        <f t="shared" si="7"/>
        <v>40484.208333333336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11">
        <f t="shared" si="4"/>
        <v>89.005216484089729</v>
      </c>
      <c r="G106" s="6">
        <f t="shared" si="5"/>
        <v>1.4314010067114094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2040</v>
      </c>
      <c r="R106" t="s">
        <v>2050</v>
      </c>
      <c r="S106" s="13">
        <f t="shared" si="6"/>
        <v>42878.208333333328</v>
      </c>
      <c r="T106" s="16">
        <f t="shared" si="7"/>
        <v>42879.208333333328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11">
        <f t="shared" si="4"/>
        <v>103.46315789473684</v>
      </c>
      <c r="G107" s="6">
        <f t="shared" si="5"/>
        <v>1.4454411764705883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2042</v>
      </c>
      <c r="R107" t="s">
        <v>2043</v>
      </c>
      <c r="S107" s="13">
        <f t="shared" si="6"/>
        <v>41366.208333333336</v>
      </c>
      <c r="T107" s="16">
        <f t="shared" si="7"/>
        <v>41384.208333333336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11">
        <f t="shared" si="4"/>
        <v>95.278911564625844</v>
      </c>
      <c r="G108" s="6">
        <f t="shared" si="5"/>
        <v>3.5912820512820511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2044</v>
      </c>
      <c r="R108" t="s">
        <v>2045</v>
      </c>
      <c r="S108" s="13">
        <f t="shared" si="6"/>
        <v>43716.208333333328</v>
      </c>
      <c r="T108" s="16">
        <f t="shared" si="7"/>
        <v>43721.208333333328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11">
        <f t="shared" si="4"/>
        <v>75.895348837209298</v>
      </c>
      <c r="G109" s="6">
        <f t="shared" si="5"/>
        <v>1.8648571428571428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2044</v>
      </c>
      <c r="R109" t="s">
        <v>2045</v>
      </c>
      <c r="S109" s="13">
        <f t="shared" si="6"/>
        <v>43213.208333333328</v>
      </c>
      <c r="T109" s="16">
        <f t="shared" si="7"/>
        <v>43230.208333333328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11">
        <f t="shared" si="4"/>
        <v>107.57831325301204</v>
      </c>
      <c r="G110" s="6">
        <f t="shared" si="5"/>
        <v>5.9526666666666666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2046</v>
      </c>
      <c r="R110" t="s">
        <v>2047</v>
      </c>
      <c r="S110" s="13">
        <f t="shared" si="6"/>
        <v>41005.208333333336</v>
      </c>
      <c r="T110" s="16">
        <f t="shared" si="7"/>
        <v>41042.208333333336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11">
        <f t="shared" si="4"/>
        <v>51.31666666666667</v>
      </c>
      <c r="G111" s="6">
        <f t="shared" si="5"/>
        <v>0.5921153846153846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2046</v>
      </c>
      <c r="R111" t="s">
        <v>2065</v>
      </c>
      <c r="S111" s="13">
        <f t="shared" si="6"/>
        <v>41651.25</v>
      </c>
      <c r="T111" s="16">
        <f t="shared" si="7"/>
        <v>41653.25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11">
        <f t="shared" si="4"/>
        <v>71.983108108108112</v>
      </c>
      <c r="G112" s="6">
        <f t="shared" si="5"/>
        <v>0.14962780898876404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2038</v>
      </c>
      <c r="R112" t="s">
        <v>2039</v>
      </c>
      <c r="S112" s="13">
        <f t="shared" si="6"/>
        <v>43354.208333333328</v>
      </c>
      <c r="T112" s="16">
        <f t="shared" si="7"/>
        <v>43373.208333333328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11">
        <f t="shared" si="4"/>
        <v>108.95414201183432</v>
      </c>
      <c r="G113" s="6">
        <f t="shared" si="5"/>
        <v>1.1995602605863191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2052</v>
      </c>
      <c r="R113" t="s">
        <v>2061</v>
      </c>
      <c r="S113" s="13">
        <f t="shared" si="6"/>
        <v>41174.208333333336</v>
      </c>
      <c r="T113" s="16">
        <f t="shared" si="7"/>
        <v>41180.208333333336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11">
        <f t="shared" si="4"/>
        <v>35</v>
      </c>
      <c r="G114" s="6">
        <f t="shared" si="5"/>
        <v>2.6882978723404256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2042</v>
      </c>
      <c r="R114" t="s">
        <v>2043</v>
      </c>
      <c r="S114" s="13">
        <f t="shared" si="6"/>
        <v>41875.208333333336</v>
      </c>
      <c r="T114" s="16">
        <f t="shared" si="7"/>
        <v>41890.208333333336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11">
        <f t="shared" si="4"/>
        <v>94.938931297709928</v>
      </c>
      <c r="G115" s="6">
        <f t="shared" si="5"/>
        <v>3.7687878787878786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2038</v>
      </c>
      <c r="R115" t="s">
        <v>2039</v>
      </c>
      <c r="S115" s="13">
        <f t="shared" si="6"/>
        <v>42990.208333333328</v>
      </c>
      <c r="T115" s="16">
        <f t="shared" si="7"/>
        <v>42997.208333333328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11">
        <f t="shared" si="4"/>
        <v>109.65079365079364</v>
      </c>
      <c r="G116" s="6">
        <f t="shared" si="5"/>
        <v>7.2715789473684209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2042</v>
      </c>
      <c r="R116" t="s">
        <v>2051</v>
      </c>
      <c r="S116" s="13">
        <f t="shared" si="6"/>
        <v>43564.208333333328</v>
      </c>
      <c r="T116" s="16">
        <f t="shared" si="7"/>
        <v>43565.208333333328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11">
        <f t="shared" si="4"/>
        <v>44.001815980629537</v>
      </c>
      <c r="G117" s="6">
        <f t="shared" si="5"/>
        <v>0.87211757648470301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2052</v>
      </c>
      <c r="R117" t="s">
        <v>2058</v>
      </c>
      <c r="S117" s="13">
        <f t="shared" si="6"/>
        <v>43056.25</v>
      </c>
      <c r="T117" s="16">
        <f t="shared" si="7"/>
        <v>43091.25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11">
        <f t="shared" si="4"/>
        <v>86.794520547945211</v>
      </c>
      <c r="G118" s="6">
        <f t="shared" si="5"/>
        <v>0.88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2044</v>
      </c>
      <c r="R118" t="s">
        <v>2045</v>
      </c>
      <c r="S118" s="13">
        <f t="shared" si="6"/>
        <v>42265.208333333328</v>
      </c>
      <c r="T118" s="16">
        <f t="shared" si="7"/>
        <v>42266.208333333328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11">
        <f t="shared" si="4"/>
        <v>30.992727272727272</v>
      </c>
      <c r="G119" s="6">
        <f t="shared" si="5"/>
        <v>1.7393877551020409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2046</v>
      </c>
      <c r="R119" t="s">
        <v>2065</v>
      </c>
      <c r="S119" s="13">
        <f t="shared" si="6"/>
        <v>40808.208333333336</v>
      </c>
      <c r="T119" s="16">
        <f t="shared" si="7"/>
        <v>40814.208333333336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11">
        <f t="shared" si="4"/>
        <v>94.791044776119406</v>
      </c>
      <c r="G120" s="6">
        <f t="shared" si="5"/>
        <v>1.1761111111111111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2059</v>
      </c>
      <c r="R120" t="s">
        <v>2060</v>
      </c>
      <c r="S120" s="13">
        <f t="shared" si="6"/>
        <v>41665.25</v>
      </c>
      <c r="T120" s="16">
        <f t="shared" si="7"/>
        <v>41671.25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11">
        <f t="shared" si="4"/>
        <v>69.79220779220779</v>
      </c>
      <c r="G121" s="6">
        <f t="shared" si="5"/>
        <v>2.1496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2046</v>
      </c>
      <c r="R121" t="s">
        <v>2047</v>
      </c>
      <c r="S121" s="13">
        <f t="shared" si="6"/>
        <v>41806.208333333336</v>
      </c>
      <c r="T121" s="16">
        <f t="shared" si="7"/>
        <v>41823.208333333336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11">
        <f t="shared" si="4"/>
        <v>63.003367003367003</v>
      </c>
      <c r="G122" s="6">
        <f t="shared" si="5"/>
        <v>1.4949667110519307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2055</v>
      </c>
      <c r="R122" t="s">
        <v>2066</v>
      </c>
      <c r="S122" s="13">
        <f t="shared" si="6"/>
        <v>42111.208333333328</v>
      </c>
      <c r="T122" s="16">
        <f t="shared" si="7"/>
        <v>42115.208333333328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11">
        <f t="shared" si="4"/>
        <v>110.0343300110742</v>
      </c>
      <c r="G123" s="6">
        <f t="shared" si="5"/>
        <v>2.1933995584988963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2055</v>
      </c>
      <c r="R123" t="s">
        <v>2056</v>
      </c>
      <c r="S123" s="13">
        <f t="shared" si="6"/>
        <v>41917.208333333336</v>
      </c>
      <c r="T123" s="16">
        <f t="shared" si="7"/>
        <v>41930.208333333336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11">
        <f t="shared" si="4"/>
        <v>25.997933274284026</v>
      </c>
      <c r="G124" s="6">
        <f t="shared" si="5"/>
        <v>0.64367690058479532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2052</v>
      </c>
      <c r="R124" t="s">
        <v>2058</v>
      </c>
      <c r="S124" s="13">
        <f t="shared" si="6"/>
        <v>41970.25</v>
      </c>
      <c r="T124" s="16">
        <f t="shared" si="7"/>
        <v>41997.25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11">
        <f t="shared" si="4"/>
        <v>49.987915407854985</v>
      </c>
      <c r="G125" s="6">
        <f t="shared" si="5"/>
        <v>0.18622397298818233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2044</v>
      </c>
      <c r="R125" t="s">
        <v>2045</v>
      </c>
      <c r="S125" s="13">
        <f t="shared" si="6"/>
        <v>42332.25</v>
      </c>
      <c r="T125" s="16">
        <f t="shared" si="7"/>
        <v>42335.25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11">
        <f t="shared" si="4"/>
        <v>101.72340425531915</v>
      </c>
      <c r="G126" s="6">
        <f t="shared" si="5"/>
        <v>3.6776923076923076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2059</v>
      </c>
      <c r="R126" t="s">
        <v>2060</v>
      </c>
      <c r="S126" s="13">
        <f t="shared" si="6"/>
        <v>43598.208333333328</v>
      </c>
      <c r="T126" s="16">
        <f t="shared" si="7"/>
        <v>43651.208333333328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11">
        <f t="shared" si="4"/>
        <v>47.083333333333336</v>
      </c>
      <c r="G127" s="6">
        <f t="shared" si="5"/>
        <v>1.5990566037735849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2044</v>
      </c>
      <c r="R127" t="s">
        <v>2045</v>
      </c>
      <c r="S127" s="13">
        <f t="shared" si="6"/>
        <v>43362.208333333328</v>
      </c>
      <c r="T127" s="16">
        <f t="shared" si="7"/>
        <v>43366.208333333328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11">
        <f t="shared" si="4"/>
        <v>89.944444444444443</v>
      </c>
      <c r="G128" s="6">
        <f t="shared" si="5"/>
        <v>0.38633185349611543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2044</v>
      </c>
      <c r="R128" t="s">
        <v>2045</v>
      </c>
      <c r="S128" s="13">
        <f t="shared" si="6"/>
        <v>42596.208333333328</v>
      </c>
      <c r="T128" s="16">
        <f t="shared" si="7"/>
        <v>42624.208333333328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11">
        <f t="shared" si="4"/>
        <v>78.96875</v>
      </c>
      <c r="G129" s="6">
        <f t="shared" si="5"/>
        <v>0.51421511627906979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2044</v>
      </c>
      <c r="R129" t="s">
        <v>2045</v>
      </c>
      <c r="S129" s="13">
        <f t="shared" si="6"/>
        <v>40310.208333333336</v>
      </c>
      <c r="T129" s="16">
        <f t="shared" si="7"/>
        <v>40313.208333333336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11">
        <f t="shared" si="4"/>
        <v>80.067669172932327</v>
      </c>
      <c r="G130" s="6">
        <f t="shared" si="5"/>
        <v>0.60334277620396604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2040</v>
      </c>
      <c r="R130" t="s">
        <v>2041</v>
      </c>
      <c r="S130" s="13">
        <f t="shared" si="6"/>
        <v>40417.208333333336</v>
      </c>
      <c r="T130" s="16">
        <f t="shared" si="7"/>
        <v>40430.208333333336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11">
        <f t="shared" ref="F131:F194" si="8">E131/I131</f>
        <v>86.472727272727269</v>
      </c>
      <c r="G131" s="6">
        <f t="shared" ref="G131:G194" si="9">E131/D131</f>
        <v>3.2026936026936029E-2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2038</v>
      </c>
      <c r="R131" t="s">
        <v>2039</v>
      </c>
      <c r="S131" s="13">
        <f t="shared" ref="S131:S194" si="10">(((L131/60)/60)/24)+DATE(1970,1,1)</f>
        <v>42038.25</v>
      </c>
      <c r="T131" s="16">
        <f t="shared" ref="T131:T194" si="11">(((M131/60)/60)/24)+DATE(1970,1,1)</f>
        <v>42063.25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11">
        <f t="shared" si="8"/>
        <v>28.001876172607879</v>
      </c>
      <c r="G132" s="6">
        <f t="shared" si="9"/>
        <v>1.5546875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2046</v>
      </c>
      <c r="R132" t="s">
        <v>2049</v>
      </c>
      <c r="S132" s="13">
        <f t="shared" si="10"/>
        <v>40842.208333333336</v>
      </c>
      <c r="T132" s="16">
        <f t="shared" si="11"/>
        <v>40858.25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11">
        <f t="shared" si="8"/>
        <v>67.996725337699544</v>
      </c>
      <c r="G133" s="6">
        <f t="shared" si="9"/>
        <v>1.0085974499089254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2042</v>
      </c>
      <c r="R133" t="s">
        <v>2043</v>
      </c>
      <c r="S133" s="13">
        <f t="shared" si="10"/>
        <v>41607.25</v>
      </c>
      <c r="T133" s="16">
        <f t="shared" si="11"/>
        <v>41620.25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11">
        <f t="shared" si="8"/>
        <v>43.078651685393261</v>
      </c>
      <c r="G134" s="6">
        <f t="shared" si="9"/>
        <v>1.1618181818181819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2044</v>
      </c>
      <c r="R134" t="s">
        <v>2045</v>
      </c>
      <c r="S134" s="13">
        <f t="shared" si="10"/>
        <v>43112.25</v>
      </c>
      <c r="T134" s="16">
        <f t="shared" si="11"/>
        <v>43128.25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11">
        <f t="shared" si="8"/>
        <v>87.95597484276729</v>
      </c>
      <c r="G135" s="6">
        <f t="shared" si="9"/>
        <v>3.1077777777777778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2040</v>
      </c>
      <c r="R135" t="s">
        <v>2067</v>
      </c>
      <c r="S135" s="13">
        <f t="shared" si="10"/>
        <v>40767.208333333336</v>
      </c>
      <c r="T135" s="16">
        <f t="shared" si="11"/>
        <v>40789.208333333336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11">
        <f t="shared" si="8"/>
        <v>94.987234042553197</v>
      </c>
      <c r="G136" s="6">
        <f t="shared" si="9"/>
        <v>0.89736683417085428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2046</v>
      </c>
      <c r="R136" t="s">
        <v>2047</v>
      </c>
      <c r="S136" s="13">
        <f t="shared" si="10"/>
        <v>40713.208333333336</v>
      </c>
      <c r="T136" s="16">
        <f t="shared" si="11"/>
        <v>40762.208333333336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11">
        <f t="shared" si="8"/>
        <v>46.905982905982903</v>
      </c>
      <c r="G137" s="6">
        <f t="shared" si="9"/>
        <v>0.71272727272727276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2044</v>
      </c>
      <c r="R137" t="s">
        <v>2045</v>
      </c>
      <c r="S137" s="13">
        <f t="shared" si="10"/>
        <v>41340.25</v>
      </c>
      <c r="T137" s="16">
        <f t="shared" si="11"/>
        <v>41345.208333333336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11">
        <f t="shared" si="8"/>
        <v>46.913793103448278</v>
      </c>
      <c r="G138" s="6">
        <f t="shared" si="9"/>
        <v>3.2862318840579711E-2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2046</v>
      </c>
      <c r="R138" t="s">
        <v>2049</v>
      </c>
      <c r="S138" s="13">
        <f t="shared" si="10"/>
        <v>41797.208333333336</v>
      </c>
      <c r="T138" s="16">
        <f t="shared" si="11"/>
        <v>41809.208333333336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11">
        <f t="shared" si="8"/>
        <v>94.24</v>
      </c>
      <c r="G139" s="6">
        <f t="shared" si="9"/>
        <v>2.617777777777778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2052</v>
      </c>
      <c r="R139" t="s">
        <v>2053</v>
      </c>
      <c r="S139" s="13">
        <f t="shared" si="10"/>
        <v>40457.208333333336</v>
      </c>
      <c r="T139" s="16">
        <f t="shared" si="11"/>
        <v>40463.208333333336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11">
        <f t="shared" si="8"/>
        <v>80.139130434782615</v>
      </c>
      <c r="G140" s="6">
        <f t="shared" si="9"/>
        <v>0.96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2055</v>
      </c>
      <c r="R140" t="s">
        <v>2066</v>
      </c>
      <c r="S140" s="13">
        <f t="shared" si="10"/>
        <v>41180.208333333336</v>
      </c>
      <c r="T140" s="16">
        <f t="shared" si="11"/>
        <v>41186.208333333336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11">
        <f t="shared" si="8"/>
        <v>59.036809815950917</v>
      </c>
      <c r="G141" s="6">
        <f t="shared" si="9"/>
        <v>0.20896851248642778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2042</v>
      </c>
      <c r="R141" t="s">
        <v>2051</v>
      </c>
      <c r="S141" s="13">
        <f t="shared" si="10"/>
        <v>42115.208333333328</v>
      </c>
      <c r="T141" s="16">
        <f t="shared" si="11"/>
        <v>42131.208333333328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11">
        <f t="shared" si="8"/>
        <v>65.989247311827953</v>
      </c>
      <c r="G142" s="6">
        <f t="shared" si="9"/>
        <v>2.2316363636363636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2046</v>
      </c>
      <c r="R142" t="s">
        <v>2047</v>
      </c>
      <c r="S142" s="13">
        <f t="shared" si="10"/>
        <v>43156.25</v>
      </c>
      <c r="T142" s="16">
        <f t="shared" si="11"/>
        <v>43161.25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11">
        <f t="shared" si="8"/>
        <v>60.992530345471522</v>
      </c>
      <c r="G143" s="6">
        <f t="shared" si="9"/>
        <v>1.0159097978227061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2042</v>
      </c>
      <c r="R143" t="s">
        <v>2043</v>
      </c>
      <c r="S143" s="13">
        <f t="shared" si="10"/>
        <v>42167.208333333328</v>
      </c>
      <c r="T143" s="16">
        <f t="shared" si="11"/>
        <v>42173.208333333328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11">
        <f t="shared" si="8"/>
        <v>98.307692307692307</v>
      </c>
      <c r="G144" s="6">
        <f t="shared" si="9"/>
        <v>2.3003999999999998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2042</v>
      </c>
      <c r="R144" t="s">
        <v>2043</v>
      </c>
      <c r="S144" s="13">
        <f t="shared" si="10"/>
        <v>41005.208333333336</v>
      </c>
      <c r="T144" s="16">
        <f t="shared" si="11"/>
        <v>41046.208333333336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11">
        <f t="shared" si="8"/>
        <v>104.6</v>
      </c>
      <c r="G145" s="6">
        <f t="shared" si="9"/>
        <v>1.355925925925926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2040</v>
      </c>
      <c r="R145" t="s">
        <v>2050</v>
      </c>
      <c r="S145" s="13">
        <f t="shared" si="10"/>
        <v>40357.208333333336</v>
      </c>
      <c r="T145" s="16">
        <f t="shared" si="11"/>
        <v>40377.208333333336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11">
        <f t="shared" si="8"/>
        <v>86.066666666666663</v>
      </c>
      <c r="G146" s="6">
        <f t="shared" si="9"/>
        <v>1.2909999999999999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2044</v>
      </c>
      <c r="R146" t="s">
        <v>2045</v>
      </c>
      <c r="S146" s="13">
        <f t="shared" si="10"/>
        <v>43633.208333333328</v>
      </c>
      <c r="T146" s="16">
        <f t="shared" si="11"/>
        <v>43641.208333333328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11">
        <f t="shared" si="8"/>
        <v>76.989583333333329</v>
      </c>
      <c r="G147" s="6">
        <f t="shared" si="9"/>
        <v>2.3651200000000001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2042</v>
      </c>
      <c r="R147" t="s">
        <v>2051</v>
      </c>
      <c r="S147" s="13">
        <f t="shared" si="10"/>
        <v>41889.208333333336</v>
      </c>
      <c r="T147" s="16">
        <f t="shared" si="11"/>
        <v>41894.208333333336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11">
        <f t="shared" si="8"/>
        <v>29.764705882352942</v>
      </c>
      <c r="G148" s="6">
        <f t="shared" si="9"/>
        <v>0.17249999999999999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2044</v>
      </c>
      <c r="R148" t="s">
        <v>2045</v>
      </c>
      <c r="S148" s="13">
        <f t="shared" si="10"/>
        <v>40855.25</v>
      </c>
      <c r="T148" s="16">
        <f t="shared" si="11"/>
        <v>40875.25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11">
        <f t="shared" si="8"/>
        <v>46.91959798994975</v>
      </c>
      <c r="G149" s="6">
        <f t="shared" si="9"/>
        <v>1.1249397590361445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2044</v>
      </c>
      <c r="R149" t="s">
        <v>2045</v>
      </c>
      <c r="S149" s="13">
        <f t="shared" si="10"/>
        <v>42534.208333333328</v>
      </c>
      <c r="T149" s="16">
        <f t="shared" si="11"/>
        <v>42540.208333333328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11">
        <f t="shared" si="8"/>
        <v>105.18691588785046</v>
      </c>
      <c r="G150" s="6">
        <f t="shared" si="9"/>
        <v>1.2102150537634409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2042</v>
      </c>
      <c r="R150" t="s">
        <v>2051</v>
      </c>
      <c r="S150" s="13">
        <f t="shared" si="10"/>
        <v>42941.208333333328</v>
      </c>
      <c r="T150" s="16">
        <f t="shared" si="11"/>
        <v>42950.208333333328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11">
        <f t="shared" si="8"/>
        <v>69.907692307692301</v>
      </c>
      <c r="G151" s="6">
        <f t="shared" si="9"/>
        <v>2.1987096774193549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2040</v>
      </c>
      <c r="R151" t="s">
        <v>2050</v>
      </c>
      <c r="S151" s="13">
        <f t="shared" si="10"/>
        <v>41275.25</v>
      </c>
      <c r="T151" s="16">
        <f t="shared" si="11"/>
        <v>41327.25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11">
        <f t="shared" si="8"/>
        <v>1</v>
      </c>
      <c r="G152" s="6">
        <f t="shared" si="9"/>
        <v>0.01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2040</v>
      </c>
      <c r="R152" t="s">
        <v>2041</v>
      </c>
      <c r="S152" s="13">
        <f t="shared" si="10"/>
        <v>43450.25</v>
      </c>
      <c r="T152" s="16">
        <f t="shared" si="11"/>
        <v>43451.25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11">
        <f t="shared" si="8"/>
        <v>60.011588275391958</v>
      </c>
      <c r="G153" s="6">
        <f t="shared" si="9"/>
        <v>0.64166909620991253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2040</v>
      </c>
      <c r="R153" t="s">
        <v>2048</v>
      </c>
      <c r="S153" s="13">
        <f t="shared" si="10"/>
        <v>41799.208333333336</v>
      </c>
      <c r="T153" s="16">
        <f t="shared" si="11"/>
        <v>41850.208333333336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11">
        <f t="shared" si="8"/>
        <v>52.006220379146917</v>
      </c>
      <c r="G154" s="6">
        <f t="shared" si="9"/>
        <v>4.2306746987951804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2040</v>
      </c>
      <c r="R154" t="s">
        <v>2050</v>
      </c>
      <c r="S154" s="13">
        <f t="shared" si="10"/>
        <v>42783.25</v>
      </c>
      <c r="T154" s="16">
        <f t="shared" si="11"/>
        <v>42790.25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11">
        <f t="shared" si="8"/>
        <v>31.000176025347649</v>
      </c>
      <c r="G155" s="6">
        <f t="shared" si="9"/>
        <v>0.92984160506863778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2044</v>
      </c>
      <c r="R155" t="s">
        <v>2045</v>
      </c>
      <c r="S155" s="13">
        <f t="shared" si="10"/>
        <v>41201.208333333336</v>
      </c>
      <c r="T155" s="16">
        <f t="shared" si="11"/>
        <v>41207.208333333336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11">
        <f t="shared" si="8"/>
        <v>95.042492917847028</v>
      </c>
      <c r="G156" s="6">
        <f t="shared" si="9"/>
        <v>0.58756567425569173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2040</v>
      </c>
      <c r="R156" t="s">
        <v>2050</v>
      </c>
      <c r="S156" s="13">
        <f t="shared" si="10"/>
        <v>42502.208333333328</v>
      </c>
      <c r="T156" s="16">
        <f t="shared" si="11"/>
        <v>42525.208333333328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11">
        <f t="shared" si="8"/>
        <v>75.968174204355108</v>
      </c>
      <c r="G157" s="6">
        <f t="shared" si="9"/>
        <v>0.65022222222222226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2044</v>
      </c>
      <c r="R157" t="s">
        <v>2045</v>
      </c>
      <c r="S157" s="13">
        <f t="shared" si="10"/>
        <v>40262.208333333336</v>
      </c>
      <c r="T157" s="16">
        <f t="shared" si="11"/>
        <v>40277.208333333336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11">
        <f t="shared" si="8"/>
        <v>71.013192612137203</v>
      </c>
      <c r="G158" s="6">
        <f t="shared" si="9"/>
        <v>0.73939560439560437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2040</v>
      </c>
      <c r="R158" t="s">
        <v>2041</v>
      </c>
      <c r="S158" s="13">
        <f t="shared" si="10"/>
        <v>43743.208333333328</v>
      </c>
      <c r="T158" s="16">
        <f t="shared" si="11"/>
        <v>43767.208333333328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11">
        <f t="shared" si="8"/>
        <v>73.733333333333334</v>
      </c>
      <c r="G159" s="6">
        <f t="shared" si="9"/>
        <v>0.52666666666666662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2059</v>
      </c>
      <c r="R159" t="s">
        <v>2060</v>
      </c>
      <c r="S159" s="13">
        <f t="shared" si="10"/>
        <v>41638.25</v>
      </c>
      <c r="T159" s="16">
        <f t="shared" si="11"/>
        <v>41650.25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11">
        <f t="shared" si="8"/>
        <v>113.17073170731707</v>
      </c>
      <c r="G160" s="6">
        <f t="shared" si="9"/>
        <v>2.2095238095238097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2040</v>
      </c>
      <c r="R160" t="s">
        <v>2041</v>
      </c>
      <c r="S160" s="13">
        <f t="shared" si="10"/>
        <v>42346.25</v>
      </c>
      <c r="T160" s="16">
        <f t="shared" si="11"/>
        <v>42347.25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11">
        <f t="shared" si="8"/>
        <v>105.00933552992861</v>
      </c>
      <c r="G161" s="6">
        <f t="shared" si="9"/>
        <v>1.0001150627615063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2044</v>
      </c>
      <c r="R161" t="s">
        <v>2045</v>
      </c>
      <c r="S161" s="13">
        <f t="shared" si="10"/>
        <v>43551.208333333328</v>
      </c>
      <c r="T161" s="16">
        <f t="shared" si="11"/>
        <v>43569.208333333328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11">
        <f t="shared" si="8"/>
        <v>79.176829268292678</v>
      </c>
      <c r="G162" s="6">
        <f t="shared" si="9"/>
        <v>1.6231249999999999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2042</v>
      </c>
      <c r="R162" t="s">
        <v>2051</v>
      </c>
      <c r="S162" s="13">
        <f t="shared" si="10"/>
        <v>43582.208333333328</v>
      </c>
      <c r="T162" s="16">
        <f t="shared" si="11"/>
        <v>43598.208333333328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11">
        <f t="shared" si="8"/>
        <v>57.333333333333336</v>
      </c>
      <c r="G163" s="6">
        <f t="shared" si="9"/>
        <v>0.78181818181818186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2042</v>
      </c>
      <c r="R163" t="s">
        <v>2043</v>
      </c>
      <c r="S163" s="13">
        <f t="shared" si="10"/>
        <v>42270.208333333328</v>
      </c>
      <c r="T163" s="16">
        <f t="shared" si="11"/>
        <v>42276.208333333328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11">
        <f t="shared" si="8"/>
        <v>58.178343949044589</v>
      </c>
      <c r="G164" s="6">
        <f t="shared" si="9"/>
        <v>1.4973770491803278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2040</v>
      </c>
      <c r="R164" t="s">
        <v>2041</v>
      </c>
      <c r="S164" s="13">
        <f t="shared" si="10"/>
        <v>43442.25</v>
      </c>
      <c r="T164" s="16">
        <f t="shared" si="11"/>
        <v>43472.25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11">
        <f t="shared" si="8"/>
        <v>36.032520325203251</v>
      </c>
      <c r="G165" s="6">
        <f t="shared" si="9"/>
        <v>2.5325714285714285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2059</v>
      </c>
      <c r="R165" t="s">
        <v>2060</v>
      </c>
      <c r="S165" s="13">
        <f t="shared" si="10"/>
        <v>43028.208333333328</v>
      </c>
      <c r="T165" s="16">
        <f t="shared" si="11"/>
        <v>43077.25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11">
        <f t="shared" si="8"/>
        <v>107.99068767908309</v>
      </c>
      <c r="G166" s="6">
        <f t="shared" si="9"/>
        <v>1.0016943521594683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2044</v>
      </c>
      <c r="R166" t="s">
        <v>2045</v>
      </c>
      <c r="S166" s="13">
        <f t="shared" si="10"/>
        <v>43016.208333333328</v>
      </c>
      <c r="T166" s="16">
        <f t="shared" si="11"/>
        <v>43017.208333333328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11">
        <f t="shared" si="8"/>
        <v>44.005985634477256</v>
      </c>
      <c r="G167" s="6">
        <f t="shared" si="9"/>
        <v>1.2199004424778761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2042</v>
      </c>
      <c r="R167" t="s">
        <v>2043</v>
      </c>
      <c r="S167" s="13">
        <f t="shared" si="10"/>
        <v>42948.208333333328</v>
      </c>
      <c r="T167" s="16">
        <f t="shared" si="11"/>
        <v>42980.208333333328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11">
        <f t="shared" si="8"/>
        <v>55.077868852459019</v>
      </c>
      <c r="G168" s="6">
        <f t="shared" si="9"/>
        <v>1.3713265306122449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2059</v>
      </c>
      <c r="R168" t="s">
        <v>2060</v>
      </c>
      <c r="S168" s="13">
        <f t="shared" si="10"/>
        <v>40534.25</v>
      </c>
      <c r="T168" s="16">
        <f t="shared" si="11"/>
        <v>40538.25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11">
        <f t="shared" si="8"/>
        <v>74</v>
      </c>
      <c r="G169" s="6">
        <f t="shared" si="9"/>
        <v>4.155384615384615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2044</v>
      </c>
      <c r="R169" t="s">
        <v>2045</v>
      </c>
      <c r="S169" s="13">
        <f t="shared" si="10"/>
        <v>41435.208333333336</v>
      </c>
      <c r="T169" s="16">
        <f t="shared" si="11"/>
        <v>41445.208333333336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11">
        <f t="shared" si="8"/>
        <v>41.996858638743454</v>
      </c>
      <c r="G170" s="6">
        <f t="shared" si="9"/>
        <v>0.3130913348946136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2040</v>
      </c>
      <c r="R170" t="s">
        <v>2050</v>
      </c>
      <c r="S170" s="13">
        <f t="shared" si="10"/>
        <v>43518.25</v>
      </c>
      <c r="T170" s="16">
        <f t="shared" si="11"/>
        <v>43541.208333333328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11">
        <f t="shared" si="8"/>
        <v>77.988161010260455</v>
      </c>
      <c r="G171" s="6">
        <f t="shared" si="9"/>
        <v>4.240815450643777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2046</v>
      </c>
      <c r="R171" t="s">
        <v>2057</v>
      </c>
      <c r="S171" s="13">
        <f t="shared" si="10"/>
        <v>41077.208333333336</v>
      </c>
      <c r="T171" s="16">
        <f t="shared" si="11"/>
        <v>41105.208333333336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11">
        <f t="shared" si="8"/>
        <v>82.507462686567166</v>
      </c>
      <c r="G172" s="6">
        <f t="shared" si="9"/>
        <v>2.9388623072833599E-2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2040</v>
      </c>
      <c r="R172" t="s">
        <v>2050</v>
      </c>
      <c r="S172" s="13">
        <f t="shared" si="10"/>
        <v>42950.208333333328</v>
      </c>
      <c r="T172" s="16">
        <f t="shared" si="11"/>
        <v>42957.208333333328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11">
        <f t="shared" si="8"/>
        <v>104.2</v>
      </c>
      <c r="G173" s="6">
        <f t="shared" si="9"/>
        <v>0.1063265306122449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2052</v>
      </c>
      <c r="R173" t="s">
        <v>2064</v>
      </c>
      <c r="S173" s="13">
        <f t="shared" si="10"/>
        <v>41718.208333333336</v>
      </c>
      <c r="T173" s="16">
        <f t="shared" si="11"/>
        <v>41740.208333333336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11">
        <f t="shared" si="8"/>
        <v>25.5</v>
      </c>
      <c r="G174" s="6">
        <f t="shared" si="9"/>
        <v>0.82874999999999999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2046</v>
      </c>
      <c r="R174" t="s">
        <v>2047</v>
      </c>
      <c r="S174" s="13">
        <f t="shared" si="10"/>
        <v>41839.208333333336</v>
      </c>
      <c r="T174" s="16">
        <f t="shared" si="11"/>
        <v>41854.208333333336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11">
        <f t="shared" si="8"/>
        <v>100.98334401024984</v>
      </c>
      <c r="G175" s="6">
        <f t="shared" si="9"/>
        <v>1.6301447776628748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2044</v>
      </c>
      <c r="R175" t="s">
        <v>2045</v>
      </c>
      <c r="S175" s="13">
        <f t="shared" si="10"/>
        <v>41412.208333333336</v>
      </c>
      <c r="T175" s="16">
        <f t="shared" si="11"/>
        <v>41418.208333333336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11">
        <f t="shared" si="8"/>
        <v>111.83333333333333</v>
      </c>
      <c r="G176" s="6">
        <f t="shared" si="9"/>
        <v>8.9466666666666672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2042</v>
      </c>
      <c r="R176" t="s">
        <v>2051</v>
      </c>
      <c r="S176" s="13">
        <f t="shared" si="10"/>
        <v>42282.208333333328</v>
      </c>
      <c r="T176" s="16">
        <f t="shared" si="11"/>
        <v>42283.208333333328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11">
        <f t="shared" si="8"/>
        <v>41.999115044247787</v>
      </c>
      <c r="G177" s="6">
        <f t="shared" si="9"/>
        <v>0.26191501103752757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2044</v>
      </c>
      <c r="R177" t="s">
        <v>2045</v>
      </c>
      <c r="S177" s="13">
        <f t="shared" si="10"/>
        <v>42613.208333333328</v>
      </c>
      <c r="T177" s="16">
        <f t="shared" si="11"/>
        <v>42632.208333333328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11">
        <f t="shared" si="8"/>
        <v>110.05115089514067</v>
      </c>
      <c r="G178" s="6">
        <f t="shared" si="9"/>
        <v>0.74834782608695649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2044</v>
      </c>
      <c r="R178" t="s">
        <v>2045</v>
      </c>
      <c r="S178" s="13">
        <f t="shared" si="10"/>
        <v>42616.208333333328</v>
      </c>
      <c r="T178" s="16">
        <f t="shared" si="11"/>
        <v>42625.208333333328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11">
        <f t="shared" si="8"/>
        <v>58.997079225994888</v>
      </c>
      <c r="G179" s="6">
        <f t="shared" si="9"/>
        <v>4.1647680412371137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2044</v>
      </c>
      <c r="R179" t="s">
        <v>2045</v>
      </c>
      <c r="S179" s="13">
        <f t="shared" si="10"/>
        <v>40497.25</v>
      </c>
      <c r="T179" s="16">
        <f t="shared" si="11"/>
        <v>40522.25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11">
        <f t="shared" si="8"/>
        <v>32.985714285714288</v>
      </c>
      <c r="G180" s="6">
        <f t="shared" si="9"/>
        <v>0.96208333333333329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2038</v>
      </c>
      <c r="R180" t="s">
        <v>2039</v>
      </c>
      <c r="S180" s="13">
        <f t="shared" si="10"/>
        <v>42999.208333333328</v>
      </c>
      <c r="T180" s="16">
        <f t="shared" si="11"/>
        <v>43008.208333333328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11">
        <f t="shared" si="8"/>
        <v>45.005654509471306</v>
      </c>
      <c r="G181" s="6">
        <f t="shared" si="9"/>
        <v>3.5771910112359548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2044</v>
      </c>
      <c r="R181" t="s">
        <v>2045</v>
      </c>
      <c r="S181" s="13">
        <f t="shared" si="10"/>
        <v>41350.208333333336</v>
      </c>
      <c r="T181" s="16">
        <f t="shared" si="11"/>
        <v>41351.208333333336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11">
        <f t="shared" si="8"/>
        <v>81.98196487897485</v>
      </c>
      <c r="G182" s="6">
        <f t="shared" si="9"/>
        <v>3.0845714285714285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2042</v>
      </c>
      <c r="R182" t="s">
        <v>2051</v>
      </c>
      <c r="S182" s="13">
        <f t="shared" si="10"/>
        <v>40259.208333333336</v>
      </c>
      <c r="T182" s="16">
        <f t="shared" si="11"/>
        <v>40264.208333333336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11">
        <f t="shared" si="8"/>
        <v>39.080882352941174</v>
      </c>
      <c r="G183" s="6">
        <f t="shared" si="9"/>
        <v>0.61802325581395345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2042</v>
      </c>
      <c r="R183" t="s">
        <v>2043</v>
      </c>
      <c r="S183" s="13">
        <f t="shared" si="10"/>
        <v>43012.208333333328</v>
      </c>
      <c r="T183" s="16">
        <f t="shared" si="11"/>
        <v>43030.208333333328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11">
        <f t="shared" si="8"/>
        <v>58.996383363471971</v>
      </c>
      <c r="G184" s="6">
        <f t="shared" si="9"/>
        <v>7.2232472324723247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2044</v>
      </c>
      <c r="R184" t="s">
        <v>2045</v>
      </c>
      <c r="S184" s="13">
        <f t="shared" si="10"/>
        <v>43631.208333333328</v>
      </c>
      <c r="T184" s="16">
        <f t="shared" si="11"/>
        <v>43647.208333333328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11">
        <f t="shared" si="8"/>
        <v>40.988372093023258</v>
      </c>
      <c r="G185" s="6">
        <f t="shared" si="9"/>
        <v>0.69117647058823528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2040</v>
      </c>
      <c r="R185" t="s">
        <v>2041</v>
      </c>
      <c r="S185" s="13">
        <f t="shared" si="10"/>
        <v>40430.208333333336</v>
      </c>
      <c r="T185" s="16">
        <f t="shared" si="11"/>
        <v>40443.208333333336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11">
        <f t="shared" si="8"/>
        <v>31.029411764705884</v>
      </c>
      <c r="G186" s="6">
        <f t="shared" si="9"/>
        <v>2.9305555555555554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2044</v>
      </c>
      <c r="R186" t="s">
        <v>2045</v>
      </c>
      <c r="S186" s="13">
        <f t="shared" si="10"/>
        <v>43588.208333333328</v>
      </c>
      <c r="T186" s="16">
        <f t="shared" si="11"/>
        <v>43589.208333333328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11">
        <f t="shared" si="8"/>
        <v>37.789473684210527</v>
      </c>
      <c r="G187" s="6">
        <f t="shared" si="9"/>
        <v>0.71799999999999997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2046</v>
      </c>
      <c r="R187" t="s">
        <v>2065</v>
      </c>
      <c r="S187" s="13">
        <f t="shared" si="10"/>
        <v>43233.208333333328</v>
      </c>
      <c r="T187" s="16">
        <f t="shared" si="11"/>
        <v>43244.208333333328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11">
        <f t="shared" si="8"/>
        <v>32.006772009029348</v>
      </c>
      <c r="G188" s="6">
        <f t="shared" si="9"/>
        <v>0.31934684684684683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2044</v>
      </c>
      <c r="R188" t="s">
        <v>2045</v>
      </c>
      <c r="S188" s="13">
        <f t="shared" si="10"/>
        <v>41782.208333333336</v>
      </c>
      <c r="T188" s="16">
        <f t="shared" si="11"/>
        <v>41797.208333333336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11">
        <f t="shared" si="8"/>
        <v>95.966712898751737</v>
      </c>
      <c r="G189" s="6">
        <f t="shared" si="9"/>
        <v>2.2987375415282392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2046</v>
      </c>
      <c r="R189" t="s">
        <v>2057</v>
      </c>
      <c r="S189" s="13">
        <f t="shared" si="10"/>
        <v>41328.25</v>
      </c>
      <c r="T189" s="16">
        <f t="shared" si="11"/>
        <v>41356.208333333336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11">
        <f t="shared" si="8"/>
        <v>75</v>
      </c>
      <c r="G190" s="6">
        <f t="shared" si="9"/>
        <v>0.3201219512195122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2044</v>
      </c>
      <c r="R190" t="s">
        <v>2045</v>
      </c>
      <c r="S190" s="13">
        <f t="shared" si="10"/>
        <v>41975.25</v>
      </c>
      <c r="T190" s="16">
        <f t="shared" si="11"/>
        <v>41976.25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11">
        <f t="shared" si="8"/>
        <v>102.0498866213152</v>
      </c>
      <c r="G191" s="6">
        <f t="shared" si="9"/>
        <v>0.23525352848928385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2044</v>
      </c>
      <c r="R191" t="s">
        <v>2045</v>
      </c>
      <c r="S191" s="13">
        <f t="shared" si="10"/>
        <v>42433.25</v>
      </c>
      <c r="T191" s="16">
        <f t="shared" si="11"/>
        <v>42433.25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11">
        <f t="shared" si="8"/>
        <v>105.75</v>
      </c>
      <c r="G192" s="6">
        <f t="shared" si="9"/>
        <v>0.68594594594594593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2044</v>
      </c>
      <c r="R192" t="s">
        <v>2045</v>
      </c>
      <c r="S192" s="13">
        <f t="shared" si="10"/>
        <v>41429.208333333336</v>
      </c>
      <c r="T192" s="16">
        <f t="shared" si="11"/>
        <v>41430.208333333336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11">
        <f t="shared" si="8"/>
        <v>37.069767441860463</v>
      </c>
      <c r="G193" s="6">
        <f t="shared" si="9"/>
        <v>0.37952380952380954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2044</v>
      </c>
      <c r="R193" t="s">
        <v>2045</v>
      </c>
      <c r="S193" s="13">
        <f t="shared" si="10"/>
        <v>43536.208333333328</v>
      </c>
      <c r="T193" s="16">
        <f t="shared" si="11"/>
        <v>43539.208333333328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11">
        <f t="shared" si="8"/>
        <v>35.049382716049379</v>
      </c>
      <c r="G194" s="6">
        <f t="shared" si="9"/>
        <v>0.19992957746478873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2040</v>
      </c>
      <c r="R194" t="s">
        <v>2041</v>
      </c>
      <c r="S194" s="13">
        <f t="shared" si="10"/>
        <v>41817.208333333336</v>
      </c>
      <c r="T194" s="16">
        <f t="shared" si="11"/>
        <v>41821.208333333336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11">
        <f t="shared" ref="F195:F258" si="12">E195/I195</f>
        <v>46.338461538461537</v>
      </c>
      <c r="G195" s="6">
        <f t="shared" ref="G195:G258" si="13">E195/D195</f>
        <v>0.45636363636363636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2040</v>
      </c>
      <c r="R195" t="s">
        <v>2050</v>
      </c>
      <c r="S195" s="13">
        <f t="shared" ref="S195:S258" si="14">(((L195/60)/60)/24)+DATE(1970,1,1)</f>
        <v>43198.208333333328</v>
      </c>
      <c r="T195" s="16">
        <f t="shared" ref="T195:T258" si="15">(((M195/60)/60)/24)+DATE(1970,1,1)</f>
        <v>43202.208333333328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11">
        <f t="shared" si="12"/>
        <v>69.174603174603178</v>
      </c>
      <c r="G196" s="6">
        <f t="shared" si="13"/>
        <v>1.227605633802817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2040</v>
      </c>
      <c r="R196" t="s">
        <v>2062</v>
      </c>
      <c r="S196" s="13">
        <f t="shared" si="14"/>
        <v>42261.208333333328</v>
      </c>
      <c r="T196" s="16">
        <f t="shared" si="15"/>
        <v>42277.208333333328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11">
        <f t="shared" si="12"/>
        <v>109.07824427480917</v>
      </c>
      <c r="G197" s="6">
        <f t="shared" si="13"/>
        <v>3.61753164556962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2040</v>
      </c>
      <c r="R197" t="s">
        <v>2048</v>
      </c>
      <c r="S197" s="13">
        <f t="shared" si="14"/>
        <v>43310.208333333328</v>
      </c>
      <c r="T197" s="16">
        <f t="shared" si="15"/>
        <v>43317.208333333328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11">
        <f t="shared" si="12"/>
        <v>51.78</v>
      </c>
      <c r="G198" s="6">
        <f t="shared" si="13"/>
        <v>0.63146341463414635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2042</v>
      </c>
      <c r="R198" t="s">
        <v>2051</v>
      </c>
      <c r="S198" s="13">
        <f t="shared" si="14"/>
        <v>42616.208333333328</v>
      </c>
      <c r="T198" s="16">
        <f t="shared" si="15"/>
        <v>42635.208333333328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11">
        <f t="shared" si="12"/>
        <v>82.010055304172951</v>
      </c>
      <c r="G199" s="6">
        <f t="shared" si="13"/>
        <v>2.9820475319926874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2046</v>
      </c>
      <c r="R199" t="s">
        <v>2049</v>
      </c>
      <c r="S199" s="13">
        <f t="shared" si="14"/>
        <v>42909.208333333328</v>
      </c>
      <c r="T199" s="16">
        <f t="shared" si="15"/>
        <v>42923.208333333328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11">
        <f t="shared" si="12"/>
        <v>35.958333333333336</v>
      </c>
      <c r="G200" s="6">
        <f t="shared" si="13"/>
        <v>9.5585443037974685E-2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2040</v>
      </c>
      <c r="R200" t="s">
        <v>2048</v>
      </c>
      <c r="S200" s="13">
        <f t="shared" si="14"/>
        <v>40396.208333333336</v>
      </c>
      <c r="T200" s="16">
        <f t="shared" si="15"/>
        <v>40425.208333333336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11">
        <f t="shared" si="12"/>
        <v>74.461538461538467</v>
      </c>
      <c r="G201" s="6">
        <f t="shared" si="13"/>
        <v>0.5377777777777778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2040</v>
      </c>
      <c r="R201" t="s">
        <v>2041</v>
      </c>
      <c r="S201" s="13">
        <f t="shared" si="14"/>
        <v>42192.208333333328</v>
      </c>
      <c r="T201" s="16">
        <f t="shared" si="15"/>
        <v>42196.208333333328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11">
        <f t="shared" si="12"/>
        <v>2</v>
      </c>
      <c r="G202" s="6">
        <f t="shared" si="13"/>
        <v>0.02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2044</v>
      </c>
      <c r="R202" t="s">
        <v>2045</v>
      </c>
      <c r="S202" s="13">
        <f t="shared" si="14"/>
        <v>40262.208333333336</v>
      </c>
      <c r="T202" s="16">
        <f t="shared" si="15"/>
        <v>40273.208333333336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11">
        <f t="shared" si="12"/>
        <v>91.114649681528661</v>
      </c>
      <c r="G203" s="6">
        <f t="shared" si="13"/>
        <v>6.8119047619047617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2042</v>
      </c>
      <c r="R203" t="s">
        <v>2043</v>
      </c>
      <c r="S203" s="13">
        <f t="shared" si="14"/>
        <v>41845.208333333336</v>
      </c>
      <c r="T203" s="16">
        <f t="shared" si="15"/>
        <v>41863.208333333336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11">
        <f t="shared" si="12"/>
        <v>79.792682926829272</v>
      </c>
      <c r="G204" s="6">
        <f t="shared" si="13"/>
        <v>0.78831325301204824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2038</v>
      </c>
      <c r="R204" t="s">
        <v>2039</v>
      </c>
      <c r="S204" s="13">
        <f t="shared" si="14"/>
        <v>40818.208333333336</v>
      </c>
      <c r="T204" s="16">
        <f t="shared" si="15"/>
        <v>40822.208333333336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11">
        <f t="shared" si="12"/>
        <v>42.999777678968428</v>
      </c>
      <c r="G205" s="6">
        <f t="shared" si="13"/>
        <v>1.3440792216817234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2044</v>
      </c>
      <c r="R205" t="s">
        <v>2045</v>
      </c>
      <c r="S205" s="13">
        <f t="shared" si="14"/>
        <v>42752.25</v>
      </c>
      <c r="T205" s="16">
        <f t="shared" si="15"/>
        <v>42754.25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11">
        <f t="shared" si="12"/>
        <v>63.225000000000001</v>
      </c>
      <c r="G206" s="6">
        <f t="shared" si="13"/>
        <v>3.372E-2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2040</v>
      </c>
      <c r="R206" t="s">
        <v>2063</v>
      </c>
      <c r="S206" s="13">
        <f t="shared" si="14"/>
        <v>40636.208333333336</v>
      </c>
      <c r="T206" s="16">
        <f t="shared" si="15"/>
        <v>40646.208333333336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11">
        <f t="shared" si="12"/>
        <v>70.174999999999997</v>
      </c>
      <c r="G207" s="6">
        <f t="shared" si="13"/>
        <v>4.3184615384615386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2044</v>
      </c>
      <c r="R207" t="s">
        <v>2045</v>
      </c>
      <c r="S207" s="13">
        <f t="shared" si="14"/>
        <v>43390.208333333328</v>
      </c>
      <c r="T207" s="16">
        <f t="shared" si="15"/>
        <v>43402.208333333328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11">
        <f t="shared" si="12"/>
        <v>61.333333333333336</v>
      </c>
      <c r="G208" s="6">
        <f t="shared" si="13"/>
        <v>0.38844444444444443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2052</v>
      </c>
      <c r="R208" t="s">
        <v>2058</v>
      </c>
      <c r="S208" s="13">
        <f t="shared" si="14"/>
        <v>40236.25</v>
      </c>
      <c r="T208" s="16">
        <f t="shared" si="15"/>
        <v>40245.25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11">
        <f t="shared" si="12"/>
        <v>99</v>
      </c>
      <c r="G209" s="6">
        <f t="shared" si="13"/>
        <v>4.2569999999999997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2040</v>
      </c>
      <c r="R209" t="s">
        <v>2041</v>
      </c>
      <c r="S209" s="13">
        <f t="shared" si="14"/>
        <v>43340.208333333328</v>
      </c>
      <c r="T209" s="16">
        <f t="shared" si="15"/>
        <v>43360.208333333328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11">
        <f t="shared" si="12"/>
        <v>96.984900146127615</v>
      </c>
      <c r="G210" s="6">
        <f t="shared" si="13"/>
        <v>1.0112239715591671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2046</v>
      </c>
      <c r="R210" t="s">
        <v>2047</v>
      </c>
      <c r="S210" s="13">
        <f t="shared" si="14"/>
        <v>43048.25</v>
      </c>
      <c r="T210" s="16">
        <f t="shared" si="15"/>
        <v>43072.25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11">
        <f t="shared" si="12"/>
        <v>51.004950495049506</v>
      </c>
      <c r="G211" s="6">
        <f t="shared" si="13"/>
        <v>0.21188688946015424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2046</v>
      </c>
      <c r="R211" t="s">
        <v>2047</v>
      </c>
      <c r="S211" s="13">
        <f t="shared" si="14"/>
        <v>42496.208333333328</v>
      </c>
      <c r="T211" s="16">
        <f t="shared" si="15"/>
        <v>42503.208333333328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11">
        <f t="shared" si="12"/>
        <v>28.044247787610619</v>
      </c>
      <c r="G212" s="6">
        <f t="shared" si="13"/>
        <v>0.67425531914893622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2046</v>
      </c>
      <c r="R212" t="s">
        <v>2068</v>
      </c>
      <c r="S212" s="13">
        <f t="shared" si="14"/>
        <v>42797.25</v>
      </c>
      <c r="T212" s="16">
        <f t="shared" si="15"/>
        <v>42824.208333333328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11">
        <f t="shared" si="12"/>
        <v>60.984615384615381</v>
      </c>
      <c r="G213" s="6">
        <f t="shared" si="13"/>
        <v>0.9492337164750958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2044</v>
      </c>
      <c r="R213" t="s">
        <v>2045</v>
      </c>
      <c r="S213" s="13">
        <f t="shared" si="14"/>
        <v>41513.208333333336</v>
      </c>
      <c r="T213" s="16">
        <f t="shared" si="15"/>
        <v>41537.208333333336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11">
        <f t="shared" si="12"/>
        <v>73.214285714285708</v>
      </c>
      <c r="G214" s="6">
        <f t="shared" si="13"/>
        <v>1.5185185185185186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2044</v>
      </c>
      <c r="R214" t="s">
        <v>2045</v>
      </c>
      <c r="S214" s="13">
        <f t="shared" si="14"/>
        <v>43814.25</v>
      </c>
      <c r="T214" s="16">
        <f t="shared" si="15"/>
        <v>43860.25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11">
        <f t="shared" si="12"/>
        <v>39.997435299603637</v>
      </c>
      <c r="G215" s="6">
        <f t="shared" si="13"/>
        <v>1.9516382252559727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2040</v>
      </c>
      <c r="R215" t="s">
        <v>2050</v>
      </c>
      <c r="S215" s="13">
        <f t="shared" si="14"/>
        <v>40488.208333333336</v>
      </c>
      <c r="T215" s="16">
        <f t="shared" si="15"/>
        <v>40496.25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11">
        <f t="shared" si="12"/>
        <v>86.812121212121212</v>
      </c>
      <c r="G216" s="6">
        <f t="shared" si="13"/>
        <v>10.231428571428571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2040</v>
      </c>
      <c r="R216" t="s">
        <v>2041</v>
      </c>
      <c r="S216" s="13">
        <f t="shared" si="14"/>
        <v>40409.208333333336</v>
      </c>
      <c r="T216" s="16">
        <f t="shared" si="15"/>
        <v>40415.208333333336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11">
        <f t="shared" si="12"/>
        <v>42.125874125874127</v>
      </c>
      <c r="G217" s="6">
        <f t="shared" si="13"/>
        <v>3.8418367346938778E-2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2044</v>
      </c>
      <c r="R217" t="s">
        <v>2045</v>
      </c>
      <c r="S217" s="13">
        <f t="shared" si="14"/>
        <v>43509.25</v>
      </c>
      <c r="T217" s="16">
        <f t="shared" si="15"/>
        <v>43511.25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11">
        <f t="shared" si="12"/>
        <v>103.97851239669421</v>
      </c>
      <c r="G218" s="6">
        <f t="shared" si="13"/>
        <v>1.5507066557107643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2044</v>
      </c>
      <c r="R218" t="s">
        <v>2045</v>
      </c>
      <c r="S218" s="13">
        <f t="shared" si="14"/>
        <v>40869.25</v>
      </c>
      <c r="T218" s="16">
        <f t="shared" si="15"/>
        <v>40871.25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11">
        <f t="shared" si="12"/>
        <v>62.003211991434689</v>
      </c>
      <c r="G219" s="6">
        <f t="shared" si="13"/>
        <v>0.44753477588871715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2046</v>
      </c>
      <c r="R219" t="s">
        <v>2068</v>
      </c>
      <c r="S219" s="13">
        <f t="shared" si="14"/>
        <v>43583.208333333328</v>
      </c>
      <c r="T219" s="16">
        <f t="shared" si="15"/>
        <v>43592.208333333328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11">
        <f t="shared" si="12"/>
        <v>31.005037783375315</v>
      </c>
      <c r="G220" s="6">
        <f t="shared" si="13"/>
        <v>2.1594736842105262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2046</v>
      </c>
      <c r="R220" t="s">
        <v>2057</v>
      </c>
      <c r="S220" s="13">
        <f t="shared" si="14"/>
        <v>40858.25</v>
      </c>
      <c r="T220" s="16">
        <f t="shared" si="15"/>
        <v>40892.25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11">
        <f t="shared" si="12"/>
        <v>89.991552956465242</v>
      </c>
      <c r="G221" s="6">
        <f t="shared" si="13"/>
        <v>3.3212709832134291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2046</v>
      </c>
      <c r="R221" t="s">
        <v>2054</v>
      </c>
      <c r="S221" s="13">
        <f t="shared" si="14"/>
        <v>41137.208333333336</v>
      </c>
      <c r="T221" s="16">
        <f t="shared" si="15"/>
        <v>41149.208333333336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11">
        <f t="shared" si="12"/>
        <v>39.235294117647058</v>
      </c>
      <c r="G222" s="6">
        <f t="shared" si="13"/>
        <v>8.4430379746835441E-2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2044</v>
      </c>
      <c r="R222" t="s">
        <v>2045</v>
      </c>
      <c r="S222" s="13">
        <f t="shared" si="14"/>
        <v>40725.208333333336</v>
      </c>
      <c r="T222" s="16">
        <f t="shared" si="15"/>
        <v>40743.208333333336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11">
        <f t="shared" si="12"/>
        <v>54.993116108306566</v>
      </c>
      <c r="G223" s="6">
        <f t="shared" si="13"/>
        <v>0.9862551440329218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2038</v>
      </c>
      <c r="R223" t="s">
        <v>2039</v>
      </c>
      <c r="S223" s="13">
        <f t="shared" si="14"/>
        <v>41081.208333333336</v>
      </c>
      <c r="T223" s="16">
        <f t="shared" si="15"/>
        <v>41083.208333333336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11">
        <f t="shared" si="12"/>
        <v>47.992753623188406</v>
      </c>
      <c r="G224" s="6">
        <f t="shared" si="13"/>
        <v>1.3797916666666667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2059</v>
      </c>
      <c r="R224" t="s">
        <v>2060</v>
      </c>
      <c r="S224" s="13">
        <f t="shared" si="14"/>
        <v>41914.208333333336</v>
      </c>
      <c r="T224" s="16">
        <f t="shared" si="15"/>
        <v>41915.208333333336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11">
        <f t="shared" si="12"/>
        <v>87.966702470461868</v>
      </c>
      <c r="G225" s="6">
        <f t="shared" si="13"/>
        <v>0.93810996563573879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2044</v>
      </c>
      <c r="R225" t="s">
        <v>2045</v>
      </c>
      <c r="S225" s="13">
        <f t="shared" si="14"/>
        <v>42445.208333333328</v>
      </c>
      <c r="T225" s="16">
        <f t="shared" si="15"/>
        <v>42459.208333333328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11">
        <f t="shared" si="12"/>
        <v>51.999165275459099</v>
      </c>
      <c r="G226" s="6">
        <f t="shared" si="13"/>
        <v>4.0363930885529156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2046</v>
      </c>
      <c r="R226" t="s">
        <v>2068</v>
      </c>
      <c r="S226" s="13">
        <f t="shared" si="14"/>
        <v>41906.208333333336</v>
      </c>
      <c r="T226" s="16">
        <f t="shared" si="15"/>
        <v>41951.25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11">
        <f t="shared" si="12"/>
        <v>29.999659863945578</v>
      </c>
      <c r="G227" s="6">
        <f t="shared" si="13"/>
        <v>2.6017404129793511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2040</v>
      </c>
      <c r="R227" t="s">
        <v>2041</v>
      </c>
      <c r="S227" s="13">
        <f t="shared" si="14"/>
        <v>41762.208333333336</v>
      </c>
      <c r="T227" s="16">
        <f t="shared" si="15"/>
        <v>41762.208333333336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11">
        <f t="shared" si="12"/>
        <v>98.205357142857139</v>
      </c>
      <c r="G228" s="6">
        <f t="shared" si="13"/>
        <v>3.6663333333333332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2059</v>
      </c>
      <c r="R228" t="s">
        <v>2060</v>
      </c>
      <c r="S228" s="13">
        <f t="shared" si="14"/>
        <v>40276.208333333336</v>
      </c>
      <c r="T228" s="16">
        <f t="shared" si="15"/>
        <v>40313.208333333336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11">
        <f t="shared" si="12"/>
        <v>108.96182396606575</v>
      </c>
      <c r="G229" s="6">
        <f t="shared" si="13"/>
        <v>1.687208538587849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2055</v>
      </c>
      <c r="R229" t="s">
        <v>2066</v>
      </c>
      <c r="S229" s="13">
        <f t="shared" si="14"/>
        <v>42139.208333333328</v>
      </c>
      <c r="T229" s="16">
        <f t="shared" si="15"/>
        <v>42145.208333333328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11">
        <f t="shared" si="12"/>
        <v>66.998379254457049</v>
      </c>
      <c r="G230" s="6">
        <f t="shared" si="13"/>
        <v>1.1990717911530093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2046</v>
      </c>
      <c r="R230" t="s">
        <v>2054</v>
      </c>
      <c r="S230" s="13">
        <f t="shared" si="14"/>
        <v>42613.208333333328</v>
      </c>
      <c r="T230" s="16">
        <f t="shared" si="15"/>
        <v>42638.208333333328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11">
        <f t="shared" si="12"/>
        <v>64.99333594668758</v>
      </c>
      <c r="G231" s="6">
        <f t="shared" si="13"/>
        <v>1.936892523364486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2055</v>
      </c>
      <c r="R231" t="s">
        <v>2066</v>
      </c>
      <c r="S231" s="13">
        <f t="shared" si="14"/>
        <v>42887.208333333328</v>
      </c>
      <c r="T231" s="16">
        <f t="shared" si="15"/>
        <v>42935.208333333328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11">
        <f t="shared" si="12"/>
        <v>99.841584158415841</v>
      </c>
      <c r="G232" s="6">
        <f t="shared" si="13"/>
        <v>4.2016666666666671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2055</v>
      </c>
      <c r="R232" t="s">
        <v>2056</v>
      </c>
      <c r="S232" s="13">
        <f t="shared" si="14"/>
        <v>43805.25</v>
      </c>
      <c r="T232" s="16">
        <f t="shared" si="15"/>
        <v>43805.25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11">
        <f t="shared" si="12"/>
        <v>82.432835820895519</v>
      </c>
      <c r="G233" s="6">
        <f t="shared" si="13"/>
        <v>0.76708333333333334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2044</v>
      </c>
      <c r="R233" t="s">
        <v>2045</v>
      </c>
      <c r="S233" s="13">
        <f t="shared" si="14"/>
        <v>41415.208333333336</v>
      </c>
      <c r="T233" s="16">
        <f t="shared" si="15"/>
        <v>41473.208333333336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11">
        <f t="shared" si="12"/>
        <v>63.293478260869563</v>
      </c>
      <c r="G234" s="6">
        <f t="shared" si="13"/>
        <v>1.7126470588235294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2044</v>
      </c>
      <c r="R234" t="s">
        <v>2045</v>
      </c>
      <c r="S234" s="13">
        <f t="shared" si="14"/>
        <v>42576.208333333328</v>
      </c>
      <c r="T234" s="16">
        <f t="shared" si="15"/>
        <v>42577.208333333328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11">
        <f t="shared" si="12"/>
        <v>96.774193548387103</v>
      </c>
      <c r="G235" s="6">
        <f t="shared" si="13"/>
        <v>1.5789473684210527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2046</v>
      </c>
      <c r="R235" t="s">
        <v>2054</v>
      </c>
      <c r="S235" s="13">
        <f t="shared" si="14"/>
        <v>40706.208333333336</v>
      </c>
      <c r="T235" s="16">
        <f t="shared" si="15"/>
        <v>40722.208333333336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11">
        <f t="shared" si="12"/>
        <v>54.906040268456373</v>
      </c>
      <c r="G236" s="6">
        <f t="shared" si="13"/>
        <v>1.0908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2055</v>
      </c>
      <c r="R236" t="s">
        <v>2056</v>
      </c>
      <c r="S236" s="13">
        <f t="shared" si="14"/>
        <v>42969.208333333328</v>
      </c>
      <c r="T236" s="16">
        <f t="shared" si="15"/>
        <v>42976.208333333328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11">
        <f t="shared" si="12"/>
        <v>39.010869565217391</v>
      </c>
      <c r="G237" s="6">
        <f t="shared" si="13"/>
        <v>0.41732558139534881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2046</v>
      </c>
      <c r="R237" t="s">
        <v>2054</v>
      </c>
      <c r="S237" s="13">
        <f t="shared" si="14"/>
        <v>42779.25</v>
      </c>
      <c r="T237" s="16">
        <f t="shared" si="15"/>
        <v>42784.25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11">
        <f t="shared" si="12"/>
        <v>75.84210526315789</v>
      </c>
      <c r="G238" s="6">
        <f t="shared" si="13"/>
        <v>0.10944303797468355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2040</v>
      </c>
      <c r="R238" t="s">
        <v>2041</v>
      </c>
      <c r="S238" s="13">
        <f t="shared" si="14"/>
        <v>43641.208333333328</v>
      </c>
      <c r="T238" s="16">
        <f t="shared" si="15"/>
        <v>43648.208333333328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11">
        <f t="shared" si="12"/>
        <v>45.051671732522799</v>
      </c>
      <c r="G239" s="6">
        <f t="shared" si="13"/>
        <v>1.593763440860215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2046</v>
      </c>
      <c r="R239" t="s">
        <v>2054</v>
      </c>
      <c r="S239" s="13">
        <f t="shared" si="14"/>
        <v>41754.208333333336</v>
      </c>
      <c r="T239" s="16">
        <f t="shared" si="15"/>
        <v>41756.208333333336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11">
        <f t="shared" si="12"/>
        <v>104.51546391752578</v>
      </c>
      <c r="G240" s="6">
        <f t="shared" si="13"/>
        <v>4.2241666666666671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2044</v>
      </c>
      <c r="R240" t="s">
        <v>2045</v>
      </c>
      <c r="S240" s="13">
        <f t="shared" si="14"/>
        <v>43083.25</v>
      </c>
      <c r="T240" s="16">
        <f t="shared" si="15"/>
        <v>43108.25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11">
        <f t="shared" si="12"/>
        <v>76.268292682926827</v>
      </c>
      <c r="G241" s="6">
        <f t="shared" si="13"/>
        <v>0.97718749999999999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2042</v>
      </c>
      <c r="R241" t="s">
        <v>2051</v>
      </c>
      <c r="S241" s="13">
        <f t="shared" si="14"/>
        <v>42245.208333333328</v>
      </c>
      <c r="T241" s="16">
        <f t="shared" si="15"/>
        <v>42249.208333333328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11">
        <f t="shared" si="12"/>
        <v>69.015695067264573</v>
      </c>
      <c r="G242" s="6">
        <f t="shared" si="13"/>
        <v>4.1878911564625847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2044</v>
      </c>
      <c r="R242" t="s">
        <v>2045</v>
      </c>
      <c r="S242" s="13">
        <f t="shared" si="14"/>
        <v>40396.208333333336</v>
      </c>
      <c r="T242" s="16">
        <f t="shared" si="15"/>
        <v>40397.208333333336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11">
        <f t="shared" si="12"/>
        <v>101.97684085510689</v>
      </c>
      <c r="G243" s="6">
        <f t="shared" si="13"/>
        <v>1.0191632047477746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2052</v>
      </c>
      <c r="R243" t="s">
        <v>2053</v>
      </c>
      <c r="S243" s="13">
        <f t="shared" si="14"/>
        <v>41742.208333333336</v>
      </c>
      <c r="T243" s="16">
        <f t="shared" si="15"/>
        <v>41752.208333333336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11">
        <f t="shared" si="12"/>
        <v>42.915999999999997</v>
      </c>
      <c r="G244" s="6">
        <f t="shared" si="13"/>
        <v>1.2772619047619047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2040</v>
      </c>
      <c r="R244" t="s">
        <v>2041</v>
      </c>
      <c r="S244" s="13">
        <f t="shared" si="14"/>
        <v>42865.208333333328</v>
      </c>
      <c r="T244" s="16">
        <f t="shared" si="15"/>
        <v>42875.208333333328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11">
        <f t="shared" si="12"/>
        <v>43.025210084033617</v>
      </c>
      <c r="G245" s="6">
        <f t="shared" si="13"/>
        <v>4.4521739130434783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2044</v>
      </c>
      <c r="R245" t="s">
        <v>2045</v>
      </c>
      <c r="S245" s="13">
        <f t="shared" si="14"/>
        <v>43163.25</v>
      </c>
      <c r="T245" s="16">
        <f t="shared" si="15"/>
        <v>43166.25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11">
        <f t="shared" si="12"/>
        <v>75.245283018867923</v>
      </c>
      <c r="G246" s="6">
        <f t="shared" si="13"/>
        <v>5.6971428571428575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2044</v>
      </c>
      <c r="R246" t="s">
        <v>2045</v>
      </c>
      <c r="S246" s="13">
        <f t="shared" si="14"/>
        <v>41834.208333333336</v>
      </c>
      <c r="T246" s="16">
        <f t="shared" si="15"/>
        <v>41886.208333333336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11">
        <f t="shared" si="12"/>
        <v>69.023364485981304</v>
      </c>
      <c r="G247" s="6">
        <f t="shared" si="13"/>
        <v>5.0934482758620687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2044</v>
      </c>
      <c r="R247" t="s">
        <v>2045</v>
      </c>
      <c r="S247" s="13">
        <f t="shared" si="14"/>
        <v>41736.208333333336</v>
      </c>
      <c r="T247" s="16">
        <f t="shared" si="15"/>
        <v>41737.208333333336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11">
        <f t="shared" si="12"/>
        <v>65.986486486486484</v>
      </c>
      <c r="G248" s="6">
        <f t="shared" si="13"/>
        <v>3.2553333333333332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2042</v>
      </c>
      <c r="R248" t="s">
        <v>2043</v>
      </c>
      <c r="S248" s="13">
        <f t="shared" si="14"/>
        <v>41491.208333333336</v>
      </c>
      <c r="T248" s="16">
        <f t="shared" si="15"/>
        <v>41495.208333333336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11">
        <f t="shared" si="12"/>
        <v>98.013800424628457</v>
      </c>
      <c r="G249" s="6">
        <f t="shared" si="13"/>
        <v>9.3261616161616168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2052</v>
      </c>
      <c r="R249" t="s">
        <v>2058</v>
      </c>
      <c r="S249" s="13">
        <f t="shared" si="14"/>
        <v>42726.25</v>
      </c>
      <c r="T249" s="16">
        <f t="shared" si="15"/>
        <v>42741.25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11">
        <f t="shared" si="12"/>
        <v>60.105504587155963</v>
      </c>
      <c r="G250" s="6">
        <f t="shared" si="13"/>
        <v>2.1133870967741935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2055</v>
      </c>
      <c r="R250" t="s">
        <v>2066</v>
      </c>
      <c r="S250" s="13">
        <f t="shared" si="14"/>
        <v>42004.25</v>
      </c>
      <c r="T250" s="16">
        <f t="shared" si="15"/>
        <v>42009.25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11">
        <f t="shared" si="12"/>
        <v>26.000773395204948</v>
      </c>
      <c r="G251" s="6">
        <f t="shared" si="13"/>
        <v>2.7332520325203253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2052</v>
      </c>
      <c r="R251" t="s">
        <v>2064</v>
      </c>
      <c r="S251" s="13">
        <f t="shared" si="14"/>
        <v>42006.25</v>
      </c>
      <c r="T251" s="16">
        <f t="shared" si="15"/>
        <v>42013.25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11">
        <f t="shared" si="12"/>
        <v>3</v>
      </c>
      <c r="G252" s="6">
        <f t="shared" si="13"/>
        <v>0.03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2040</v>
      </c>
      <c r="R252" t="s">
        <v>2041</v>
      </c>
      <c r="S252" s="13">
        <f t="shared" si="14"/>
        <v>40203.25</v>
      </c>
      <c r="T252" s="16">
        <f t="shared" si="15"/>
        <v>40238.25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11">
        <f t="shared" si="12"/>
        <v>38.019801980198018</v>
      </c>
      <c r="G253" s="6">
        <f t="shared" si="13"/>
        <v>0.54084507042253516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2044</v>
      </c>
      <c r="R253" t="s">
        <v>2045</v>
      </c>
      <c r="S253" s="13">
        <f t="shared" si="14"/>
        <v>41252.25</v>
      </c>
      <c r="T253" s="16">
        <f t="shared" si="15"/>
        <v>41254.25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11">
        <f t="shared" si="12"/>
        <v>106.15254237288136</v>
      </c>
      <c r="G254" s="6">
        <f t="shared" si="13"/>
        <v>6.2629999999999999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2044</v>
      </c>
      <c r="R254" t="s">
        <v>2045</v>
      </c>
      <c r="S254" s="13">
        <f t="shared" si="14"/>
        <v>41572.208333333336</v>
      </c>
      <c r="T254" s="16">
        <f t="shared" si="15"/>
        <v>41577.208333333336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11">
        <f t="shared" si="12"/>
        <v>81.019475655430711</v>
      </c>
      <c r="G255" s="6">
        <f t="shared" si="13"/>
        <v>0.8902139917695473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2046</v>
      </c>
      <c r="R255" t="s">
        <v>2049</v>
      </c>
      <c r="S255" s="13">
        <f t="shared" si="14"/>
        <v>40641.208333333336</v>
      </c>
      <c r="T255" s="16">
        <f t="shared" si="15"/>
        <v>40653.208333333336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11">
        <f t="shared" si="12"/>
        <v>96.647727272727266</v>
      </c>
      <c r="G256" s="6">
        <f t="shared" si="13"/>
        <v>1.8489130434782608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2052</v>
      </c>
      <c r="R256" t="s">
        <v>2053</v>
      </c>
      <c r="S256" s="13">
        <f t="shared" si="14"/>
        <v>42787.25</v>
      </c>
      <c r="T256" s="16">
        <f t="shared" si="15"/>
        <v>42789.25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11">
        <f t="shared" si="12"/>
        <v>57.003535651149086</v>
      </c>
      <c r="G257" s="6">
        <f t="shared" si="13"/>
        <v>1.2016770186335404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2040</v>
      </c>
      <c r="R257" t="s">
        <v>2041</v>
      </c>
      <c r="S257" s="13">
        <f t="shared" si="14"/>
        <v>40590.25</v>
      </c>
      <c r="T257" s="16">
        <f t="shared" si="15"/>
        <v>40595.25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11">
        <f t="shared" si="12"/>
        <v>63.93333333333333</v>
      </c>
      <c r="G258" s="6">
        <f t="shared" si="13"/>
        <v>0.23390243902439026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2040</v>
      </c>
      <c r="R258" t="s">
        <v>2041</v>
      </c>
      <c r="S258" s="13">
        <f t="shared" si="14"/>
        <v>42393.25</v>
      </c>
      <c r="T258" s="16">
        <f t="shared" si="15"/>
        <v>42430.25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11">
        <f t="shared" ref="F259:F322" si="16">E259/I259</f>
        <v>90.456521739130437</v>
      </c>
      <c r="G259" s="6">
        <f t="shared" ref="G259:G322" si="17">E259/D259</f>
        <v>1.46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2044</v>
      </c>
      <c r="R259" t="s">
        <v>2045</v>
      </c>
      <c r="S259" s="13">
        <f t="shared" ref="S259:S322" si="18">(((L259/60)/60)/24)+DATE(1970,1,1)</f>
        <v>41338.25</v>
      </c>
      <c r="T259" s="16">
        <f t="shared" ref="T259:T322" si="19">(((M259/60)/60)/24)+DATE(1970,1,1)</f>
        <v>41352.208333333336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11">
        <f t="shared" si="16"/>
        <v>72.172043010752688</v>
      </c>
      <c r="G260" s="6">
        <f t="shared" si="17"/>
        <v>2.6848000000000001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2044</v>
      </c>
      <c r="R260" t="s">
        <v>2045</v>
      </c>
      <c r="S260" s="13">
        <f t="shared" si="18"/>
        <v>42712.25</v>
      </c>
      <c r="T260" s="16">
        <f t="shared" si="19"/>
        <v>42732.25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11">
        <f t="shared" si="16"/>
        <v>77.934782608695656</v>
      </c>
      <c r="G261" s="6">
        <f t="shared" si="17"/>
        <v>5.9749999999999996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2059</v>
      </c>
      <c r="R261" t="s">
        <v>2060</v>
      </c>
      <c r="S261" s="13">
        <f t="shared" si="18"/>
        <v>41251.25</v>
      </c>
      <c r="T261" s="16">
        <f t="shared" si="19"/>
        <v>41270.25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11">
        <f t="shared" si="16"/>
        <v>38.065134099616856</v>
      </c>
      <c r="G262" s="6">
        <f t="shared" si="17"/>
        <v>1.5769841269841269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2040</v>
      </c>
      <c r="R262" t="s">
        <v>2041</v>
      </c>
      <c r="S262" s="13">
        <f t="shared" si="18"/>
        <v>41180.208333333336</v>
      </c>
      <c r="T262" s="16">
        <f t="shared" si="19"/>
        <v>41192.208333333336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11">
        <f t="shared" si="16"/>
        <v>57.936123348017624</v>
      </c>
      <c r="G263" s="6">
        <f t="shared" si="17"/>
        <v>0.31201660735468567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2040</v>
      </c>
      <c r="R263" t="s">
        <v>2041</v>
      </c>
      <c r="S263" s="13">
        <f t="shared" si="18"/>
        <v>40415.208333333336</v>
      </c>
      <c r="T263" s="16">
        <f t="shared" si="19"/>
        <v>40419.208333333336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11">
        <f t="shared" si="16"/>
        <v>49.794392523364486</v>
      </c>
      <c r="G264" s="6">
        <f t="shared" si="17"/>
        <v>3.1341176470588237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2040</v>
      </c>
      <c r="R264" t="s">
        <v>2050</v>
      </c>
      <c r="S264" s="13">
        <f t="shared" si="18"/>
        <v>40638.208333333336</v>
      </c>
      <c r="T264" s="16">
        <f t="shared" si="19"/>
        <v>40664.208333333336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11">
        <f t="shared" si="16"/>
        <v>54.050251256281406</v>
      </c>
      <c r="G265" s="6">
        <f t="shared" si="17"/>
        <v>3.7089655172413791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2059</v>
      </c>
      <c r="R265" t="s">
        <v>2060</v>
      </c>
      <c r="S265" s="13">
        <f t="shared" si="18"/>
        <v>40187.25</v>
      </c>
      <c r="T265" s="16">
        <f t="shared" si="19"/>
        <v>40187.25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11">
        <f t="shared" si="16"/>
        <v>30.002721335268504</v>
      </c>
      <c r="G266" s="6">
        <f t="shared" si="17"/>
        <v>3.6266447368421053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2044</v>
      </c>
      <c r="R266" t="s">
        <v>2045</v>
      </c>
      <c r="S266" s="13">
        <f t="shared" si="18"/>
        <v>41317.25</v>
      </c>
      <c r="T266" s="16">
        <f t="shared" si="19"/>
        <v>41333.25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11">
        <f t="shared" si="16"/>
        <v>70.127906976744185</v>
      </c>
      <c r="G267" s="6">
        <f t="shared" si="17"/>
        <v>1.2308163265306122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2044</v>
      </c>
      <c r="R267" t="s">
        <v>2045</v>
      </c>
      <c r="S267" s="13">
        <f t="shared" si="18"/>
        <v>42372.25</v>
      </c>
      <c r="T267" s="16">
        <f t="shared" si="19"/>
        <v>42416.25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11">
        <f t="shared" si="16"/>
        <v>26.996228786926462</v>
      </c>
      <c r="G268" s="6">
        <f t="shared" si="17"/>
        <v>0.76766756032171579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2040</v>
      </c>
      <c r="R268" t="s">
        <v>2063</v>
      </c>
      <c r="S268" s="13">
        <f t="shared" si="18"/>
        <v>41950.25</v>
      </c>
      <c r="T268" s="16">
        <f t="shared" si="19"/>
        <v>41983.25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11">
        <f t="shared" si="16"/>
        <v>51.990606936416185</v>
      </c>
      <c r="G269" s="6">
        <f t="shared" si="17"/>
        <v>2.3362012987012988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2044</v>
      </c>
      <c r="R269" t="s">
        <v>2045</v>
      </c>
      <c r="S269" s="13">
        <f t="shared" si="18"/>
        <v>41206.208333333336</v>
      </c>
      <c r="T269" s="16">
        <f t="shared" si="19"/>
        <v>41222.25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11">
        <f t="shared" si="16"/>
        <v>56.416666666666664</v>
      </c>
      <c r="G270" s="6">
        <f t="shared" si="17"/>
        <v>1.8053333333333332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2046</v>
      </c>
      <c r="R270" t="s">
        <v>2047</v>
      </c>
      <c r="S270" s="13">
        <f t="shared" si="18"/>
        <v>41186.208333333336</v>
      </c>
      <c r="T270" s="16">
        <f t="shared" si="19"/>
        <v>41232.25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11">
        <f t="shared" si="16"/>
        <v>101.63218390804597</v>
      </c>
      <c r="G271" s="6">
        <f t="shared" si="17"/>
        <v>2.5262857142857142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2046</v>
      </c>
      <c r="R271" t="s">
        <v>2065</v>
      </c>
      <c r="S271" s="13">
        <f t="shared" si="18"/>
        <v>43496.25</v>
      </c>
      <c r="T271" s="16">
        <f t="shared" si="19"/>
        <v>43517.25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11">
        <f t="shared" si="16"/>
        <v>25.005291005291006</v>
      </c>
      <c r="G272" s="6">
        <f t="shared" si="17"/>
        <v>0.27176538240368026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2055</v>
      </c>
      <c r="R272" t="s">
        <v>2056</v>
      </c>
      <c r="S272" s="13">
        <f t="shared" si="18"/>
        <v>40514.25</v>
      </c>
      <c r="T272" s="16">
        <f t="shared" si="19"/>
        <v>40516.25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11">
        <f t="shared" si="16"/>
        <v>32.016393442622949</v>
      </c>
      <c r="G273" s="6">
        <f t="shared" si="17"/>
        <v>1.2706571242680547E-2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2059</v>
      </c>
      <c r="R273" t="s">
        <v>2060</v>
      </c>
      <c r="S273" s="13">
        <f t="shared" si="18"/>
        <v>42345.25</v>
      </c>
      <c r="T273" s="16">
        <f t="shared" si="19"/>
        <v>42376.25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11">
        <f t="shared" si="16"/>
        <v>82.021647307286173</v>
      </c>
      <c r="G274" s="6">
        <f t="shared" si="17"/>
        <v>3.0400978473581213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2044</v>
      </c>
      <c r="R274" t="s">
        <v>2045</v>
      </c>
      <c r="S274" s="13">
        <f t="shared" si="18"/>
        <v>43656.208333333328</v>
      </c>
      <c r="T274" s="16">
        <f t="shared" si="19"/>
        <v>43681.208333333328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11">
        <f t="shared" si="16"/>
        <v>37.957446808510639</v>
      </c>
      <c r="G275" s="6">
        <f t="shared" si="17"/>
        <v>1.3723076923076922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2044</v>
      </c>
      <c r="R275" t="s">
        <v>2045</v>
      </c>
      <c r="S275" s="13">
        <f t="shared" si="18"/>
        <v>42995.208333333328</v>
      </c>
      <c r="T275" s="16">
        <f t="shared" si="19"/>
        <v>42998.208333333328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11">
        <f t="shared" si="16"/>
        <v>51.533333333333331</v>
      </c>
      <c r="G276" s="6">
        <f t="shared" si="17"/>
        <v>0.32208333333333333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2044</v>
      </c>
      <c r="R276" t="s">
        <v>2045</v>
      </c>
      <c r="S276" s="13">
        <f t="shared" si="18"/>
        <v>43045.25</v>
      </c>
      <c r="T276" s="16">
        <f t="shared" si="19"/>
        <v>43050.25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11">
        <f t="shared" si="16"/>
        <v>81.198275862068968</v>
      </c>
      <c r="G277" s="6">
        <f t="shared" si="17"/>
        <v>2.4151282051282053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2052</v>
      </c>
      <c r="R277" t="s">
        <v>2064</v>
      </c>
      <c r="S277" s="13">
        <f t="shared" si="18"/>
        <v>43561.208333333328</v>
      </c>
      <c r="T277" s="16">
        <f t="shared" si="19"/>
        <v>43569.208333333328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11">
        <f t="shared" si="16"/>
        <v>40.030075187969928</v>
      </c>
      <c r="G278" s="6">
        <f t="shared" si="17"/>
        <v>0.96799999999999997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2055</v>
      </c>
      <c r="R278" t="s">
        <v>2056</v>
      </c>
      <c r="S278" s="13">
        <f t="shared" si="18"/>
        <v>41018.208333333336</v>
      </c>
      <c r="T278" s="16">
        <f t="shared" si="19"/>
        <v>41023.208333333336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11">
        <f t="shared" si="16"/>
        <v>89.939759036144579</v>
      </c>
      <c r="G279" s="6">
        <f t="shared" si="17"/>
        <v>10.664285714285715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2044</v>
      </c>
      <c r="R279" t="s">
        <v>2045</v>
      </c>
      <c r="S279" s="13">
        <f t="shared" si="18"/>
        <v>40378.208333333336</v>
      </c>
      <c r="T279" s="16">
        <f t="shared" si="19"/>
        <v>40380.208333333336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11">
        <f t="shared" si="16"/>
        <v>96.692307692307693</v>
      </c>
      <c r="G280" s="6">
        <f t="shared" si="17"/>
        <v>3.2588888888888889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2042</v>
      </c>
      <c r="R280" t="s">
        <v>2043</v>
      </c>
      <c r="S280" s="13">
        <f t="shared" si="18"/>
        <v>41239.25</v>
      </c>
      <c r="T280" s="16">
        <f t="shared" si="19"/>
        <v>41264.25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11">
        <f t="shared" si="16"/>
        <v>25.010989010989011</v>
      </c>
      <c r="G281" s="6">
        <f t="shared" si="17"/>
        <v>1.7070000000000001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2044</v>
      </c>
      <c r="R281" t="s">
        <v>2045</v>
      </c>
      <c r="S281" s="13">
        <f t="shared" si="18"/>
        <v>43346.208333333328</v>
      </c>
      <c r="T281" s="16">
        <f t="shared" si="19"/>
        <v>43349.208333333328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11">
        <f t="shared" si="16"/>
        <v>36.987277353689571</v>
      </c>
      <c r="G282" s="6">
        <f t="shared" si="17"/>
        <v>5.8144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2046</v>
      </c>
      <c r="R282" t="s">
        <v>2054</v>
      </c>
      <c r="S282" s="13">
        <f t="shared" si="18"/>
        <v>43060.25</v>
      </c>
      <c r="T282" s="16">
        <f t="shared" si="19"/>
        <v>43066.25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11">
        <f t="shared" si="16"/>
        <v>73.012609117361791</v>
      </c>
      <c r="G283" s="6">
        <f t="shared" si="17"/>
        <v>0.91520972644376897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2044</v>
      </c>
      <c r="R283" t="s">
        <v>2045</v>
      </c>
      <c r="S283" s="13">
        <f t="shared" si="18"/>
        <v>40979.25</v>
      </c>
      <c r="T283" s="16">
        <f t="shared" si="19"/>
        <v>41000.208333333336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11">
        <f t="shared" si="16"/>
        <v>68.240601503759393</v>
      </c>
      <c r="G284" s="6">
        <f t="shared" si="17"/>
        <v>1.0804761904761904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2046</v>
      </c>
      <c r="R284" t="s">
        <v>2065</v>
      </c>
      <c r="S284" s="13">
        <f t="shared" si="18"/>
        <v>42701.25</v>
      </c>
      <c r="T284" s="16">
        <f t="shared" si="19"/>
        <v>42707.25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11">
        <f t="shared" si="16"/>
        <v>52.310344827586206</v>
      </c>
      <c r="G285" s="6">
        <f t="shared" si="17"/>
        <v>0.18728395061728395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2040</v>
      </c>
      <c r="R285" t="s">
        <v>2041</v>
      </c>
      <c r="S285" s="13">
        <f t="shared" si="18"/>
        <v>42520.208333333328</v>
      </c>
      <c r="T285" s="16">
        <f t="shared" si="19"/>
        <v>42525.208333333328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11">
        <f t="shared" si="16"/>
        <v>61.765151515151516</v>
      </c>
      <c r="G286" s="6">
        <f t="shared" si="17"/>
        <v>0.83193877551020412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2042</v>
      </c>
      <c r="R286" t="s">
        <v>2043</v>
      </c>
      <c r="S286" s="13">
        <f t="shared" si="18"/>
        <v>41030.208333333336</v>
      </c>
      <c r="T286" s="16">
        <f t="shared" si="19"/>
        <v>41035.208333333336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11">
        <f t="shared" si="16"/>
        <v>25.027559055118111</v>
      </c>
      <c r="G287" s="6">
        <f t="shared" si="17"/>
        <v>7.0633333333333335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2044</v>
      </c>
      <c r="R287" t="s">
        <v>2045</v>
      </c>
      <c r="S287" s="13">
        <f t="shared" si="18"/>
        <v>42623.208333333328</v>
      </c>
      <c r="T287" s="16">
        <f t="shared" si="19"/>
        <v>42661.208333333328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11">
        <f t="shared" si="16"/>
        <v>106.28804347826087</v>
      </c>
      <c r="G288" s="6">
        <f t="shared" si="17"/>
        <v>0.17446030330062445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2044</v>
      </c>
      <c r="R288" t="s">
        <v>2045</v>
      </c>
      <c r="S288" s="13">
        <f t="shared" si="18"/>
        <v>42697.25</v>
      </c>
      <c r="T288" s="16">
        <f t="shared" si="19"/>
        <v>42704.25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11">
        <f t="shared" si="16"/>
        <v>75.07386363636364</v>
      </c>
      <c r="G289" s="6">
        <f t="shared" si="17"/>
        <v>2.0973015873015872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2040</v>
      </c>
      <c r="R289" t="s">
        <v>2048</v>
      </c>
      <c r="S289" s="13">
        <f t="shared" si="18"/>
        <v>42122.208333333328</v>
      </c>
      <c r="T289" s="16">
        <f t="shared" si="19"/>
        <v>42122.208333333328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11">
        <f t="shared" si="16"/>
        <v>39.970802919708028</v>
      </c>
      <c r="G290" s="6">
        <f t="shared" si="17"/>
        <v>0.97785714285714287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2040</v>
      </c>
      <c r="R290" t="s">
        <v>2062</v>
      </c>
      <c r="S290" s="13">
        <f t="shared" si="18"/>
        <v>40982.208333333336</v>
      </c>
      <c r="T290" s="16">
        <f t="shared" si="19"/>
        <v>40983.208333333336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11">
        <f t="shared" si="16"/>
        <v>39.982195845697326</v>
      </c>
      <c r="G291" s="6">
        <f t="shared" si="17"/>
        <v>16.842500000000001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2044</v>
      </c>
      <c r="R291" t="s">
        <v>2045</v>
      </c>
      <c r="S291" s="13">
        <f t="shared" si="18"/>
        <v>42219.208333333328</v>
      </c>
      <c r="T291" s="16">
        <f t="shared" si="19"/>
        <v>42222.208333333328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11">
        <f t="shared" si="16"/>
        <v>101.01541850220265</v>
      </c>
      <c r="G292" s="6">
        <f t="shared" si="17"/>
        <v>0.54402135231316728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2046</v>
      </c>
      <c r="R292" t="s">
        <v>2047</v>
      </c>
      <c r="S292" s="13">
        <f t="shared" si="18"/>
        <v>41404.208333333336</v>
      </c>
      <c r="T292" s="16">
        <f t="shared" si="19"/>
        <v>41436.208333333336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11">
        <f t="shared" si="16"/>
        <v>76.813084112149539</v>
      </c>
      <c r="G293" s="6">
        <f t="shared" si="17"/>
        <v>4.5661111111111108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2042</v>
      </c>
      <c r="R293" t="s">
        <v>2043</v>
      </c>
      <c r="S293" s="13">
        <f t="shared" si="18"/>
        <v>40831.208333333336</v>
      </c>
      <c r="T293" s="16">
        <f t="shared" si="19"/>
        <v>40835.208333333336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11">
        <f t="shared" si="16"/>
        <v>71.7</v>
      </c>
      <c r="G294" s="6">
        <f t="shared" si="17"/>
        <v>9.8219178082191785E-2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2038</v>
      </c>
      <c r="R294" t="s">
        <v>2039</v>
      </c>
      <c r="S294" s="13">
        <f t="shared" si="18"/>
        <v>40984.208333333336</v>
      </c>
      <c r="T294" s="16">
        <f t="shared" si="19"/>
        <v>41002.208333333336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11">
        <f t="shared" si="16"/>
        <v>33.28125</v>
      </c>
      <c r="G295" s="6">
        <f t="shared" si="17"/>
        <v>0.16384615384615384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2044</v>
      </c>
      <c r="R295" t="s">
        <v>2045</v>
      </c>
      <c r="S295" s="13">
        <f t="shared" si="18"/>
        <v>40456.208333333336</v>
      </c>
      <c r="T295" s="16">
        <f t="shared" si="19"/>
        <v>40465.208333333336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11">
        <f t="shared" si="16"/>
        <v>43.923497267759565</v>
      </c>
      <c r="G296" s="6">
        <f t="shared" si="17"/>
        <v>13.396666666666667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2044</v>
      </c>
      <c r="R296" t="s">
        <v>2045</v>
      </c>
      <c r="S296" s="13">
        <f t="shared" si="18"/>
        <v>43399.208333333328</v>
      </c>
      <c r="T296" s="16">
        <f t="shared" si="19"/>
        <v>43411.25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11">
        <f t="shared" si="16"/>
        <v>36.004712041884815</v>
      </c>
      <c r="G297" s="6">
        <f t="shared" si="17"/>
        <v>0.35650077760497667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2044</v>
      </c>
      <c r="R297" t="s">
        <v>2045</v>
      </c>
      <c r="S297" s="13">
        <f t="shared" si="18"/>
        <v>41562.208333333336</v>
      </c>
      <c r="T297" s="16">
        <f t="shared" si="19"/>
        <v>41587.25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11">
        <f t="shared" si="16"/>
        <v>88.21052631578948</v>
      </c>
      <c r="G298" s="6">
        <f t="shared" si="17"/>
        <v>0.54950819672131146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2044</v>
      </c>
      <c r="R298" t="s">
        <v>2045</v>
      </c>
      <c r="S298" s="13">
        <f t="shared" si="18"/>
        <v>43493.25</v>
      </c>
      <c r="T298" s="16">
        <f t="shared" si="19"/>
        <v>43515.25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11">
        <f t="shared" si="16"/>
        <v>65.240384615384613</v>
      </c>
      <c r="G299" s="6">
        <f t="shared" si="17"/>
        <v>0.94236111111111109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2044</v>
      </c>
      <c r="R299" t="s">
        <v>2045</v>
      </c>
      <c r="S299" s="13">
        <f t="shared" si="18"/>
        <v>41653.25</v>
      </c>
      <c r="T299" s="16">
        <f t="shared" si="19"/>
        <v>41662.25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11">
        <f t="shared" si="16"/>
        <v>69.958333333333329</v>
      </c>
      <c r="G300" s="6">
        <f t="shared" si="17"/>
        <v>1.4391428571428571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2040</v>
      </c>
      <c r="R300" t="s">
        <v>2041</v>
      </c>
      <c r="S300" s="13">
        <f t="shared" si="18"/>
        <v>42426.25</v>
      </c>
      <c r="T300" s="16">
        <f t="shared" si="19"/>
        <v>42444.208333333328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11">
        <f t="shared" si="16"/>
        <v>39.877551020408163</v>
      </c>
      <c r="G301" s="6">
        <f t="shared" si="17"/>
        <v>0.51421052631578945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2038</v>
      </c>
      <c r="R301" t="s">
        <v>2039</v>
      </c>
      <c r="S301" s="13">
        <f t="shared" si="18"/>
        <v>42432.25</v>
      </c>
      <c r="T301" s="16">
        <f t="shared" si="19"/>
        <v>42488.208333333328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11">
        <f t="shared" si="16"/>
        <v>5</v>
      </c>
      <c r="G302" s="6">
        <f t="shared" si="17"/>
        <v>0.05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2052</v>
      </c>
      <c r="R302" t="s">
        <v>2053</v>
      </c>
      <c r="S302" s="13">
        <f t="shared" si="18"/>
        <v>42977.208333333328</v>
      </c>
      <c r="T302" s="16">
        <f t="shared" si="19"/>
        <v>42978.208333333328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11">
        <f t="shared" si="16"/>
        <v>41.023728813559323</v>
      </c>
      <c r="G303" s="6">
        <f t="shared" si="17"/>
        <v>13.446666666666667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2046</v>
      </c>
      <c r="R303" t="s">
        <v>2047</v>
      </c>
      <c r="S303" s="13">
        <f t="shared" si="18"/>
        <v>42061.25</v>
      </c>
      <c r="T303" s="16">
        <f t="shared" si="19"/>
        <v>42078.208333333328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11">
        <f t="shared" si="16"/>
        <v>98.914285714285711</v>
      </c>
      <c r="G304" s="6">
        <f t="shared" si="17"/>
        <v>0.31844940867279897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2044</v>
      </c>
      <c r="R304" t="s">
        <v>2045</v>
      </c>
      <c r="S304" s="13">
        <f t="shared" si="18"/>
        <v>43345.208333333328</v>
      </c>
      <c r="T304" s="16">
        <f t="shared" si="19"/>
        <v>43359.208333333328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11">
        <f t="shared" si="16"/>
        <v>87.78125</v>
      </c>
      <c r="G305" s="6">
        <f t="shared" si="17"/>
        <v>0.82617647058823529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2040</v>
      </c>
      <c r="R305" t="s">
        <v>2050</v>
      </c>
      <c r="S305" s="13">
        <f t="shared" si="18"/>
        <v>42376.25</v>
      </c>
      <c r="T305" s="16">
        <f t="shared" si="19"/>
        <v>42381.25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11">
        <f t="shared" si="16"/>
        <v>80.767605633802816</v>
      </c>
      <c r="G306" s="6">
        <f t="shared" si="17"/>
        <v>5.4614285714285717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2046</v>
      </c>
      <c r="R306" t="s">
        <v>2047</v>
      </c>
      <c r="S306" s="13">
        <f t="shared" si="18"/>
        <v>42589.208333333328</v>
      </c>
      <c r="T306" s="16">
        <f t="shared" si="19"/>
        <v>42630.208333333328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11">
        <f t="shared" si="16"/>
        <v>94.28235294117647</v>
      </c>
      <c r="G307" s="6">
        <f t="shared" si="17"/>
        <v>2.8621428571428571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2044</v>
      </c>
      <c r="R307" t="s">
        <v>2045</v>
      </c>
      <c r="S307" s="13">
        <f t="shared" si="18"/>
        <v>42448.208333333328</v>
      </c>
      <c r="T307" s="16">
        <f t="shared" si="19"/>
        <v>42489.208333333328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11">
        <f t="shared" si="16"/>
        <v>73.428571428571431</v>
      </c>
      <c r="G308" s="6">
        <f t="shared" si="17"/>
        <v>7.9076923076923072E-2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2044</v>
      </c>
      <c r="R308" t="s">
        <v>2045</v>
      </c>
      <c r="S308" s="13">
        <f t="shared" si="18"/>
        <v>42930.208333333328</v>
      </c>
      <c r="T308" s="16">
        <f t="shared" si="19"/>
        <v>42933.208333333328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11">
        <f t="shared" si="16"/>
        <v>65.968133535660087</v>
      </c>
      <c r="G309" s="6">
        <f t="shared" si="17"/>
        <v>1.3213677811550153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2052</v>
      </c>
      <c r="R309" t="s">
        <v>2058</v>
      </c>
      <c r="S309" s="13">
        <f t="shared" si="18"/>
        <v>41066.208333333336</v>
      </c>
      <c r="T309" s="16">
        <f t="shared" si="19"/>
        <v>41086.208333333336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11">
        <f t="shared" si="16"/>
        <v>109.04109589041096</v>
      </c>
      <c r="G310" s="6">
        <f t="shared" si="17"/>
        <v>0.74077834179357027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2044</v>
      </c>
      <c r="R310" t="s">
        <v>2045</v>
      </c>
      <c r="S310" s="13">
        <f t="shared" si="18"/>
        <v>40651.208333333336</v>
      </c>
      <c r="T310" s="16">
        <f t="shared" si="19"/>
        <v>40652.208333333336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11">
        <f t="shared" si="16"/>
        <v>41.16</v>
      </c>
      <c r="G311" s="6">
        <f t="shared" si="17"/>
        <v>0.75292682926829269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2040</v>
      </c>
      <c r="R311" t="s">
        <v>2050</v>
      </c>
      <c r="S311" s="13">
        <f t="shared" si="18"/>
        <v>40807.208333333336</v>
      </c>
      <c r="T311" s="16">
        <f t="shared" si="19"/>
        <v>40827.208333333336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11">
        <f t="shared" si="16"/>
        <v>99.125</v>
      </c>
      <c r="G312" s="6">
        <f t="shared" si="17"/>
        <v>0.20333333333333334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2055</v>
      </c>
      <c r="R312" t="s">
        <v>2056</v>
      </c>
      <c r="S312" s="13">
        <f t="shared" si="18"/>
        <v>40277.208333333336</v>
      </c>
      <c r="T312" s="16">
        <f t="shared" si="19"/>
        <v>40293.208333333336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11">
        <f t="shared" si="16"/>
        <v>105.88429752066116</v>
      </c>
      <c r="G313" s="6">
        <f t="shared" si="17"/>
        <v>2.0336507936507937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2044</v>
      </c>
      <c r="R313" t="s">
        <v>2045</v>
      </c>
      <c r="S313" s="13">
        <f t="shared" si="18"/>
        <v>40590.25</v>
      </c>
      <c r="T313" s="16">
        <f t="shared" si="19"/>
        <v>40602.25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11">
        <f t="shared" si="16"/>
        <v>48.996525921966864</v>
      </c>
      <c r="G314" s="6">
        <f t="shared" si="17"/>
        <v>3.1022842639593908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2044</v>
      </c>
      <c r="R314" t="s">
        <v>2045</v>
      </c>
      <c r="S314" s="13">
        <f t="shared" si="18"/>
        <v>41572.208333333336</v>
      </c>
      <c r="T314" s="16">
        <f t="shared" si="19"/>
        <v>41579.208333333336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11">
        <f t="shared" si="16"/>
        <v>39</v>
      </c>
      <c r="G315" s="6">
        <f t="shared" si="17"/>
        <v>3.9531818181818181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2040</v>
      </c>
      <c r="R315" t="s">
        <v>2041</v>
      </c>
      <c r="S315" s="13">
        <f t="shared" si="18"/>
        <v>40966.25</v>
      </c>
      <c r="T315" s="16">
        <f t="shared" si="19"/>
        <v>40968.25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11">
        <f t="shared" si="16"/>
        <v>31.022556390977442</v>
      </c>
      <c r="G316" s="6">
        <f t="shared" si="17"/>
        <v>2.9471428571428571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2046</v>
      </c>
      <c r="R316" t="s">
        <v>2047</v>
      </c>
      <c r="S316" s="13">
        <f t="shared" si="18"/>
        <v>43536.208333333328</v>
      </c>
      <c r="T316" s="16">
        <f t="shared" si="19"/>
        <v>43541.208333333328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11">
        <f t="shared" si="16"/>
        <v>103.87096774193549</v>
      </c>
      <c r="G317" s="6">
        <f t="shared" si="17"/>
        <v>0.33894736842105261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2044</v>
      </c>
      <c r="R317" t="s">
        <v>2045</v>
      </c>
      <c r="S317" s="13">
        <f t="shared" si="18"/>
        <v>41783.208333333336</v>
      </c>
      <c r="T317" s="16">
        <f t="shared" si="19"/>
        <v>41812.208333333336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11">
        <f t="shared" si="16"/>
        <v>59.268518518518519</v>
      </c>
      <c r="G318" s="6">
        <f t="shared" si="17"/>
        <v>0.66677083333333331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2038</v>
      </c>
      <c r="R318" t="s">
        <v>2039</v>
      </c>
      <c r="S318" s="13">
        <f t="shared" si="18"/>
        <v>43788.25</v>
      </c>
      <c r="T318" s="16">
        <f t="shared" si="19"/>
        <v>43789.25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11">
        <f t="shared" si="16"/>
        <v>42.3</v>
      </c>
      <c r="G319" s="6">
        <f t="shared" si="17"/>
        <v>0.19227272727272726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2044</v>
      </c>
      <c r="R319" t="s">
        <v>2045</v>
      </c>
      <c r="S319" s="13">
        <f t="shared" si="18"/>
        <v>42869.208333333328</v>
      </c>
      <c r="T319" s="16">
        <f t="shared" si="19"/>
        <v>42882.208333333328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11">
        <f t="shared" si="16"/>
        <v>53.117647058823529</v>
      </c>
      <c r="G320" s="6">
        <f t="shared" si="17"/>
        <v>0.15842105263157893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2040</v>
      </c>
      <c r="R320" t="s">
        <v>2041</v>
      </c>
      <c r="S320" s="13">
        <f t="shared" si="18"/>
        <v>41684.25</v>
      </c>
      <c r="T320" s="16">
        <f t="shared" si="19"/>
        <v>41686.25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11">
        <f t="shared" si="16"/>
        <v>50.796875</v>
      </c>
      <c r="G321" s="6">
        <f t="shared" si="17"/>
        <v>0.38702380952380955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2042</v>
      </c>
      <c r="R321" t="s">
        <v>2043</v>
      </c>
      <c r="S321" s="13">
        <f t="shared" si="18"/>
        <v>40402.208333333336</v>
      </c>
      <c r="T321" s="16">
        <f t="shared" si="19"/>
        <v>40426.208333333336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11">
        <f t="shared" si="16"/>
        <v>101.15</v>
      </c>
      <c r="G322" s="6">
        <f t="shared" si="17"/>
        <v>9.5876777251184833E-2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2052</v>
      </c>
      <c r="R322" t="s">
        <v>2058</v>
      </c>
      <c r="S322" s="13">
        <f t="shared" si="18"/>
        <v>40673.208333333336</v>
      </c>
      <c r="T322" s="16">
        <f t="shared" si="19"/>
        <v>40682.208333333336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11">
        <f t="shared" ref="F323:F386" si="20">E323/I323</f>
        <v>65.000810372771468</v>
      </c>
      <c r="G323" s="6">
        <f t="shared" ref="G323:G386" si="21">E323/D323</f>
        <v>0.94144366197183094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2046</v>
      </c>
      <c r="R323" t="s">
        <v>2057</v>
      </c>
      <c r="S323" s="13">
        <f t="shared" ref="S323:S386" si="22">(((L323/60)/60)/24)+DATE(1970,1,1)</f>
        <v>40634.208333333336</v>
      </c>
      <c r="T323" s="16">
        <f t="shared" ref="T323:T386" si="23">(((M323/60)/60)/24)+DATE(1970,1,1)</f>
        <v>40642.208333333336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11">
        <f t="shared" si="20"/>
        <v>37.998645510835914</v>
      </c>
      <c r="G324" s="6">
        <f t="shared" si="21"/>
        <v>1.6656234096692113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2044</v>
      </c>
      <c r="R324" t="s">
        <v>2045</v>
      </c>
      <c r="S324" s="13">
        <f t="shared" si="22"/>
        <v>40507.25</v>
      </c>
      <c r="T324" s="16">
        <f t="shared" si="23"/>
        <v>40520.25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11">
        <f t="shared" si="20"/>
        <v>82.615384615384613</v>
      </c>
      <c r="G325" s="6">
        <f t="shared" si="21"/>
        <v>0.24134831460674158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2046</v>
      </c>
      <c r="R325" t="s">
        <v>2047</v>
      </c>
      <c r="S325" s="13">
        <f t="shared" si="22"/>
        <v>41725.208333333336</v>
      </c>
      <c r="T325" s="16">
        <f t="shared" si="23"/>
        <v>41727.208333333336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11">
        <f t="shared" si="20"/>
        <v>37.941368078175898</v>
      </c>
      <c r="G326" s="6">
        <f t="shared" si="21"/>
        <v>1.6405633802816901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2044</v>
      </c>
      <c r="R326" t="s">
        <v>2045</v>
      </c>
      <c r="S326" s="13">
        <f t="shared" si="22"/>
        <v>42176.208333333328</v>
      </c>
      <c r="T326" s="16">
        <f t="shared" si="23"/>
        <v>42188.208333333328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11">
        <f t="shared" si="20"/>
        <v>80.780821917808225</v>
      </c>
      <c r="G327" s="6">
        <f t="shared" si="21"/>
        <v>0.90723076923076929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2044</v>
      </c>
      <c r="R327" t="s">
        <v>2045</v>
      </c>
      <c r="S327" s="13">
        <f t="shared" si="22"/>
        <v>43267.208333333328</v>
      </c>
      <c r="T327" s="16">
        <f t="shared" si="23"/>
        <v>43290.208333333328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11">
        <f t="shared" si="20"/>
        <v>25.984375</v>
      </c>
      <c r="G328" s="6">
        <f t="shared" si="21"/>
        <v>0.46194444444444444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2046</v>
      </c>
      <c r="R328" t="s">
        <v>2054</v>
      </c>
      <c r="S328" s="13">
        <f t="shared" si="22"/>
        <v>42364.25</v>
      </c>
      <c r="T328" s="16">
        <f t="shared" si="23"/>
        <v>42370.25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11">
        <f t="shared" si="20"/>
        <v>30.363636363636363</v>
      </c>
      <c r="G329" s="6">
        <f t="shared" si="21"/>
        <v>0.38538461538461538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2044</v>
      </c>
      <c r="R329" t="s">
        <v>2045</v>
      </c>
      <c r="S329" s="13">
        <f t="shared" si="22"/>
        <v>43705.208333333328</v>
      </c>
      <c r="T329" s="16">
        <f t="shared" si="23"/>
        <v>43709.208333333328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11">
        <f t="shared" si="20"/>
        <v>54.004916018025398</v>
      </c>
      <c r="G330" s="6">
        <f t="shared" si="21"/>
        <v>1.3356231003039514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2040</v>
      </c>
      <c r="R330" t="s">
        <v>2041</v>
      </c>
      <c r="S330" s="13">
        <f t="shared" si="22"/>
        <v>43434.25</v>
      </c>
      <c r="T330" s="16">
        <f t="shared" si="23"/>
        <v>43445.25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11">
        <f t="shared" si="20"/>
        <v>101.78672985781991</v>
      </c>
      <c r="G331" s="6">
        <f t="shared" si="21"/>
        <v>0.22896588486140726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2055</v>
      </c>
      <c r="R331" t="s">
        <v>2056</v>
      </c>
      <c r="S331" s="13">
        <f t="shared" si="22"/>
        <v>42716.25</v>
      </c>
      <c r="T331" s="16">
        <f t="shared" si="23"/>
        <v>42727.25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11">
        <f t="shared" si="20"/>
        <v>45.003610108303249</v>
      </c>
      <c r="G332" s="6">
        <f t="shared" si="21"/>
        <v>1.8495548961424333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2046</v>
      </c>
      <c r="R332" t="s">
        <v>2047</v>
      </c>
      <c r="S332" s="13">
        <f t="shared" si="22"/>
        <v>43077.25</v>
      </c>
      <c r="T332" s="16">
        <f t="shared" si="23"/>
        <v>43078.25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11">
        <f t="shared" si="20"/>
        <v>77.068421052631578</v>
      </c>
      <c r="G333" s="6">
        <f t="shared" si="21"/>
        <v>4.4372727272727275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2038</v>
      </c>
      <c r="R333" t="s">
        <v>2039</v>
      </c>
      <c r="S333" s="13">
        <f t="shared" si="22"/>
        <v>40896.25</v>
      </c>
      <c r="T333" s="16">
        <f t="shared" si="23"/>
        <v>40897.25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11">
        <f t="shared" si="20"/>
        <v>88.076595744680844</v>
      </c>
      <c r="G334" s="6">
        <f t="shared" si="21"/>
        <v>1.999806763285024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2042</v>
      </c>
      <c r="R334" t="s">
        <v>2051</v>
      </c>
      <c r="S334" s="13">
        <f t="shared" si="22"/>
        <v>41361.208333333336</v>
      </c>
      <c r="T334" s="16">
        <f t="shared" si="23"/>
        <v>41362.208333333336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11">
        <f t="shared" si="20"/>
        <v>47.035573122529641</v>
      </c>
      <c r="G335" s="6">
        <f t="shared" si="21"/>
        <v>1.2395833333333333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2044</v>
      </c>
      <c r="R335" t="s">
        <v>2045</v>
      </c>
      <c r="S335" s="13">
        <f t="shared" si="22"/>
        <v>43424.25</v>
      </c>
      <c r="T335" s="16">
        <f t="shared" si="23"/>
        <v>43452.25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11">
        <f t="shared" si="20"/>
        <v>110.99550763701707</v>
      </c>
      <c r="G336" s="6">
        <f t="shared" si="21"/>
        <v>1.8661329305135952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2040</v>
      </c>
      <c r="R336" t="s">
        <v>2041</v>
      </c>
      <c r="S336" s="13">
        <f t="shared" si="22"/>
        <v>43110.25</v>
      </c>
      <c r="T336" s="16">
        <f t="shared" si="23"/>
        <v>43117.25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11">
        <f t="shared" si="20"/>
        <v>87.003066141042481</v>
      </c>
      <c r="G337" s="6">
        <f t="shared" si="21"/>
        <v>1.1428538550057536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2040</v>
      </c>
      <c r="R337" t="s">
        <v>2041</v>
      </c>
      <c r="S337" s="13">
        <f t="shared" si="22"/>
        <v>43784.25</v>
      </c>
      <c r="T337" s="16">
        <f t="shared" si="23"/>
        <v>43797.25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11">
        <f t="shared" si="20"/>
        <v>63.994402985074629</v>
      </c>
      <c r="G338" s="6">
        <f t="shared" si="21"/>
        <v>0.97032531824611035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2040</v>
      </c>
      <c r="R338" t="s">
        <v>2041</v>
      </c>
      <c r="S338" s="13">
        <f t="shared" si="22"/>
        <v>40527.25</v>
      </c>
      <c r="T338" s="16">
        <f t="shared" si="23"/>
        <v>40528.25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11">
        <f t="shared" si="20"/>
        <v>105.9945205479452</v>
      </c>
      <c r="G339" s="6">
        <f t="shared" si="21"/>
        <v>1.2281904761904763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2044</v>
      </c>
      <c r="R339" t="s">
        <v>2045</v>
      </c>
      <c r="S339" s="13">
        <f t="shared" si="22"/>
        <v>43780.25</v>
      </c>
      <c r="T339" s="16">
        <f t="shared" si="23"/>
        <v>43781.25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11">
        <f t="shared" si="20"/>
        <v>73.989349112426041</v>
      </c>
      <c r="G340" s="6">
        <f t="shared" si="21"/>
        <v>1.7914326647564469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2044</v>
      </c>
      <c r="R340" t="s">
        <v>2045</v>
      </c>
      <c r="S340" s="13">
        <f t="shared" si="22"/>
        <v>40821.208333333336</v>
      </c>
      <c r="T340" s="16">
        <f t="shared" si="23"/>
        <v>40851.208333333336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11">
        <f t="shared" si="20"/>
        <v>84.02004626060139</v>
      </c>
      <c r="G341" s="6">
        <f t="shared" si="21"/>
        <v>0.79951577402787966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2044</v>
      </c>
      <c r="R341" t="s">
        <v>2045</v>
      </c>
      <c r="S341" s="13">
        <f t="shared" si="22"/>
        <v>42949.208333333328</v>
      </c>
      <c r="T341" s="16">
        <f t="shared" si="23"/>
        <v>42963.208333333328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11">
        <f t="shared" si="20"/>
        <v>88.966921119592882</v>
      </c>
      <c r="G342" s="6">
        <f t="shared" si="21"/>
        <v>0.94242587601078165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2059</v>
      </c>
      <c r="R342" t="s">
        <v>2060</v>
      </c>
      <c r="S342" s="13">
        <f t="shared" si="22"/>
        <v>40889.25</v>
      </c>
      <c r="T342" s="16">
        <f t="shared" si="23"/>
        <v>40890.25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11">
        <f t="shared" si="20"/>
        <v>76.990453460620529</v>
      </c>
      <c r="G343" s="6">
        <f t="shared" si="21"/>
        <v>0.84669291338582675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2040</v>
      </c>
      <c r="R343" t="s">
        <v>2050</v>
      </c>
      <c r="S343" s="13">
        <f t="shared" si="22"/>
        <v>42244.208333333328</v>
      </c>
      <c r="T343" s="16">
        <f t="shared" si="23"/>
        <v>42251.208333333328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11">
        <f t="shared" si="20"/>
        <v>97.146341463414629</v>
      </c>
      <c r="G344" s="6">
        <f t="shared" si="21"/>
        <v>0.66521920668058454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2044</v>
      </c>
      <c r="R344" t="s">
        <v>2045</v>
      </c>
      <c r="S344" s="13">
        <f t="shared" si="22"/>
        <v>41475.208333333336</v>
      </c>
      <c r="T344" s="16">
        <f t="shared" si="23"/>
        <v>41487.208333333336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11">
        <f t="shared" si="20"/>
        <v>33.013605442176868</v>
      </c>
      <c r="G345" s="6">
        <f t="shared" si="21"/>
        <v>0.53922222222222227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2044</v>
      </c>
      <c r="R345" t="s">
        <v>2045</v>
      </c>
      <c r="S345" s="13">
        <f t="shared" si="22"/>
        <v>41597.25</v>
      </c>
      <c r="T345" s="16">
        <f t="shared" si="23"/>
        <v>41650.25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11">
        <f t="shared" si="20"/>
        <v>99.950602409638549</v>
      </c>
      <c r="G346" s="6">
        <f t="shared" si="21"/>
        <v>0.41983299595141699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2055</v>
      </c>
      <c r="R346" t="s">
        <v>2056</v>
      </c>
      <c r="S346" s="13">
        <f t="shared" si="22"/>
        <v>43122.25</v>
      </c>
      <c r="T346" s="16">
        <f t="shared" si="23"/>
        <v>43162.25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11">
        <f t="shared" si="20"/>
        <v>69.966767371601208</v>
      </c>
      <c r="G347" s="6">
        <f t="shared" si="21"/>
        <v>0.14694796954314721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2046</v>
      </c>
      <c r="R347" t="s">
        <v>2049</v>
      </c>
      <c r="S347" s="13">
        <f t="shared" si="22"/>
        <v>42194.208333333328</v>
      </c>
      <c r="T347" s="16">
        <f t="shared" si="23"/>
        <v>42195.208333333328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11">
        <f t="shared" si="20"/>
        <v>110.32</v>
      </c>
      <c r="G348" s="6">
        <f t="shared" si="21"/>
        <v>0.34475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2040</v>
      </c>
      <c r="R348" t="s">
        <v>2050</v>
      </c>
      <c r="S348" s="13">
        <f t="shared" si="22"/>
        <v>42971.208333333328</v>
      </c>
      <c r="T348" s="16">
        <f t="shared" si="23"/>
        <v>43026.208333333328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11">
        <f t="shared" si="20"/>
        <v>66.005235602094245</v>
      </c>
      <c r="G349" s="6">
        <f t="shared" si="21"/>
        <v>14.007777777777777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2042</v>
      </c>
      <c r="R349" t="s">
        <v>2043</v>
      </c>
      <c r="S349" s="13">
        <f t="shared" si="22"/>
        <v>42046.25</v>
      </c>
      <c r="T349" s="16">
        <f t="shared" si="23"/>
        <v>42070.25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11">
        <f t="shared" si="20"/>
        <v>41.005742176284812</v>
      </c>
      <c r="G350" s="6">
        <f t="shared" si="21"/>
        <v>0.71770351758793971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2038</v>
      </c>
      <c r="R350" t="s">
        <v>2039</v>
      </c>
      <c r="S350" s="13">
        <f t="shared" si="22"/>
        <v>42782.25</v>
      </c>
      <c r="T350" s="16">
        <f t="shared" si="23"/>
        <v>42795.25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11">
        <f t="shared" si="20"/>
        <v>103.96316359696641</v>
      </c>
      <c r="G351" s="6">
        <f t="shared" si="21"/>
        <v>0.53074115044247783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2044</v>
      </c>
      <c r="R351" t="s">
        <v>2045</v>
      </c>
      <c r="S351" s="13">
        <f t="shared" si="22"/>
        <v>42930.208333333328</v>
      </c>
      <c r="T351" s="16">
        <f t="shared" si="23"/>
        <v>42960.208333333328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11">
        <f t="shared" si="20"/>
        <v>5</v>
      </c>
      <c r="G352" s="6">
        <f t="shared" si="21"/>
        <v>0.05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2040</v>
      </c>
      <c r="R352" t="s">
        <v>2063</v>
      </c>
      <c r="S352" s="13">
        <f t="shared" si="22"/>
        <v>42144.208333333328</v>
      </c>
      <c r="T352" s="16">
        <f t="shared" si="23"/>
        <v>42162.208333333328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11">
        <f t="shared" si="20"/>
        <v>47.009935419771487</v>
      </c>
      <c r="G353" s="6">
        <f t="shared" si="21"/>
        <v>1.2770715249662619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2040</v>
      </c>
      <c r="R353" t="s">
        <v>2041</v>
      </c>
      <c r="S353" s="13">
        <f t="shared" si="22"/>
        <v>42240.208333333328</v>
      </c>
      <c r="T353" s="16">
        <f t="shared" si="23"/>
        <v>42254.208333333328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11">
        <f t="shared" si="20"/>
        <v>29.606060606060606</v>
      </c>
      <c r="G354" s="6">
        <f t="shared" si="21"/>
        <v>0.34892857142857142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2044</v>
      </c>
      <c r="R354" t="s">
        <v>2045</v>
      </c>
      <c r="S354" s="13">
        <f t="shared" si="22"/>
        <v>42315.25</v>
      </c>
      <c r="T354" s="16">
        <f t="shared" si="23"/>
        <v>42323.25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11">
        <f t="shared" si="20"/>
        <v>81.010569583088667</v>
      </c>
      <c r="G355" s="6">
        <f t="shared" si="21"/>
        <v>4.105982142857143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2044</v>
      </c>
      <c r="R355" t="s">
        <v>2045</v>
      </c>
      <c r="S355" s="13">
        <f t="shared" si="22"/>
        <v>43651.208333333328</v>
      </c>
      <c r="T355" s="16">
        <f t="shared" si="23"/>
        <v>43652.208333333328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11">
        <f t="shared" si="20"/>
        <v>94.35</v>
      </c>
      <c r="G356" s="6">
        <f t="shared" si="21"/>
        <v>1.2373770491803278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2046</v>
      </c>
      <c r="R356" t="s">
        <v>2047</v>
      </c>
      <c r="S356" s="13">
        <f t="shared" si="22"/>
        <v>41520.208333333336</v>
      </c>
      <c r="T356" s="16">
        <f t="shared" si="23"/>
        <v>41527.208333333336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11">
        <f t="shared" si="20"/>
        <v>26.058139534883722</v>
      </c>
      <c r="G357" s="6">
        <f t="shared" si="21"/>
        <v>0.58973684210526311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2042</v>
      </c>
      <c r="R357" t="s">
        <v>2051</v>
      </c>
      <c r="S357" s="13">
        <f t="shared" si="22"/>
        <v>42757.25</v>
      </c>
      <c r="T357" s="16">
        <f t="shared" si="23"/>
        <v>42797.25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11">
        <f t="shared" si="20"/>
        <v>85.775000000000006</v>
      </c>
      <c r="G358" s="6">
        <f t="shared" si="21"/>
        <v>0.36892473118279567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2044</v>
      </c>
      <c r="R358" t="s">
        <v>2045</v>
      </c>
      <c r="S358" s="13">
        <f t="shared" si="22"/>
        <v>40922.25</v>
      </c>
      <c r="T358" s="16">
        <f t="shared" si="23"/>
        <v>40931.25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11">
        <f t="shared" si="20"/>
        <v>103.73170731707317</v>
      </c>
      <c r="G359" s="6">
        <f t="shared" si="21"/>
        <v>1.8491304347826087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2055</v>
      </c>
      <c r="R359" t="s">
        <v>2056</v>
      </c>
      <c r="S359" s="13">
        <f t="shared" si="22"/>
        <v>42250.208333333328</v>
      </c>
      <c r="T359" s="16">
        <f t="shared" si="23"/>
        <v>42275.208333333328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11">
        <f t="shared" si="20"/>
        <v>49.826086956521742</v>
      </c>
      <c r="G360" s="6">
        <f t="shared" si="21"/>
        <v>0.11814432989690722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2059</v>
      </c>
      <c r="R360" t="s">
        <v>2060</v>
      </c>
      <c r="S360" s="13">
        <f t="shared" si="22"/>
        <v>43322.208333333328</v>
      </c>
      <c r="T360" s="16">
        <f t="shared" si="23"/>
        <v>43325.208333333328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11">
        <f t="shared" si="20"/>
        <v>63.893048128342244</v>
      </c>
      <c r="G361" s="6">
        <f t="shared" si="21"/>
        <v>2.9870000000000001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2046</v>
      </c>
      <c r="R361" t="s">
        <v>2054</v>
      </c>
      <c r="S361" s="13">
        <f t="shared" si="22"/>
        <v>40782.208333333336</v>
      </c>
      <c r="T361" s="16">
        <f t="shared" si="23"/>
        <v>40789.208333333336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11">
        <f t="shared" si="20"/>
        <v>47.002434782608695</v>
      </c>
      <c r="G362" s="6">
        <f t="shared" si="21"/>
        <v>2.2635175879396985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2044</v>
      </c>
      <c r="R362" t="s">
        <v>2045</v>
      </c>
      <c r="S362" s="13">
        <f t="shared" si="22"/>
        <v>40544.25</v>
      </c>
      <c r="T362" s="16">
        <f t="shared" si="23"/>
        <v>40558.25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11">
        <f t="shared" si="20"/>
        <v>108.47727272727273</v>
      </c>
      <c r="G363" s="6">
        <f t="shared" si="21"/>
        <v>1.7356363636363636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2044</v>
      </c>
      <c r="R363" t="s">
        <v>2045</v>
      </c>
      <c r="S363" s="13">
        <f t="shared" si="22"/>
        <v>43015.208333333328</v>
      </c>
      <c r="T363" s="16">
        <f t="shared" si="23"/>
        <v>43039.208333333328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11">
        <f t="shared" si="20"/>
        <v>72.015706806282722</v>
      </c>
      <c r="G364" s="6">
        <f t="shared" si="21"/>
        <v>3.7175675675675675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2040</v>
      </c>
      <c r="R364" t="s">
        <v>2041</v>
      </c>
      <c r="S364" s="13">
        <f t="shared" si="22"/>
        <v>40570.25</v>
      </c>
      <c r="T364" s="16">
        <f t="shared" si="23"/>
        <v>40608.25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11">
        <f t="shared" si="20"/>
        <v>59.928057553956833</v>
      </c>
      <c r="G365" s="6">
        <f t="shared" si="21"/>
        <v>1.601923076923077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2040</v>
      </c>
      <c r="R365" t="s">
        <v>2041</v>
      </c>
      <c r="S365" s="13">
        <f t="shared" si="22"/>
        <v>40904.25</v>
      </c>
      <c r="T365" s="16">
        <f t="shared" si="23"/>
        <v>40905.25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11">
        <f t="shared" si="20"/>
        <v>78.209677419354833</v>
      </c>
      <c r="G366" s="6">
        <f t="shared" si="21"/>
        <v>16.163333333333334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2040</v>
      </c>
      <c r="R366" t="s">
        <v>2050</v>
      </c>
      <c r="S366" s="13">
        <f t="shared" si="22"/>
        <v>43164.25</v>
      </c>
      <c r="T366" s="16">
        <f t="shared" si="23"/>
        <v>43194.208333333328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11">
        <f t="shared" si="20"/>
        <v>104.77678571428571</v>
      </c>
      <c r="G367" s="6">
        <f t="shared" si="21"/>
        <v>7.3343749999999996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2044</v>
      </c>
      <c r="R367" t="s">
        <v>2045</v>
      </c>
      <c r="S367" s="13">
        <f t="shared" si="22"/>
        <v>42733.25</v>
      </c>
      <c r="T367" s="16">
        <f t="shared" si="23"/>
        <v>42760.25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11">
        <f t="shared" si="20"/>
        <v>105.52475247524752</v>
      </c>
      <c r="G368" s="6">
        <f t="shared" si="21"/>
        <v>5.9211111111111112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2044</v>
      </c>
      <c r="R368" t="s">
        <v>2045</v>
      </c>
      <c r="S368" s="13">
        <f t="shared" si="22"/>
        <v>40546.25</v>
      </c>
      <c r="T368" s="16">
        <f t="shared" si="23"/>
        <v>40547.25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11">
        <f t="shared" si="20"/>
        <v>24.933333333333334</v>
      </c>
      <c r="G369" s="6">
        <f t="shared" si="21"/>
        <v>0.18888888888888888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2044</v>
      </c>
      <c r="R369" t="s">
        <v>2045</v>
      </c>
      <c r="S369" s="13">
        <f t="shared" si="22"/>
        <v>41930.208333333336</v>
      </c>
      <c r="T369" s="16">
        <f t="shared" si="23"/>
        <v>41954.25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11">
        <f t="shared" si="20"/>
        <v>69.873786407766985</v>
      </c>
      <c r="G370" s="6">
        <f t="shared" si="21"/>
        <v>2.7680769230769231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2046</v>
      </c>
      <c r="R370" t="s">
        <v>2047</v>
      </c>
      <c r="S370" s="13">
        <f t="shared" si="22"/>
        <v>40464.208333333336</v>
      </c>
      <c r="T370" s="16">
        <f t="shared" si="23"/>
        <v>40487.208333333336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11">
        <f t="shared" si="20"/>
        <v>95.733766233766232</v>
      </c>
      <c r="G371" s="6">
        <f t="shared" si="21"/>
        <v>2.730185185185185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2046</v>
      </c>
      <c r="R371" t="s">
        <v>2065</v>
      </c>
      <c r="S371" s="13">
        <f t="shared" si="22"/>
        <v>41308.25</v>
      </c>
      <c r="T371" s="16">
        <f t="shared" si="23"/>
        <v>41347.208333333336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11">
        <f t="shared" si="20"/>
        <v>29.997485752598056</v>
      </c>
      <c r="G372" s="6">
        <f t="shared" si="21"/>
        <v>1.593633125556545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2044</v>
      </c>
      <c r="R372" t="s">
        <v>2045</v>
      </c>
      <c r="S372" s="13">
        <f t="shared" si="22"/>
        <v>43570.208333333328</v>
      </c>
      <c r="T372" s="16">
        <f t="shared" si="23"/>
        <v>43576.208333333328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11">
        <f t="shared" si="20"/>
        <v>59.011948529411768</v>
      </c>
      <c r="G373" s="6">
        <f t="shared" si="21"/>
        <v>0.67869978858350954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2044</v>
      </c>
      <c r="R373" t="s">
        <v>2045</v>
      </c>
      <c r="S373" s="13">
        <f t="shared" si="22"/>
        <v>42043.25</v>
      </c>
      <c r="T373" s="16">
        <f t="shared" si="23"/>
        <v>42094.208333333328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11">
        <f t="shared" si="20"/>
        <v>84.757396449704146</v>
      </c>
      <c r="G374" s="6">
        <f t="shared" si="21"/>
        <v>15.915555555555555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2046</v>
      </c>
      <c r="R374" t="s">
        <v>2047</v>
      </c>
      <c r="S374" s="13">
        <f t="shared" si="22"/>
        <v>42012.25</v>
      </c>
      <c r="T374" s="16">
        <f t="shared" si="23"/>
        <v>42032.25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11">
        <f t="shared" si="20"/>
        <v>78.010921177587846</v>
      </c>
      <c r="G375" s="6">
        <f t="shared" si="21"/>
        <v>7.3018222222222224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2044</v>
      </c>
      <c r="R375" t="s">
        <v>2045</v>
      </c>
      <c r="S375" s="13">
        <f t="shared" si="22"/>
        <v>42964.208333333328</v>
      </c>
      <c r="T375" s="16">
        <f t="shared" si="23"/>
        <v>42972.208333333328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11">
        <f t="shared" si="20"/>
        <v>50.05215419501134</v>
      </c>
      <c r="G376" s="6">
        <f t="shared" si="21"/>
        <v>0.13185782556750297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2046</v>
      </c>
      <c r="R376" t="s">
        <v>2047</v>
      </c>
      <c r="S376" s="13">
        <f t="shared" si="22"/>
        <v>43476.25</v>
      </c>
      <c r="T376" s="16">
        <f t="shared" si="23"/>
        <v>43481.25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11">
        <f t="shared" si="20"/>
        <v>59.16</v>
      </c>
      <c r="G377" s="6">
        <f t="shared" si="21"/>
        <v>0.54777777777777781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2040</v>
      </c>
      <c r="R377" t="s">
        <v>2050</v>
      </c>
      <c r="S377" s="13">
        <f t="shared" si="22"/>
        <v>42293.208333333328</v>
      </c>
      <c r="T377" s="16">
        <f t="shared" si="23"/>
        <v>42350.25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11">
        <f t="shared" si="20"/>
        <v>93.702290076335885</v>
      </c>
      <c r="G378" s="6">
        <f t="shared" si="21"/>
        <v>3.6102941176470589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2040</v>
      </c>
      <c r="R378" t="s">
        <v>2041</v>
      </c>
      <c r="S378" s="13">
        <f t="shared" si="22"/>
        <v>41826.208333333336</v>
      </c>
      <c r="T378" s="16">
        <f t="shared" si="23"/>
        <v>41832.208333333336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11">
        <f t="shared" si="20"/>
        <v>40.14173228346457</v>
      </c>
      <c r="G379" s="6">
        <f t="shared" si="21"/>
        <v>0.10257545271629778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2044</v>
      </c>
      <c r="R379" t="s">
        <v>2045</v>
      </c>
      <c r="S379" s="13">
        <f t="shared" si="22"/>
        <v>43760.208333333328</v>
      </c>
      <c r="T379" s="16">
        <f t="shared" si="23"/>
        <v>43774.25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11">
        <f t="shared" si="20"/>
        <v>70.090140845070422</v>
      </c>
      <c r="G380" s="6">
        <f t="shared" si="21"/>
        <v>0.13962962962962963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2046</v>
      </c>
      <c r="R380" t="s">
        <v>2047</v>
      </c>
      <c r="S380" s="13">
        <f t="shared" si="22"/>
        <v>43241.208333333328</v>
      </c>
      <c r="T380" s="16">
        <f t="shared" si="23"/>
        <v>43279.208333333328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11">
        <f t="shared" si="20"/>
        <v>66.181818181818187</v>
      </c>
      <c r="G381" s="6">
        <f t="shared" si="21"/>
        <v>0.40444444444444444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2044</v>
      </c>
      <c r="R381" t="s">
        <v>2045</v>
      </c>
      <c r="S381" s="13">
        <f t="shared" si="22"/>
        <v>40843.208333333336</v>
      </c>
      <c r="T381" s="16">
        <f t="shared" si="23"/>
        <v>40857.25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11">
        <f t="shared" si="20"/>
        <v>47.714285714285715</v>
      </c>
      <c r="G382" s="6">
        <f t="shared" si="21"/>
        <v>1.6032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2044</v>
      </c>
      <c r="R382" t="s">
        <v>2045</v>
      </c>
      <c r="S382" s="13">
        <f t="shared" si="22"/>
        <v>41448.208333333336</v>
      </c>
      <c r="T382" s="16">
        <f t="shared" si="23"/>
        <v>41453.208333333336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11">
        <f t="shared" si="20"/>
        <v>62.896774193548389</v>
      </c>
      <c r="G383" s="6">
        <f t="shared" si="21"/>
        <v>1.8394339622641509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2044</v>
      </c>
      <c r="R383" t="s">
        <v>2045</v>
      </c>
      <c r="S383" s="13">
        <f t="shared" si="22"/>
        <v>42163.208333333328</v>
      </c>
      <c r="T383" s="16">
        <f t="shared" si="23"/>
        <v>42209.208333333328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11">
        <f t="shared" si="20"/>
        <v>86.611940298507463</v>
      </c>
      <c r="G384" s="6">
        <f t="shared" si="21"/>
        <v>0.63769230769230767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2059</v>
      </c>
      <c r="R384" t="s">
        <v>2060</v>
      </c>
      <c r="S384" s="13">
        <f t="shared" si="22"/>
        <v>43024.208333333328</v>
      </c>
      <c r="T384" s="16">
        <f t="shared" si="23"/>
        <v>43043.208333333328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11">
        <f t="shared" si="20"/>
        <v>75.126984126984127</v>
      </c>
      <c r="G385" s="6">
        <f t="shared" si="21"/>
        <v>2.2538095238095237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2038</v>
      </c>
      <c r="R385" t="s">
        <v>2039</v>
      </c>
      <c r="S385" s="13">
        <f t="shared" si="22"/>
        <v>43509.25</v>
      </c>
      <c r="T385" s="16">
        <f t="shared" si="23"/>
        <v>43515.25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11">
        <f t="shared" si="20"/>
        <v>41.004167534903104</v>
      </c>
      <c r="G386" s="6">
        <f t="shared" si="21"/>
        <v>1.7200961538461539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2046</v>
      </c>
      <c r="R386" t="s">
        <v>2047</v>
      </c>
      <c r="S386" s="13">
        <f t="shared" si="22"/>
        <v>42776.25</v>
      </c>
      <c r="T386" s="16">
        <f t="shared" si="23"/>
        <v>42803.25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11">
        <f t="shared" ref="F387:F450" si="24">E387/I387</f>
        <v>50.007915567282325</v>
      </c>
      <c r="G387" s="6">
        <f t="shared" ref="G387:G450" si="25">E387/D387</f>
        <v>1.4616709511568124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2052</v>
      </c>
      <c r="R387" t="s">
        <v>2053</v>
      </c>
      <c r="S387" s="13">
        <f t="shared" ref="S387:S450" si="26">(((L387/60)/60)/24)+DATE(1970,1,1)</f>
        <v>43553.208333333328</v>
      </c>
      <c r="T387" s="16">
        <f t="shared" ref="T387:T450" si="27">(((M387/60)/60)/24)+DATE(1970,1,1)</f>
        <v>43585.208333333328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11">
        <f t="shared" si="24"/>
        <v>96.960674157303373</v>
      </c>
      <c r="G388" s="6">
        <f t="shared" si="25"/>
        <v>0.76423616236162362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2044</v>
      </c>
      <c r="R388" t="s">
        <v>2045</v>
      </c>
      <c r="S388" s="13">
        <f t="shared" si="26"/>
        <v>40355.208333333336</v>
      </c>
      <c r="T388" s="16">
        <f t="shared" si="27"/>
        <v>40367.208333333336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11">
        <f t="shared" si="24"/>
        <v>100.93160377358491</v>
      </c>
      <c r="G389" s="6">
        <f t="shared" si="25"/>
        <v>0.39261467889908258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2042</v>
      </c>
      <c r="R389" t="s">
        <v>2051</v>
      </c>
      <c r="S389" s="13">
        <f t="shared" si="26"/>
        <v>41072.208333333336</v>
      </c>
      <c r="T389" s="16">
        <f t="shared" si="27"/>
        <v>41077.208333333336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11">
        <f t="shared" si="24"/>
        <v>89.227586206896547</v>
      </c>
      <c r="G390" s="6">
        <f t="shared" si="25"/>
        <v>0.11270034843205574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2040</v>
      </c>
      <c r="R390" t="s">
        <v>2050</v>
      </c>
      <c r="S390" s="13">
        <f t="shared" si="26"/>
        <v>40912.25</v>
      </c>
      <c r="T390" s="16">
        <f t="shared" si="27"/>
        <v>40914.25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11">
        <f t="shared" si="24"/>
        <v>87.979166666666671</v>
      </c>
      <c r="G391" s="6">
        <f t="shared" si="25"/>
        <v>1.2211084337349398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2044</v>
      </c>
      <c r="R391" t="s">
        <v>2045</v>
      </c>
      <c r="S391" s="13">
        <f t="shared" si="26"/>
        <v>40479.208333333336</v>
      </c>
      <c r="T391" s="16">
        <f t="shared" si="27"/>
        <v>40506.25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11">
        <f t="shared" si="24"/>
        <v>89.54</v>
      </c>
      <c r="G392" s="6">
        <f t="shared" si="25"/>
        <v>1.8654166666666667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2059</v>
      </c>
      <c r="R392" t="s">
        <v>2060</v>
      </c>
      <c r="S392" s="13">
        <f t="shared" si="26"/>
        <v>41530.208333333336</v>
      </c>
      <c r="T392" s="16">
        <f t="shared" si="27"/>
        <v>41545.208333333336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11">
        <f t="shared" si="24"/>
        <v>29.09271523178808</v>
      </c>
      <c r="G393" s="6">
        <f t="shared" si="25"/>
        <v>7.27317880794702E-2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2052</v>
      </c>
      <c r="R393" t="s">
        <v>2053</v>
      </c>
      <c r="S393" s="13">
        <f t="shared" si="26"/>
        <v>41653.25</v>
      </c>
      <c r="T393" s="16">
        <f t="shared" si="27"/>
        <v>41655.25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11">
        <f t="shared" si="24"/>
        <v>42.006218905472636</v>
      </c>
      <c r="G394" s="6">
        <f t="shared" si="25"/>
        <v>0.65642371234207963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2042</v>
      </c>
      <c r="R394" t="s">
        <v>2051</v>
      </c>
      <c r="S394" s="13">
        <f t="shared" si="26"/>
        <v>40549.25</v>
      </c>
      <c r="T394" s="16">
        <f t="shared" si="27"/>
        <v>40551.25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11">
        <f t="shared" si="24"/>
        <v>47.004903563255965</v>
      </c>
      <c r="G395" s="6">
        <f t="shared" si="25"/>
        <v>2.2896178343949045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2040</v>
      </c>
      <c r="R395" t="s">
        <v>2063</v>
      </c>
      <c r="S395" s="13">
        <f t="shared" si="26"/>
        <v>42933.208333333328</v>
      </c>
      <c r="T395" s="16">
        <f t="shared" si="27"/>
        <v>42934.208333333328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11">
        <f t="shared" si="24"/>
        <v>110.44117647058823</v>
      </c>
      <c r="G396" s="6">
        <f t="shared" si="25"/>
        <v>4.6937499999999996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2046</v>
      </c>
      <c r="R396" t="s">
        <v>2047</v>
      </c>
      <c r="S396" s="13">
        <f t="shared" si="26"/>
        <v>41484.208333333336</v>
      </c>
      <c r="T396" s="16">
        <f t="shared" si="27"/>
        <v>41494.208333333336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11">
        <f t="shared" si="24"/>
        <v>41.990909090909092</v>
      </c>
      <c r="G397" s="6">
        <f t="shared" si="25"/>
        <v>1.3011267605633803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2044</v>
      </c>
      <c r="R397" t="s">
        <v>2045</v>
      </c>
      <c r="S397" s="13">
        <f t="shared" si="26"/>
        <v>40885.25</v>
      </c>
      <c r="T397" s="16">
        <f t="shared" si="27"/>
        <v>40886.25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11">
        <f t="shared" si="24"/>
        <v>48.012468827930178</v>
      </c>
      <c r="G398" s="6">
        <f t="shared" si="25"/>
        <v>1.6705422993492407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2046</v>
      </c>
      <c r="R398" t="s">
        <v>2049</v>
      </c>
      <c r="S398" s="13">
        <f t="shared" si="26"/>
        <v>43378.208333333328</v>
      </c>
      <c r="T398" s="16">
        <f t="shared" si="27"/>
        <v>43386.208333333328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11">
        <f t="shared" si="24"/>
        <v>31.019823788546255</v>
      </c>
      <c r="G399" s="6">
        <f t="shared" si="25"/>
        <v>1.738641975308642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2040</v>
      </c>
      <c r="R399" t="s">
        <v>2041</v>
      </c>
      <c r="S399" s="13">
        <f t="shared" si="26"/>
        <v>41417.208333333336</v>
      </c>
      <c r="T399" s="16">
        <f t="shared" si="27"/>
        <v>41423.208333333336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11">
        <f t="shared" si="24"/>
        <v>99.203252032520325</v>
      </c>
      <c r="G400" s="6">
        <f t="shared" si="25"/>
        <v>7.1776470588235295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2046</v>
      </c>
      <c r="R400" t="s">
        <v>2054</v>
      </c>
      <c r="S400" s="13">
        <f t="shared" si="26"/>
        <v>43228.208333333328</v>
      </c>
      <c r="T400" s="16">
        <f t="shared" si="27"/>
        <v>43230.208333333328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11">
        <f t="shared" si="24"/>
        <v>66.022316684378325</v>
      </c>
      <c r="G401" s="6">
        <f t="shared" si="25"/>
        <v>0.63850976361767731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2040</v>
      </c>
      <c r="R401" t="s">
        <v>2050</v>
      </c>
      <c r="S401" s="13">
        <f t="shared" si="26"/>
        <v>40576.25</v>
      </c>
      <c r="T401" s="16">
        <f t="shared" si="27"/>
        <v>40583.25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11">
        <f t="shared" si="24"/>
        <v>2</v>
      </c>
      <c r="G402" s="6">
        <f t="shared" si="25"/>
        <v>0.02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2059</v>
      </c>
      <c r="R402" t="s">
        <v>2060</v>
      </c>
      <c r="S402" s="13">
        <f t="shared" si="26"/>
        <v>41502.208333333336</v>
      </c>
      <c r="T402" s="16">
        <f t="shared" si="27"/>
        <v>41524.208333333336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11">
        <f t="shared" si="24"/>
        <v>46.060200668896321</v>
      </c>
      <c r="G403" s="6">
        <f t="shared" si="25"/>
        <v>15.302222222222222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2044</v>
      </c>
      <c r="R403" t="s">
        <v>2045</v>
      </c>
      <c r="S403" s="13">
        <f t="shared" si="26"/>
        <v>43765.208333333328</v>
      </c>
      <c r="T403" s="16">
        <f t="shared" si="27"/>
        <v>43765.208333333328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11">
        <f t="shared" si="24"/>
        <v>73.650000000000006</v>
      </c>
      <c r="G404" s="6">
        <f t="shared" si="25"/>
        <v>0.40356164383561643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2046</v>
      </c>
      <c r="R404" t="s">
        <v>2057</v>
      </c>
      <c r="S404" s="13">
        <f t="shared" si="26"/>
        <v>40914.25</v>
      </c>
      <c r="T404" s="16">
        <f t="shared" si="27"/>
        <v>40961.25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11">
        <f t="shared" si="24"/>
        <v>55.99336650082919</v>
      </c>
      <c r="G405" s="6">
        <f t="shared" si="25"/>
        <v>0.86220633299284988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2044</v>
      </c>
      <c r="R405" t="s">
        <v>2045</v>
      </c>
      <c r="S405" s="13">
        <f t="shared" si="26"/>
        <v>40310.208333333336</v>
      </c>
      <c r="T405" s="16">
        <f t="shared" si="27"/>
        <v>40346.208333333336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11">
        <f t="shared" si="24"/>
        <v>68.985695127402778</v>
      </c>
      <c r="G406" s="6">
        <f t="shared" si="25"/>
        <v>3.1558486707566464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2044</v>
      </c>
      <c r="R406" t="s">
        <v>2045</v>
      </c>
      <c r="S406" s="13">
        <f t="shared" si="26"/>
        <v>43053.25</v>
      </c>
      <c r="T406" s="16">
        <f t="shared" si="27"/>
        <v>43056.25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11">
        <f t="shared" si="24"/>
        <v>60.981609195402299</v>
      </c>
      <c r="G407" s="6">
        <f t="shared" si="25"/>
        <v>0.89618243243243245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2044</v>
      </c>
      <c r="R407" t="s">
        <v>2045</v>
      </c>
      <c r="S407" s="13">
        <f t="shared" si="26"/>
        <v>43255.208333333328</v>
      </c>
      <c r="T407" s="16">
        <f t="shared" si="27"/>
        <v>43305.208333333328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11">
        <f t="shared" si="24"/>
        <v>110.98139534883721</v>
      </c>
      <c r="G408" s="6">
        <f t="shared" si="25"/>
        <v>1.8214503816793892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2046</v>
      </c>
      <c r="R408" t="s">
        <v>2047</v>
      </c>
      <c r="S408" s="13">
        <f t="shared" si="26"/>
        <v>41304.25</v>
      </c>
      <c r="T408" s="16">
        <f t="shared" si="27"/>
        <v>41316.25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11">
        <f t="shared" si="24"/>
        <v>25</v>
      </c>
      <c r="G409" s="6">
        <f t="shared" si="25"/>
        <v>3.5588235294117645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2044</v>
      </c>
      <c r="R409" t="s">
        <v>2045</v>
      </c>
      <c r="S409" s="13">
        <f t="shared" si="26"/>
        <v>43751.208333333328</v>
      </c>
      <c r="T409" s="16">
        <f t="shared" si="27"/>
        <v>43758.208333333328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11">
        <f t="shared" si="24"/>
        <v>78.759740259740255</v>
      </c>
      <c r="G410" s="6">
        <f t="shared" si="25"/>
        <v>1.3183695652173912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2046</v>
      </c>
      <c r="R410" t="s">
        <v>2047</v>
      </c>
      <c r="S410" s="13">
        <f t="shared" si="26"/>
        <v>42541.208333333328</v>
      </c>
      <c r="T410" s="16">
        <f t="shared" si="27"/>
        <v>42561.208333333328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11">
        <f t="shared" si="24"/>
        <v>87.960784313725483</v>
      </c>
      <c r="G411" s="6">
        <f t="shared" si="25"/>
        <v>0.46315634218289087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2040</v>
      </c>
      <c r="R411" t="s">
        <v>2041</v>
      </c>
      <c r="S411" s="13">
        <f t="shared" si="26"/>
        <v>42843.208333333328</v>
      </c>
      <c r="T411" s="16">
        <f t="shared" si="27"/>
        <v>42847.208333333328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11">
        <f t="shared" si="24"/>
        <v>49.987398739873989</v>
      </c>
      <c r="G412" s="6">
        <f t="shared" si="25"/>
        <v>0.36132726089785294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2055</v>
      </c>
      <c r="R412" t="s">
        <v>2066</v>
      </c>
      <c r="S412" s="13">
        <f t="shared" si="26"/>
        <v>42122.208333333328</v>
      </c>
      <c r="T412" s="16">
        <f t="shared" si="27"/>
        <v>42122.208333333328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11">
        <f t="shared" si="24"/>
        <v>99.524390243902445</v>
      </c>
      <c r="G413" s="6">
        <f t="shared" si="25"/>
        <v>1.0462820512820512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2044</v>
      </c>
      <c r="R413" t="s">
        <v>2045</v>
      </c>
      <c r="S413" s="13">
        <f t="shared" si="26"/>
        <v>42884.208333333328</v>
      </c>
      <c r="T413" s="16">
        <f t="shared" si="27"/>
        <v>42886.208333333328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11">
        <f t="shared" si="24"/>
        <v>104.82089552238806</v>
      </c>
      <c r="G414" s="6">
        <f t="shared" si="25"/>
        <v>6.6885714285714286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2052</v>
      </c>
      <c r="R414" t="s">
        <v>2058</v>
      </c>
      <c r="S414" s="13">
        <f t="shared" si="26"/>
        <v>41642.25</v>
      </c>
      <c r="T414" s="16">
        <f t="shared" si="27"/>
        <v>41652.25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11">
        <f t="shared" si="24"/>
        <v>108.01469237832875</v>
      </c>
      <c r="G415" s="6">
        <f t="shared" si="25"/>
        <v>0.62072823218997364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2046</v>
      </c>
      <c r="R415" t="s">
        <v>2054</v>
      </c>
      <c r="S415" s="13">
        <f t="shared" si="26"/>
        <v>43431.25</v>
      </c>
      <c r="T415" s="16">
        <f t="shared" si="27"/>
        <v>43458.25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11">
        <f t="shared" si="24"/>
        <v>28.998544660724033</v>
      </c>
      <c r="G416" s="6">
        <f t="shared" si="25"/>
        <v>0.84699787460148779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2038</v>
      </c>
      <c r="R416" t="s">
        <v>2039</v>
      </c>
      <c r="S416" s="13">
        <f t="shared" si="26"/>
        <v>40288.208333333336</v>
      </c>
      <c r="T416" s="16">
        <f t="shared" si="27"/>
        <v>40296.208333333336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11">
        <f t="shared" si="24"/>
        <v>30.028708133971293</v>
      </c>
      <c r="G417" s="6">
        <f t="shared" si="25"/>
        <v>0.11059030837004405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2044</v>
      </c>
      <c r="R417" t="s">
        <v>2045</v>
      </c>
      <c r="S417" s="13">
        <f t="shared" si="26"/>
        <v>40921.25</v>
      </c>
      <c r="T417" s="16">
        <f t="shared" si="27"/>
        <v>40938.25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11">
        <f t="shared" si="24"/>
        <v>41.005559416261292</v>
      </c>
      <c r="G418" s="6">
        <f t="shared" si="25"/>
        <v>0.43838781575037145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2046</v>
      </c>
      <c r="R418" t="s">
        <v>2047</v>
      </c>
      <c r="S418" s="13">
        <f t="shared" si="26"/>
        <v>40560.25</v>
      </c>
      <c r="T418" s="16">
        <f t="shared" si="27"/>
        <v>40569.25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11">
        <f t="shared" si="24"/>
        <v>62.866666666666667</v>
      </c>
      <c r="G419" s="6">
        <f t="shared" si="25"/>
        <v>0.55470588235294116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2044</v>
      </c>
      <c r="R419" t="s">
        <v>2045</v>
      </c>
      <c r="S419" s="13">
        <f t="shared" si="26"/>
        <v>43407.208333333328</v>
      </c>
      <c r="T419" s="16">
        <f t="shared" si="27"/>
        <v>43431.25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11">
        <f t="shared" si="24"/>
        <v>47.005002501250623</v>
      </c>
      <c r="G420" s="6">
        <f t="shared" si="25"/>
        <v>0.57399511301160655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2046</v>
      </c>
      <c r="R420" t="s">
        <v>2047</v>
      </c>
      <c r="S420" s="13">
        <f t="shared" si="26"/>
        <v>41035.208333333336</v>
      </c>
      <c r="T420" s="16">
        <f t="shared" si="27"/>
        <v>41036.208333333336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11">
        <f t="shared" si="24"/>
        <v>26.997693638285604</v>
      </c>
      <c r="G421" s="6">
        <f t="shared" si="25"/>
        <v>1.2343497363796134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2042</v>
      </c>
      <c r="R421" t="s">
        <v>2043</v>
      </c>
      <c r="S421" s="13">
        <f t="shared" si="26"/>
        <v>40899.25</v>
      </c>
      <c r="T421" s="16">
        <f t="shared" si="27"/>
        <v>40905.25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11">
        <f t="shared" si="24"/>
        <v>68.329787234042556</v>
      </c>
      <c r="G422" s="6">
        <f t="shared" si="25"/>
        <v>1.2846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2044</v>
      </c>
      <c r="R422" t="s">
        <v>2045</v>
      </c>
      <c r="S422" s="13">
        <f t="shared" si="26"/>
        <v>42911.208333333328</v>
      </c>
      <c r="T422" s="16">
        <f t="shared" si="27"/>
        <v>42925.208333333328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11">
        <f t="shared" si="24"/>
        <v>50.974576271186443</v>
      </c>
      <c r="G423" s="6">
        <f t="shared" si="25"/>
        <v>0.63989361702127656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2042</v>
      </c>
      <c r="R423" t="s">
        <v>2051</v>
      </c>
      <c r="S423" s="13">
        <f t="shared" si="26"/>
        <v>42915.208333333328</v>
      </c>
      <c r="T423" s="16">
        <f t="shared" si="27"/>
        <v>42945.208333333328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11">
        <f t="shared" si="24"/>
        <v>54.024390243902438</v>
      </c>
      <c r="G424" s="6">
        <f t="shared" si="25"/>
        <v>1.2729885057471264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2044</v>
      </c>
      <c r="R424" t="s">
        <v>2045</v>
      </c>
      <c r="S424" s="13">
        <f t="shared" si="26"/>
        <v>40285.208333333336</v>
      </c>
      <c r="T424" s="16">
        <f t="shared" si="27"/>
        <v>40305.208333333336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11">
        <f t="shared" si="24"/>
        <v>97.055555555555557</v>
      </c>
      <c r="G425" s="6">
        <f t="shared" si="25"/>
        <v>0.10638024357239513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2038</v>
      </c>
      <c r="R425" t="s">
        <v>2039</v>
      </c>
      <c r="S425" s="13">
        <f t="shared" si="26"/>
        <v>40808.208333333336</v>
      </c>
      <c r="T425" s="16">
        <f t="shared" si="27"/>
        <v>40810.208333333336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11">
        <f t="shared" si="24"/>
        <v>24.867469879518072</v>
      </c>
      <c r="G426" s="6">
        <f t="shared" si="25"/>
        <v>0.40470588235294119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2040</v>
      </c>
      <c r="R426" t="s">
        <v>2050</v>
      </c>
      <c r="S426" s="13">
        <f t="shared" si="26"/>
        <v>43208.208333333328</v>
      </c>
      <c r="T426" s="16">
        <f t="shared" si="27"/>
        <v>43214.208333333328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11">
        <f t="shared" si="24"/>
        <v>84.423913043478265</v>
      </c>
      <c r="G427" s="6">
        <f t="shared" si="25"/>
        <v>2.8766666666666665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2059</v>
      </c>
      <c r="R427" t="s">
        <v>2060</v>
      </c>
      <c r="S427" s="13">
        <f t="shared" si="26"/>
        <v>42213.208333333328</v>
      </c>
      <c r="T427" s="16">
        <f t="shared" si="27"/>
        <v>42219.208333333328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11">
        <f t="shared" si="24"/>
        <v>47.091324200913242</v>
      </c>
      <c r="G428" s="6">
        <f t="shared" si="25"/>
        <v>5.7294444444444448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2044</v>
      </c>
      <c r="R428" t="s">
        <v>2045</v>
      </c>
      <c r="S428" s="13">
        <f t="shared" si="26"/>
        <v>41332.25</v>
      </c>
      <c r="T428" s="16">
        <f t="shared" si="27"/>
        <v>41339.25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11">
        <f t="shared" si="24"/>
        <v>77.996041171813147</v>
      </c>
      <c r="G429" s="6">
        <f t="shared" si="25"/>
        <v>1.1290429799426933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2044</v>
      </c>
      <c r="R429" t="s">
        <v>2045</v>
      </c>
      <c r="S429" s="13">
        <f t="shared" si="26"/>
        <v>41895.208333333336</v>
      </c>
      <c r="T429" s="16">
        <f t="shared" si="27"/>
        <v>41927.208333333336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11">
        <f t="shared" si="24"/>
        <v>62.967871485943775</v>
      </c>
      <c r="G430" s="6">
        <f t="shared" si="25"/>
        <v>0.46387573964497042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2046</v>
      </c>
      <c r="R430" t="s">
        <v>2054</v>
      </c>
      <c r="S430" s="13">
        <f t="shared" si="26"/>
        <v>40585.25</v>
      </c>
      <c r="T430" s="16">
        <f t="shared" si="27"/>
        <v>40592.25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11">
        <f t="shared" si="24"/>
        <v>81.006080449017773</v>
      </c>
      <c r="G431" s="6">
        <f t="shared" si="25"/>
        <v>0.90675916230366493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2059</v>
      </c>
      <c r="R431" t="s">
        <v>2060</v>
      </c>
      <c r="S431" s="13">
        <f t="shared" si="26"/>
        <v>41680.25</v>
      </c>
      <c r="T431" s="16">
        <f t="shared" si="27"/>
        <v>41708.208333333336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11">
        <f t="shared" si="24"/>
        <v>65.321428571428569</v>
      </c>
      <c r="G432" s="6">
        <f t="shared" si="25"/>
        <v>0.67740740740740746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2044</v>
      </c>
      <c r="R432" t="s">
        <v>2045</v>
      </c>
      <c r="S432" s="13">
        <f t="shared" si="26"/>
        <v>43737.208333333328</v>
      </c>
      <c r="T432" s="16">
        <f t="shared" si="27"/>
        <v>43771.208333333328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11">
        <f t="shared" si="24"/>
        <v>104.43617021276596</v>
      </c>
      <c r="G433" s="6">
        <f t="shared" si="25"/>
        <v>1.9249019607843136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2044</v>
      </c>
      <c r="R433" t="s">
        <v>2045</v>
      </c>
      <c r="S433" s="13">
        <f t="shared" si="26"/>
        <v>43273.208333333328</v>
      </c>
      <c r="T433" s="16">
        <f t="shared" si="27"/>
        <v>43290.208333333328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11">
        <f t="shared" si="24"/>
        <v>69.989010989010993</v>
      </c>
      <c r="G434" s="6">
        <f t="shared" si="25"/>
        <v>0.82714285714285718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2044</v>
      </c>
      <c r="R434" t="s">
        <v>2045</v>
      </c>
      <c r="S434" s="13">
        <f t="shared" si="26"/>
        <v>41761.208333333336</v>
      </c>
      <c r="T434" s="16">
        <f t="shared" si="27"/>
        <v>41781.208333333336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11">
        <f t="shared" si="24"/>
        <v>83.023989898989896</v>
      </c>
      <c r="G435" s="6">
        <f t="shared" si="25"/>
        <v>0.54163920922570019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2046</v>
      </c>
      <c r="R435" t="s">
        <v>2047</v>
      </c>
      <c r="S435" s="13">
        <f t="shared" si="26"/>
        <v>41603.25</v>
      </c>
      <c r="T435" s="16">
        <f t="shared" si="27"/>
        <v>41619.25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11">
        <f t="shared" si="24"/>
        <v>90.3</v>
      </c>
      <c r="G436" s="6">
        <f t="shared" si="25"/>
        <v>0.16722222222222222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2044</v>
      </c>
      <c r="R436" t="s">
        <v>2045</v>
      </c>
      <c r="S436" s="13">
        <f t="shared" si="26"/>
        <v>42705.25</v>
      </c>
      <c r="T436" s="16">
        <f t="shared" si="27"/>
        <v>42719.25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11">
        <f t="shared" si="24"/>
        <v>103.98131932282546</v>
      </c>
      <c r="G437" s="6">
        <f t="shared" si="25"/>
        <v>1.168766404199475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2044</v>
      </c>
      <c r="R437" t="s">
        <v>2045</v>
      </c>
      <c r="S437" s="13">
        <f t="shared" si="26"/>
        <v>41988.25</v>
      </c>
      <c r="T437" s="16">
        <f t="shared" si="27"/>
        <v>42000.25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11">
        <f t="shared" si="24"/>
        <v>54.931726907630519</v>
      </c>
      <c r="G438" s="6">
        <f t="shared" si="25"/>
        <v>10.521538461538462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2040</v>
      </c>
      <c r="R438" t="s">
        <v>2063</v>
      </c>
      <c r="S438" s="13">
        <f t="shared" si="26"/>
        <v>43575.208333333328</v>
      </c>
      <c r="T438" s="16">
        <f t="shared" si="27"/>
        <v>43576.208333333328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11">
        <f t="shared" si="24"/>
        <v>51.921875</v>
      </c>
      <c r="G439" s="6">
        <f t="shared" si="25"/>
        <v>1.2307407407407407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2046</v>
      </c>
      <c r="R439" t="s">
        <v>2054</v>
      </c>
      <c r="S439" s="13">
        <f t="shared" si="26"/>
        <v>42260.208333333328</v>
      </c>
      <c r="T439" s="16">
        <f t="shared" si="27"/>
        <v>42263.208333333328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11">
        <f t="shared" si="24"/>
        <v>60.02834008097166</v>
      </c>
      <c r="G440" s="6">
        <f t="shared" si="25"/>
        <v>1.7863855421686747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2044</v>
      </c>
      <c r="R440" t="s">
        <v>2045</v>
      </c>
      <c r="S440" s="13">
        <f t="shared" si="26"/>
        <v>41337.25</v>
      </c>
      <c r="T440" s="16">
        <f t="shared" si="27"/>
        <v>41367.208333333336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11">
        <f t="shared" si="24"/>
        <v>44.003488879197555</v>
      </c>
      <c r="G441" s="6">
        <f t="shared" si="25"/>
        <v>3.5528169014084505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2046</v>
      </c>
      <c r="R441" t="s">
        <v>2068</v>
      </c>
      <c r="S441" s="13">
        <f t="shared" si="26"/>
        <v>42680.208333333328</v>
      </c>
      <c r="T441" s="16">
        <f t="shared" si="27"/>
        <v>42687.25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11">
        <f t="shared" si="24"/>
        <v>53.003513254551258</v>
      </c>
      <c r="G442" s="6">
        <f t="shared" si="25"/>
        <v>1.6190634146341463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2046</v>
      </c>
      <c r="R442" t="s">
        <v>2065</v>
      </c>
      <c r="S442" s="13">
        <f t="shared" si="26"/>
        <v>42916.208333333328</v>
      </c>
      <c r="T442" s="16">
        <f t="shared" si="27"/>
        <v>42926.208333333328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11">
        <f t="shared" si="24"/>
        <v>54.5</v>
      </c>
      <c r="G443" s="6">
        <f t="shared" si="25"/>
        <v>0.24914285714285714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2042</v>
      </c>
      <c r="R443" t="s">
        <v>2051</v>
      </c>
      <c r="S443" s="13">
        <f t="shared" si="26"/>
        <v>41025.208333333336</v>
      </c>
      <c r="T443" s="16">
        <f t="shared" si="27"/>
        <v>41053.208333333336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11">
        <f t="shared" si="24"/>
        <v>75.04195804195804</v>
      </c>
      <c r="G444" s="6">
        <f t="shared" si="25"/>
        <v>1.9872222222222222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2044</v>
      </c>
      <c r="R444" t="s">
        <v>2045</v>
      </c>
      <c r="S444" s="13">
        <f t="shared" si="26"/>
        <v>42980.208333333328</v>
      </c>
      <c r="T444" s="16">
        <f t="shared" si="27"/>
        <v>42996.208333333328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11">
        <f t="shared" si="24"/>
        <v>35.911111111111111</v>
      </c>
      <c r="G445" s="6">
        <f t="shared" si="25"/>
        <v>0.34752688172043011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2044</v>
      </c>
      <c r="R445" t="s">
        <v>2045</v>
      </c>
      <c r="S445" s="13">
        <f t="shared" si="26"/>
        <v>40451.208333333336</v>
      </c>
      <c r="T445" s="16">
        <f t="shared" si="27"/>
        <v>40470.208333333336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11">
        <f t="shared" si="24"/>
        <v>36.952702702702702</v>
      </c>
      <c r="G446" s="6">
        <f t="shared" si="25"/>
        <v>1.7641935483870967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2040</v>
      </c>
      <c r="R446" t="s">
        <v>2050</v>
      </c>
      <c r="S446" s="13">
        <f t="shared" si="26"/>
        <v>40748.208333333336</v>
      </c>
      <c r="T446" s="16">
        <f t="shared" si="27"/>
        <v>40750.208333333336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11">
        <f t="shared" si="24"/>
        <v>63.170588235294119</v>
      </c>
      <c r="G447" s="6">
        <f t="shared" si="25"/>
        <v>5.1138095238095236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2044</v>
      </c>
      <c r="R447" t="s">
        <v>2045</v>
      </c>
      <c r="S447" s="13">
        <f t="shared" si="26"/>
        <v>40515.25</v>
      </c>
      <c r="T447" s="16">
        <f t="shared" si="27"/>
        <v>40536.25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11">
        <f t="shared" si="24"/>
        <v>29.99462365591398</v>
      </c>
      <c r="G448" s="6">
        <f t="shared" si="25"/>
        <v>0.82044117647058823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2042</v>
      </c>
      <c r="R448" t="s">
        <v>2051</v>
      </c>
      <c r="S448" s="13">
        <f t="shared" si="26"/>
        <v>41261.25</v>
      </c>
      <c r="T448" s="16">
        <f t="shared" si="27"/>
        <v>41263.25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11">
        <f t="shared" si="24"/>
        <v>86</v>
      </c>
      <c r="G449" s="6">
        <f t="shared" si="25"/>
        <v>0.24326030927835052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2046</v>
      </c>
      <c r="R449" t="s">
        <v>2065</v>
      </c>
      <c r="S449" s="13">
        <f t="shared" si="26"/>
        <v>43088.25</v>
      </c>
      <c r="T449" s="16">
        <f t="shared" si="27"/>
        <v>43104.25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11">
        <f t="shared" si="24"/>
        <v>75.014876033057845</v>
      </c>
      <c r="G450" s="6">
        <f t="shared" si="25"/>
        <v>0.50482758620689661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2055</v>
      </c>
      <c r="R450" t="s">
        <v>2056</v>
      </c>
      <c r="S450" s="13">
        <f t="shared" si="26"/>
        <v>41378.208333333336</v>
      </c>
      <c r="T450" s="16">
        <f t="shared" si="27"/>
        <v>41380.208333333336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11">
        <f t="shared" ref="F451:F514" si="28">E451/I451</f>
        <v>101.19767441860465</v>
      </c>
      <c r="G451" s="6">
        <f t="shared" ref="G451:G514" si="29">E451/D451</f>
        <v>9.67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2055</v>
      </c>
      <c r="R451" t="s">
        <v>2056</v>
      </c>
      <c r="S451" s="13">
        <f t="shared" ref="S451:S514" si="30">(((L451/60)/60)/24)+DATE(1970,1,1)</f>
        <v>43530.25</v>
      </c>
      <c r="T451" s="16">
        <f t="shared" ref="T451:T514" si="31">(((M451/60)/60)/24)+DATE(1970,1,1)</f>
        <v>43547.208333333328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11">
        <f t="shared" si="28"/>
        <v>4</v>
      </c>
      <c r="G452" s="6">
        <f t="shared" si="29"/>
        <v>0.04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2046</v>
      </c>
      <c r="R452" t="s">
        <v>2054</v>
      </c>
      <c r="S452" s="13">
        <f t="shared" si="30"/>
        <v>43394.208333333328</v>
      </c>
      <c r="T452" s="16">
        <f t="shared" si="31"/>
        <v>43417.25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11">
        <f t="shared" si="28"/>
        <v>29.001272669424118</v>
      </c>
      <c r="G453" s="6">
        <f t="shared" si="29"/>
        <v>1.2284501347708894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2040</v>
      </c>
      <c r="R453" t="s">
        <v>2041</v>
      </c>
      <c r="S453" s="13">
        <f t="shared" si="30"/>
        <v>42935.208333333328</v>
      </c>
      <c r="T453" s="16">
        <f t="shared" si="31"/>
        <v>42966.208333333328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11">
        <f t="shared" si="28"/>
        <v>98.225806451612897</v>
      </c>
      <c r="G454" s="6">
        <f t="shared" si="29"/>
        <v>0.63437500000000002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2046</v>
      </c>
      <c r="R454" t="s">
        <v>2049</v>
      </c>
      <c r="S454" s="13">
        <f t="shared" si="30"/>
        <v>40365.208333333336</v>
      </c>
      <c r="T454" s="16">
        <f t="shared" si="31"/>
        <v>40366.208333333336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11">
        <f t="shared" si="28"/>
        <v>87.001693480101608</v>
      </c>
      <c r="G455" s="6">
        <f t="shared" si="29"/>
        <v>0.56331688596491225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2046</v>
      </c>
      <c r="R455" t="s">
        <v>2068</v>
      </c>
      <c r="S455" s="13">
        <f t="shared" si="30"/>
        <v>42705.25</v>
      </c>
      <c r="T455" s="16">
        <f t="shared" si="31"/>
        <v>42746.25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11">
        <f t="shared" si="28"/>
        <v>45.205128205128204</v>
      </c>
      <c r="G456" s="6">
        <f t="shared" si="29"/>
        <v>0.44074999999999998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2046</v>
      </c>
      <c r="R456" t="s">
        <v>2049</v>
      </c>
      <c r="S456" s="13">
        <f t="shared" si="30"/>
        <v>41568.208333333336</v>
      </c>
      <c r="T456" s="16">
        <f t="shared" si="31"/>
        <v>41604.25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11">
        <f t="shared" si="28"/>
        <v>37.001341561577675</v>
      </c>
      <c r="G457" s="6">
        <f t="shared" si="29"/>
        <v>1.1837253218884121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2044</v>
      </c>
      <c r="R457" t="s">
        <v>2045</v>
      </c>
      <c r="S457" s="13">
        <f t="shared" si="30"/>
        <v>40809.208333333336</v>
      </c>
      <c r="T457" s="16">
        <f t="shared" si="31"/>
        <v>40832.208333333336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11">
        <f t="shared" si="28"/>
        <v>94.976947040498445</v>
      </c>
      <c r="G458" s="6">
        <f t="shared" si="29"/>
        <v>1.041243169398907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2040</v>
      </c>
      <c r="R458" t="s">
        <v>2050</v>
      </c>
      <c r="S458" s="13">
        <f t="shared" si="30"/>
        <v>43141.25</v>
      </c>
      <c r="T458" s="16">
        <f t="shared" si="31"/>
        <v>43141.25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11">
        <f t="shared" si="28"/>
        <v>28.956521739130434</v>
      </c>
      <c r="G459" s="6">
        <f t="shared" si="29"/>
        <v>0.26640000000000003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2044</v>
      </c>
      <c r="R459" t="s">
        <v>2045</v>
      </c>
      <c r="S459" s="13">
        <f t="shared" si="30"/>
        <v>42657.208333333328</v>
      </c>
      <c r="T459" s="16">
        <f t="shared" si="31"/>
        <v>42659.208333333328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11">
        <f t="shared" si="28"/>
        <v>55.993396226415094</v>
      </c>
      <c r="G460" s="6">
        <f t="shared" si="29"/>
        <v>3.5120118343195266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2044</v>
      </c>
      <c r="R460" t="s">
        <v>2045</v>
      </c>
      <c r="S460" s="13">
        <f t="shared" si="30"/>
        <v>40265.208333333336</v>
      </c>
      <c r="T460" s="16">
        <f t="shared" si="31"/>
        <v>40309.208333333336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11">
        <f t="shared" si="28"/>
        <v>54.038095238095238</v>
      </c>
      <c r="G461" s="6">
        <f t="shared" si="29"/>
        <v>0.90063492063492068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2046</v>
      </c>
      <c r="R461" t="s">
        <v>2047</v>
      </c>
      <c r="S461" s="13">
        <f t="shared" si="30"/>
        <v>42001.25</v>
      </c>
      <c r="T461" s="16">
        <f t="shared" si="31"/>
        <v>42026.25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11">
        <f t="shared" si="28"/>
        <v>82.38</v>
      </c>
      <c r="G462" s="6">
        <f t="shared" si="29"/>
        <v>1.7162500000000001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2044</v>
      </c>
      <c r="R462" t="s">
        <v>2045</v>
      </c>
      <c r="S462" s="13">
        <f t="shared" si="30"/>
        <v>40399.208333333336</v>
      </c>
      <c r="T462" s="16">
        <f t="shared" si="31"/>
        <v>40402.208333333336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11">
        <f t="shared" si="28"/>
        <v>66.997115384615384</v>
      </c>
      <c r="G463" s="6">
        <f t="shared" si="29"/>
        <v>1.4104655870445344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2046</v>
      </c>
      <c r="R463" t="s">
        <v>2049</v>
      </c>
      <c r="S463" s="13">
        <f t="shared" si="30"/>
        <v>41757.208333333336</v>
      </c>
      <c r="T463" s="16">
        <f t="shared" si="31"/>
        <v>41777.208333333336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11">
        <f t="shared" si="28"/>
        <v>107.91401869158878</v>
      </c>
      <c r="G464" s="6">
        <f t="shared" si="29"/>
        <v>0.30579449152542371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2055</v>
      </c>
      <c r="R464" t="s">
        <v>2066</v>
      </c>
      <c r="S464" s="13">
        <f t="shared" si="30"/>
        <v>41304.25</v>
      </c>
      <c r="T464" s="16">
        <f t="shared" si="31"/>
        <v>41342.25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11">
        <f t="shared" si="28"/>
        <v>69.009501187648453</v>
      </c>
      <c r="G465" s="6">
        <f t="shared" si="29"/>
        <v>1.0816455696202532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2046</v>
      </c>
      <c r="R465" t="s">
        <v>2054</v>
      </c>
      <c r="S465" s="13">
        <f t="shared" si="30"/>
        <v>41639.25</v>
      </c>
      <c r="T465" s="16">
        <f t="shared" si="31"/>
        <v>41643.25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11">
        <f t="shared" si="28"/>
        <v>39.006568144499177</v>
      </c>
      <c r="G466" s="6">
        <f t="shared" si="29"/>
        <v>1.3345505617977529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2044</v>
      </c>
      <c r="R466" t="s">
        <v>2045</v>
      </c>
      <c r="S466" s="13">
        <f t="shared" si="30"/>
        <v>43142.25</v>
      </c>
      <c r="T466" s="16">
        <f t="shared" si="31"/>
        <v>43156.25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11">
        <f t="shared" si="28"/>
        <v>110.3625</v>
      </c>
      <c r="G467" s="6">
        <f t="shared" si="29"/>
        <v>1.8785106382978722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2052</v>
      </c>
      <c r="R467" t="s">
        <v>2064</v>
      </c>
      <c r="S467" s="13">
        <f t="shared" si="30"/>
        <v>43127.25</v>
      </c>
      <c r="T467" s="16">
        <f t="shared" si="31"/>
        <v>43136.25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11">
        <f t="shared" si="28"/>
        <v>94.857142857142861</v>
      </c>
      <c r="G468" s="6">
        <f t="shared" si="29"/>
        <v>3.32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2042</v>
      </c>
      <c r="R468" t="s">
        <v>2051</v>
      </c>
      <c r="S468" s="13">
        <f t="shared" si="30"/>
        <v>41409.208333333336</v>
      </c>
      <c r="T468" s="16">
        <f t="shared" si="31"/>
        <v>41432.208333333336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11">
        <f t="shared" si="28"/>
        <v>57.935251798561154</v>
      </c>
      <c r="G469" s="6">
        <f t="shared" si="29"/>
        <v>5.7521428571428572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2042</v>
      </c>
      <c r="R469" t="s">
        <v>2043</v>
      </c>
      <c r="S469" s="13">
        <f t="shared" si="30"/>
        <v>42331.25</v>
      </c>
      <c r="T469" s="16">
        <f t="shared" si="31"/>
        <v>42338.25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11">
        <f t="shared" si="28"/>
        <v>101.25</v>
      </c>
      <c r="G470" s="6">
        <f t="shared" si="29"/>
        <v>0.40500000000000003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2044</v>
      </c>
      <c r="R470" t="s">
        <v>2045</v>
      </c>
      <c r="S470" s="13">
        <f t="shared" si="30"/>
        <v>43569.208333333328</v>
      </c>
      <c r="T470" s="16">
        <f t="shared" si="31"/>
        <v>43585.208333333328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11">
        <f t="shared" si="28"/>
        <v>64.95597484276729</v>
      </c>
      <c r="G471" s="6">
        <f t="shared" si="29"/>
        <v>1.8442857142857143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2046</v>
      </c>
      <c r="R471" t="s">
        <v>2049</v>
      </c>
      <c r="S471" s="13">
        <f t="shared" si="30"/>
        <v>42142.208333333328</v>
      </c>
      <c r="T471" s="16">
        <f t="shared" si="31"/>
        <v>42144.208333333328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11">
        <f t="shared" si="28"/>
        <v>27.00524934383202</v>
      </c>
      <c r="G472" s="6">
        <f t="shared" si="29"/>
        <v>2.8580555555555556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2042</v>
      </c>
      <c r="R472" t="s">
        <v>2051</v>
      </c>
      <c r="S472" s="13">
        <f t="shared" si="30"/>
        <v>42716.25</v>
      </c>
      <c r="T472" s="16">
        <f t="shared" si="31"/>
        <v>42723.25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11">
        <f t="shared" si="28"/>
        <v>50.97422680412371</v>
      </c>
      <c r="G473" s="6">
        <f t="shared" si="29"/>
        <v>3.19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2038</v>
      </c>
      <c r="R473" t="s">
        <v>2039</v>
      </c>
      <c r="S473" s="13">
        <f t="shared" si="30"/>
        <v>41031.208333333336</v>
      </c>
      <c r="T473" s="16">
        <f t="shared" si="31"/>
        <v>41031.208333333336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11">
        <f t="shared" si="28"/>
        <v>104.94260869565217</v>
      </c>
      <c r="G474" s="6">
        <f t="shared" si="29"/>
        <v>0.39234070221066319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2040</v>
      </c>
      <c r="R474" t="s">
        <v>2041</v>
      </c>
      <c r="S474" s="13">
        <f t="shared" si="30"/>
        <v>43535.208333333328</v>
      </c>
      <c r="T474" s="16">
        <f t="shared" si="31"/>
        <v>43589.208333333328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11">
        <f t="shared" si="28"/>
        <v>84.028301886792448</v>
      </c>
      <c r="G475" s="6">
        <f t="shared" si="29"/>
        <v>1.7814000000000001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2040</v>
      </c>
      <c r="R475" t="s">
        <v>2048</v>
      </c>
      <c r="S475" s="13">
        <f t="shared" si="30"/>
        <v>43277.208333333328</v>
      </c>
      <c r="T475" s="16">
        <f t="shared" si="31"/>
        <v>43278.208333333328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11">
        <f t="shared" si="28"/>
        <v>102.85915492957747</v>
      </c>
      <c r="G476" s="6">
        <f t="shared" si="29"/>
        <v>3.6515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2046</v>
      </c>
      <c r="R476" t="s">
        <v>2065</v>
      </c>
      <c r="S476" s="13">
        <f t="shared" si="30"/>
        <v>41989.25</v>
      </c>
      <c r="T476" s="16">
        <f t="shared" si="31"/>
        <v>41990.25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11">
        <f t="shared" si="28"/>
        <v>39.962085308056871</v>
      </c>
      <c r="G477" s="6">
        <f t="shared" si="29"/>
        <v>1.1394594594594594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2052</v>
      </c>
      <c r="R477" t="s">
        <v>2064</v>
      </c>
      <c r="S477" s="13">
        <f t="shared" si="30"/>
        <v>41450.208333333336</v>
      </c>
      <c r="T477" s="16">
        <f t="shared" si="31"/>
        <v>41454.208333333336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11">
        <f t="shared" si="28"/>
        <v>51.001785714285717</v>
      </c>
      <c r="G478" s="6">
        <f t="shared" si="29"/>
        <v>0.29828720626631855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2052</v>
      </c>
      <c r="R478" t="s">
        <v>2058</v>
      </c>
      <c r="S478" s="13">
        <f t="shared" si="30"/>
        <v>43322.208333333328</v>
      </c>
      <c r="T478" s="16">
        <f t="shared" si="31"/>
        <v>43328.208333333328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11">
        <f t="shared" si="28"/>
        <v>40.823008849557525</v>
      </c>
      <c r="G479" s="6">
        <f t="shared" si="29"/>
        <v>0.54270588235294115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2046</v>
      </c>
      <c r="R479" t="s">
        <v>2068</v>
      </c>
      <c r="S479" s="13">
        <f t="shared" si="30"/>
        <v>40720.208333333336</v>
      </c>
      <c r="T479" s="16">
        <f t="shared" si="31"/>
        <v>40747.208333333336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11">
        <f t="shared" si="28"/>
        <v>58.999637155297535</v>
      </c>
      <c r="G480" s="6">
        <f t="shared" si="29"/>
        <v>2.3634156976744185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2042</v>
      </c>
      <c r="R480" t="s">
        <v>2051</v>
      </c>
      <c r="S480" s="13">
        <f t="shared" si="30"/>
        <v>42072.208333333328</v>
      </c>
      <c r="T480" s="16">
        <f t="shared" si="31"/>
        <v>42084.208333333328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11">
        <f t="shared" si="28"/>
        <v>71.156069364161851</v>
      </c>
      <c r="G481" s="6">
        <f t="shared" si="29"/>
        <v>5.1291666666666664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2038</v>
      </c>
      <c r="R481" t="s">
        <v>2039</v>
      </c>
      <c r="S481" s="13">
        <f t="shared" si="30"/>
        <v>42945.208333333328</v>
      </c>
      <c r="T481" s="16">
        <f t="shared" si="31"/>
        <v>42947.208333333328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11">
        <f t="shared" si="28"/>
        <v>99.494252873563212</v>
      </c>
      <c r="G482" s="6">
        <f t="shared" si="29"/>
        <v>1.0065116279069768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2059</v>
      </c>
      <c r="R482" t="s">
        <v>2060</v>
      </c>
      <c r="S482" s="13">
        <f t="shared" si="30"/>
        <v>40248.25</v>
      </c>
      <c r="T482" s="16">
        <f t="shared" si="31"/>
        <v>40257.208333333336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11">
        <f t="shared" si="28"/>
        <v>103.98634590377114</v>
      </c>
      <c r="G483" s="6">
        <f t="shared" si="29"/>
        <v>0.81348423194303154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2044</v>
      </c>
      <c r="R483" t="s">
        <v>2045</v>
      </c>
      <c r="S483" s="13">
        <f t="shared" si="30"/>
        <v>41913.208333333336</v>
      </c>
      <c r="T483" s="16">
        <f t="shared" si="31"/>
        <v>41955.25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11">
        <f t="shared" si="28"/>
        <v>76.555555555555557</v>
      </c>
      <c r="G484" s="6">
        <f t="shared" si="29"/>
        <v>0.16404761904761905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2052</v>
      </c>
      <c r="R484" t="s">
        <v>2058</v>
      </c>
      <c r="S484" s="13">
        <f t="shared" si="30"/>
        <v>40963.25</v>
      </c>
      <c r="T484" s="16">
        <f t="shared" si="31"/>
        <v>40974.25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11">
        <f t="shared" si="28"/>
        <v>87.068592057761734</v>
      </c>
      <c r="G485" s="6">
        <f t="shared" si="29"/>
        <v>0.52774617067833696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2044</v>
      </c>
      <c r="R485" t="s">
        <v>2045</v>
      </c>
      <c r="S485" s="13">
        <f t="shared" si="30"/>
        <v>43811.25</v>
      </c>
      <c r="T485" s="16">
        <f t="shared" si="31"/>
        <v>43818.25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11">
        <f t="shared" si="28"/>
        <v>48.99554707379135</v>
      </c>
      <c r="G486" s="6">
        <f t="shared" si="29"/>
        <v>2.6020608108108108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2038</v>
      </c>
      <c r="R486" t="s">
        <v>2039</v>
      </c>
      <c r="S486" s="13">
        <f t="shared" si="30"/>
        <v>41855.208333333336</v>
      </c>
      <c r="T486" s="16">
        <f t="shared" si="31"/>
        <v>41904.208333333336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11">
        <f t="shared" si="28"/>
        <v>42.969135802469133</v>
      </c>
      <c r="G487" s="6">
        <f t="shared" si="29"/>
        <v>0.30732891832229581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2044</v>
      </c>
      <c r="R487" t="s">
        <v>2045</v>
      </c>
      <c r="S487" s="13">
        <f t="shared" si="30"/>
        <v>43626.208333333328</v>
      </c>
      <c r="T487" s="16">
        <f t="shared" si="31"/>
        <v>43667.208333333328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11">
        <f t="shared" si="28"/>
        <v>33.428571428571431</v>
      </c>
      <c r="G488" s="6">
        <f t="shared" si="29"/>
        <v>0.13500000000000001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2052</v>
      </c>
      <c r="R488" t="s">
        <v>2064</v>
      </c>
      <c r="S488" s="13">
        <f t="shared" si="30"/>
        <v>43168.25</v>
      </c>
      <c r="T488" s="16">
        <f t="shared" si="31"/>
        <v>43183.208333333328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11">
        <f t="shared" si="28"/>
        <v>83.982949701619773</v>
      </c>
      <c r="G489" s="6">
        <f t="shared" si="29"/>
        <v>1.7862556663644606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2044</v>
      </c>
      <c r="R489" t="s">
        <v>2045</v>
      </c>
      <c r="S489" s="13">
        <f t="shared" si="30"/>
        <v>42845.208333333328</v>
      </c>
      <c r="T489" s="16">
        <f t="shared" si="31"/>
        <v>42878.208333333328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11">
        <f t="shared" si="28"/>
        <v>101.41739130434783</v>
      </c>
      <c r="G490" s="6">
        <f t="shared" si="29"/>
        <v>2.2005660377358489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2044</v>
      </c>
      <c r="R490" t="s">
        <v>2045</v>
      </c>
      <c r="S490" s="13">
        <f t="shared" si="30"/>
        <v>42403.25</v>
      </c>
      <c r="T490" s="16">
        <f t="shared" si="31"/>
        <v>42420.25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11">
        <f t="shared" si="28"/>
        <v>109.87058823529412</v>
      </c>
      <c r="G491" s="6">
        <f t="shared" si="29"/>
        <v>1.015108695652174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2042</v>
      </c>
      <c r="R491" t="s">
        <v>2051</v>
      </c>
      <c r="S491" s="13">
        <f t="shared" si="30"/>
        <v>40406.208333333336</v>
      </c>
      <c r="T491" s="16">
        <f t="shared" si="31"/>
        <v>40411.208333333336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11">
        <f t="shared" si="28"/>
        <v>31.916666666666668</v>
      </c>
      <c r="G492" s="6">
        <f t="shared" si="29"/>
        <v>1.915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2069</v>
      </c>
      <c r="R492" t="s">
        <v>2070</v>
      </c>
      <c r="S492" s="13">
        <f t="shared" si="30"/>
        <v>43786.25</v>
      </c>
      <c r="T492" s="16">
        <f t="shared" si="31"/>
        <v>43793.25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11">
        <f t="shared" si="28"/>
        <v>70.993450675399103</v>
      </c>
      <c r="G493" s="6">
        <f t="shared" si="29"/>
        <v>3.0534683098591549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2038</v>
      </c>
      <c r="R493" t="s">
        <v>2039</v>
      </c>
      <c r="S493" s="13">
        <f t="shared" si="30"/>
        <v>41456.208333333336</v>
      </c>
      <c r="T493" s="16">
        <f t="shared" si="31"/>
        <v>41482.208333333336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11">
        <f t="shared" si="28"/>
        <v>77.026890756302521</v>
      </c>
      <c r="G494" s="6">
        <f t="shared" si="29"/>
        <v>0.23995287958115183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2046</v>
      </c>
      <c r="R494" t="s">
        <v>2057</v>
      </c>
      <c r="S494" s="13">
        <f t="shared" si="30"/>
        <v>40336.208333333336</v>
      </c>
      <c r="T494" s="16">
        <f t="shared" si="31"/>
        <v>40371.208333333336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11">
        <f t="shared" si="28"/>
        <v>101.78125</v>
      </c>
      <c r="G495" s="6">
        <f t="shared" si="29"/>
        <v>7.2377777777777776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2059</v>
      </c>
      <c r="R495" t="s">
        <v>2060</v>
      </c>
      <c r="S495" s="13">
        <f t="shared" si="30"/>
        <v>43645.208333333328</v>
      </c>
      <c r="T495" s="16">
        <f t="shared" si="31"/>
        <v>43658.208333333328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11">
        <f t="shared" si="28"/>
        <v>51.059701492537314</v>
      </c>
      <c r="G496" s="6">
        <f t="shared" si="29"/>
        <v>5.4736000000000002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2042</v>
      </c>
      <c r="R496" t="s">
        <v>2051</v>
      </c>
      <c r="S496" s="13">
        <f t="shared" si="30"/>
        <v>40990.208333333336</v>
      </c>
      <c r="T496" s="16">
        <f t="shared" si="31"/>
        <v>40991.208333333336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11">
        <f t="shared" si="28"/>
        <v>68.02051282051282</v>
      </c>
      <c r="G497" s="6">
        <f t="shared" si="29"/>
        <v>4.1449999999999996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2044</v>
      </c>
      <c r="R497" t="s">
        <v>2045</v>
      </c>
      <c r="S497" s="13">
        <f t="shared" si="30"/>
        <v>41800.208333333336</v>
      </c>
      <c r="T497" s="16">
        <f t="shared" si="31"/>
        <v>41804.208333333336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11">
        <f t="shared" si="28"/>
        <v>30.87037037037037</v>
      </c>
      <c r="G498" s="6">
        <f t="shared" si="29"/>
        <v>9.0696409140369975E-3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2046</v>
      </c>
      <c r="R498" t="s">
        <v>2054</v>
      </c>
      <c r="S498" s="13">
        <f t="shared" si="30"/>
        <v>42876.208333333328</v>
      </c>
      <c r="T498" s="16">
        <f t="shared" si="31"/>
        <v>42893.208333333328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11">
        <f t="shared" si="28"/>
        <v>27.908333333333335</v>
      </c>
      <c r="G499" s="6">
        <f t="shared" si="29"/>
        <v>0.34173469387755101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2042</v>
      </c>
      <c r="R499" t="s">
        <v>2051</v>
      </c>
      <c r="S499" s="13">
        <f t="shared" si="30"/>
        <v>42724.25</v>
      </c>
      <c r="T499" s="16">
        <f t="shared" si="31"/>
        <v>42724.25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11">
        <f t="shared" si="28"/>
        <v>79.994818652849744</v>
      </c>
      <c r="G500" s="6">
        <f t="shared" si="29"/>
        <v>0.239488107549121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2042</v>
      </c>
      <c r="R500" t="s">
        <v>2043</v>
      </c>
      <c r="S500" s="13">
        <f t="shared" si="30"/>
        <v>42005.25</v>
      </c>
      <c r="T500" s="16">
        <f t="shared" si="31"/>
        <v>42007.25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11">
        <f t="shared" si="28"/>
        <v>38.003378378378379</v>
      </c>
      <c r="G501" s="6">
        <f t="shared" si="29"/>
        <v>0.48072649572649573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2046</v>
      </c>
      <c r="R501" t="s">
        <v>2047</v>
      </c>
      <c r="S501" s="13">
        <f t="shared" si="30"/>
        <v>42444.208333333328</v>
      </c>
      <c r="T501" s="16">
        <f t="shared" si="31"/>
        <v>42449.208333333328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11" t="e">
        <f t="shared" si="28"/>
        <v>#DIV/0!</v>
      </c>
      <c r="G502" s="6">
        <f t="shared" si="29"/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2044</v>
      </c>
      <c r="R502" t="s">
        <v>2045</v>
      </c>
      <c r="S502" s="13">
        <f t="shared" si="30"/>
        <v>41395.208333333336</v>
      </c>
      <c r="T502" s="16">
        <f t="shared" si="31"/>
        <v>41423.208333333336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11">
        <f t="shared" si="28"/>
        <v>59.990534521158132</v>
      </c>
      <c r="G503" s="6">
        <f t="shared" si="29"/>
        <v>0.70145182291666663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2046</v>
      </c>
      <c r="R503" t="s">
        <v>2047</v>
      </c>
      <c r="S503" s="13">
        <f t="shared" si="30"/>
        <v>41345.208333333336</v>
      </c>
      <c r="T503" s="16">
        <f t="shared" si="31"/>
        <v>41347.208333333336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11">
        <f t="shared" si="28"/>
        <v>37.037634408602152</v>
      </c>
      <c r="G504" s="6">
        <f t="shared" si="29"/>
        <v>5.2992307692307694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2055</v>
      </c>
      <c r="R504" t="s">
        <v>2056</v>
      </c>
      <c r="S504" s="13">
        <f t="shared" si="30"/>
        <v>41117.208333333336</v>
      </c>
      <c r="T504" s="16">
        <f t="shared" si="31"/>
        <v>41146.208333333336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11">
        <f t="shared" si="28"/>
        <v>99.963043478260872</v>
      </c>
      <c r="G505" s="6">
        <f t="shared" si="29"/>
        <v>1.8032549019607844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2046</v>
      </c>
      <c r="R505" t="s">
        <v>2049</v>
      </c>
      <c r="S505" s="13">
        <f t="shared" si="30"/>
        <v>42186.208333333328</v>
      </c>
      <c r="T505" s="16">
        <f t="shared" si="31"/>
        <v>42206.208333333328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11">
        <f t="shared" si="28"/>
        <v>111.6774193548387</v>
      </c>
      <c r="G506" s="6">
        <f t="shared" si="29"/>
        <v>0.92320000000000002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2040</v>
      </c>
      <c r="R506" t="s">
        <v>2041</v>
      </c>
      <c r="S506" s="13">
        <f t="shared" si="30"/>
        <v>42142.208333333328</v>
      </c>
      <c r="T506" s="16">
        <f t="shared" si="31"/>
        <v>42143.208333333328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11">
        <f t="shared" si="28"/>
        <v>36.014409221902014</v>
      </c>
      <c r="G507" s="6">
        <f t="shared" si="29"/>
        <v>0.13901001112347053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2052</v>
      </c>
      <c r="R507" t="s">
        <v>2061</v>
      </c>
      <c r="S507" s="13">
        <f t="shared" si="30"/>
        <v>41341.25</v>
      </c>
      <c r="T507" s="16">
        <f t="shared" si="31"/>
        <v>41383.208333333336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11">
        <f t="shared" si="28"/>
        <v>66.010284810126578</v>
      </c>
      <c r="G508" s="6">
        <f t="shared" si="29"/>
        <v>9.2707777777777771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2044</v>
      </c>
      <c r="R508" t="s">
        <v>2045</v>
      </c>
      <c r="S508" s="13">
        <f t="shared" si="30"/>
        <v>43062.25</v>
      </c>
      <c r="T508" s="16">
        <f t="shared" si="31"/>
        <v>43079.25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11">
        <f t="shared" si="28"/>
        <v>44.05263157894737</v>
      </c>
      <c r="G509" s="6">
        <f t="shared" si="29"/>
        <v>0.39857142857142858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2042</v>
      </c>
      <c r="R509" t="s">
        <v>2043</v>
      </c>
      <c r="S509" s="13">
        <f t="shared" si="30"/>
        <v>41373.208333333336</v>
      </c>
      <c r="T509" s="16">
        <f t="shared" si="31"/>
        <v>41422.208333333336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11">
        <f t="shared" si="28"/>
        <v>52.999726551818434</v>
      </c>
      <c r="G510" s="6">
        <f t="shared" si="29"/>
        <v>1.1222929936305732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2044</v>
      </c>
      <c r="R510" t="s">
        <v>2045</v>
      </c>
      <c r="S510" s="13">
        <f t="shared" si="30"/>
        <v>43310.208333333328</v>
      </c>
      <c r="T510" s="16">
        <f t="shared" si="31"/>
        <v>43331.208333333328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11">
        <f t="shared" si="28"/>
        <v>95</v>
      </c>
      <c r="G511" s="6">
        <f t="shared" si="29"/>
        <v>0.70925816023738875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2044</v>
      </c>
      <c r="R511" t="s">
        <v>2045</v>
      </c>
      <c r="S511" s="13">
        <f t="shared" si="30"/>
        <v>41034.208333333336</v>
      </c>
      <c r="T511" s="16">
        <f t="shared" si="31"/>
        <v>41044.208333333336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11">
        <f t="shared" si="28"/>
        <v>70.908396946564892</v>
      </c>
      <c r="G512" s="6">
        <f t="shared" si="29"/>
        <v>1.1908974358974358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2046</v>
      </c>
      <c r="R512" t="s">
        <v>2049</v>
      </c>
      <c r="S512" s="13">
        <f t="shared" si="30"/>
        <v>43251.208333333328</v>
      </c>
      <c r="T512" s="16">
        <f t="shared" si="31"/>
        <v>43275.208333333328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11">
        <f t="shared" si="28"/>
        <v>98.060773480662988</v>
      </c>
      <c r="G513" s="6">
        <f t="shared" si="29"/>
        <v>0.24017591339648173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2044</v>
      </c>
      <c r="R513" t="s">
        <v>2045</v>
      </c>
      <c r="S513" s="13">
        <f t="shared" si="30"/>
        <v>43671.208333333328</v>
      </c>
      <c r="T513" s="16">
        <f t="shared" si="31"/>
        <v>43681.208333333328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11">
        <f t="shared" si="28"/>
        <v>53.046025104602514</v>
      </c>
      <c r="G514" s="6">
        <f t="shared" si="29"/>
        <v>1.3931868131868133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2055</v>
      </c>
      <c r="R514" t="s">
        <v>2056</v>
      </c>
      <c r="S514" s="13">
        <f t="shared" si="30"/>
        <v>41825.208333333336</v>
      </c>
      <c r="T514" s="16">
        <f t="shared" si="31"/>
        <v>41826.208333333336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11">
        <f t="shared" ref="F515:F578" si="32">E515/I515</f>
        <v>93.142857142857139</v>
      </c>
      <c r="G515" s="6">
        <f t="shared" ref="G515:G578" si="33">E515/D515</f>
        <v>0.39277108433734942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2046</v>
      </c>
      <c r="R515" t="s">
        <v>2065</v>
      </c>
      <c r="S515" s="13">
        <f t="shared" ref="S515:S578" si="34">(((L515/60)/60)/24)+DATE(1970,1,1)</f>
        <v>40430.208333333336</v>
      </c>
      <c r="T515" s="16">
        <f t="shared" ref="T515:T578" si="35">(((M515/60)/60)/24)+DATE(1970,1,1)</f>
        <v>40432.208333333336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11">
        <f t="shared" si="32"/>
        <v>58.945075757575758</v>
      </c>
      <c r="G516" s="6">
        <f t="shared" si="33"/>
        <v>0.22439077144917088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2040</v>
      </c>
      <c r="R516" t="s">
        <v>2041</v>
      </c>
      <c r="S516" s="13">
        <f t="shared" si="34"/>
        <v>41614.25</v>
      </c>
      <c r="T516" s="16">
        <f t="shared" si="35"/>
        <v>41619.25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11">
        <f t="shared" si="32"/>
        <v>36.067669172932334</v>
      </c>
      <c r="G517" s="6">
        <f t="shared" si="33"/>
        <v>0.55779069767441858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2044</v>
      </c>
      <c r="R517" t="s">
        <v>2045</v>
      </c>
      <c r="S517" s="13">
        <f t="shared" si="34"/>
        <v>40900.25</v>
      </c>
      <c r="T517" s="16">
        <f t="shared" si="35"/>
        <v>40902.25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11">
        <f t="shared" si="32"/>
        <v>63.030732860520096</v>
      </c>
      <c r="G518" s="6">
        <f t="shared" si="33"/>
        <v>0.42523125996810207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2052</v>
      </c>
      <c r="R518" t="s">
        <v>2053</v>
      </c>
      <c r="S518" s="13">
        <f t="shared" si="34"/>
        <v>40396.208333333336</v>
      </c>
      <c r="T518" s="16">
        <f t="shared" si="35"/>
        <v>40434.208333333336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11">
        <f t="shared" si="32"/>
        <v>84.717948717948715</v>
      </c>
      <c r="G519" s="6">
        <f t="shared" si="33"/>
        <v>1.1200000000000001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2038</v>
      </c>
      <c r="R519" t="s">
        <v>2039</v>
      </c>
      <c r="S519" s="13">
        <f t="shared" si="34"/>
        <v>42860.208333333328</v>
      </c>
      <c r="T519" s="16">
        <f t="shared" si="35"/>
        <v>42865.208333333328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11">
        <f t="shared" si="32"/>
        <v>62.2</v>
      </c>
      <c r="G520" s="6">
        <f t="shared" si="33"/>
        <v>7.0681818181818179E-2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2046</v>
      </c>
      <c r="R520" t="s">
        <v>2054</v>
      </c>
      <c r="S520" s="13">
        <f t="shared" si="34"/>
        <v>43154.25</v>
      </c>
      <c r="T520" s="16">
        <f t="shared" si="35"/>
        <v>43156.25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11">
        <f t="shared" si="32"/>
        <v>101.97518330513255</v>
      </c>
      <c r="G521" s="6">
        <f t="shared" si="33"/>
        <v>1.0174563871693867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2040</v>
      </c>
      <c r="R521" t="s">
        <v>2041</v>
      </c>
      <c r="S521" s="13">
        <f t="shared" si="34"/>
        <v>42012.25</v>
      </c>
      <c r="T521" s="16">
        <f t="shared" si="35"/>
        <v>42026.25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11">
        <f t="shared" si="32"/>
        <v>106.4375</v>
      </c>
      <c r="G522" s="6">
        <f t="shared" si="33"/>
        <v>4.2575000000000003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2044</v>
      </c>
      <c r="R522" t="s">
        <v>2045</v>
      </c>
      <c r="S522" s="13">
        <f t="shared" si="34"/>
        <v>43574.208333333328</v>
      </c>
      <c r="T522" s="16">
        <f t="shared" si="35"/>
        <v>43577.208333333328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11">
        <f t="shared" si="32"/>
        <v>29.975609756097562</v>
      </c>
      <c r="G523" s="6">
        <f t="shared" si="33"/>
        <v>1.4553947368421052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2046</v>
      </c>
      <c r="R523" t="s">
        <v>2049</v>
      </c>
      <c r="S523" s="13">
        <f t="shared" si="34"/>
        <v>42605.208333333328</v>
      </c>
      <c r="T523" s="16">
        <f t="shared" si="35"/>
        <v>42611.208333333328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11">
        <f t="shared" si="32"/>
        <v>85.806282722513089</v>
      </c>
      <c r="G524" s="6">
        <f t="shared" si="33"/>
        <v>0.32453465346534655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2046</v>
      </c>
      <c r="R524" t="s">
        <v>2057</v>
      </c>
      <c r="S524" s="13">
        <f t="shared" si="34"/>
        <v>41093.208333333336</v>
      </c>
      <c r="T524" s="16">
        <f t="shared" si="35"/>
        <v>41105.208333333336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11">
        <f t="shared" si="32"/>
        <v>70.82022471910112</v>
      </c>
      <c r="G525" s="6">
        <f t="shared" si="33"/>
        <v>7.003333333333333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2046</v>
      </c>
      <c r="R525" t="s">
        <v>2057</v>
      </c>
      <c r="S525" s="13">
        <f t="shared" si="34"/>
        <v>40241.25</v>
      </c>
      <c r="T525" s="16">
        <f t="shared" si="35"/>
        <v>40246.25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11">
        <f t="shared" si="32"/>
        <v>40.998484082870135</v>
      </c>
      <c r="G526" s="6">
        <f t="shared" si="33"/>
        <v>0.83904860392967939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2044</v>
      </c>
      <c r="R526" t="s">
        <v>2045</v>
      </c>
      <c r="S526" s="13">
        <f t="shared" si="34"/>
        <v>40294.208333333336</v>
      </c>
      <c r="T526" s="16">
        <f t="shared" si="35"/>
        <v>40307.208333333336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11">
        <f t="shared" si="32"/>
        <v>28.063492063492063</v>
      </c>
      <c r="G527" s="6">
        <f t="shared" si="33"/>
        <v>0.84190476190476193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2042</v>
      </c>
      <c r="R527" t="s">
        <v>2051</v>
      </c>
      <c r="S527" s="13">
        <f t="shared" si="34"/>
        <v>40505.25</v>
      </c>
      <c r="T527" s="16">
        <f t="shared" si="35"/>
        <v>40509.25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11">
        <f t="shared" si="32"/>
        <v>88.054421768707485</v>
      </c>
      <c r="G528" s="6">
        <f t="shared" si="33"/>
        <v>1.5595180722891566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2044</v>
      </c>
      <c r="R528" t="s">
        <v>2045</v>
      </c>
      <c r="S528" s="13">
        <f t="shared" si="34"/>
        <v>42364.25</v>
      </c>
      <c r="T528" s="16">
        <f t="shared" si="35"/>
        <v>42401.25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11">
        <f t="shared" si="32"/>
        <v>31</v>
      </c>
      <c r="G529" s="6">
        <f t="shared" si="33"/>
        <v>0.99619450317124736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2046</v>
      </c>
      <c r="R529" t="s">
        <v>2054</v>
      </c>
      <c r="S529" s="13">
        <f t="shared" si="34"/>
        <v>42405.25</v>
      </c>
      <c r="T529" s="16">
        <f t="shared" si="35"/>
        <v>42441.25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11">
        <f t="shared" si="32"/>
        <v>90.337500000000006</v>
      </c>
      <c r="G530" s="6">
        <f t="shared" si="33"/>
        <v>0.80300000000000005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2040</v>
      </c>
      <c r="R530" t="s">
        <v>2050</v>
      </c>
      <c r="S530" s="13">
        <f t="shared" si="34"/>
        <v>41601.25</v>
      </c>
      <c r="T530" s="16">
        <f t="shared" si="35"/>
        <v>41646.25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11">
        <f t="shared" si="32"/>
        <v>63.777777777777779</v>
      </c>
      <c r="G531" s="6">
        <f t="shared" si="33"/>
        <v>0.11254901960784314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2055</v>
      </c>
      <c r="R531" t="s">
        <v>2056</v>
      </c>
      <c r="S531" s="13">
        <f t="shared" si="34"/>
        <v>41769.208333333336</v>
      </c>
      <c r="T531" s="16">
        <f t="shared" si="35"/>
        <v>41797.208333333336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11">
        <f t="shared" si="32"/>
        <v>53.995515695067262</v>
      </c>
      <c r="G532" s="6">
        <f t="shared" si="33"/>
        <v>0.91740952380952379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2052</v>
      </c>
      <c r="R532" t="s">
        <v>2058</v>
      </c>
      <c r="S532" s="13">
        <f t="shared" si="34"/>
        <v>40421.208333333336</v>
      </c>
      <c r="T532" s="16">
        <f t="shared" si="35"/>
        <v>40435.208333333336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11">
        <f t="shared" si="32"/>
        <v>48.993956043956047</v>
      </c>
      <c r="G533" s="6">
        <f t="shared" si="33"/>
        <v>0.95521156936261387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2055</v>
      </c>
      <c r="R533" t="s">
        <v>2056</v>
      </c>
      <c r="S533" s="13">
        <f t="shared" si="34"/>
        <v>41589.25</v>
      </c>
      <c r="T533" s="16">
        <f t="shared" si="35"/>
        <v>41645.25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11">
        <f t="shared" si="32"/>
        <v>63.857142857142854</v>
      </c>
      <c r="G534" s="6">
        <f t="shared" si="33"/>
        <v>5.0287499999999996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2044</v>
      </c>
      <c r="R534" t="s">
        <v>2045</v>
      </c>
      <c r="S534" s="13">
        <f t="shared" si="34"/>
        <v>43125.25</v>
      </c>
      <c r="T534" s="16">
        <f t="shared" si="35"/>
        <v>43126.25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11">
        <f t="shared" si="32"/>
        <v>82.996393146979258</v>
      </c>
      <c r="G535" s="6">
        <f t="shared" si="33"/>
        <v>1.5924394463667819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2040</v>
      </c>
      <c r="R535" t="s">
        <v>2050</v>
      </c>
      <c r="S535" s="13">
        <f t="shared" si="34"/>
        <v>41479.208333333336</v>
      </c>
      <c r="T535" s="16">
        <f t="shared" si="35"/>
        <v>41515.208333333336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11">
        <f t="shared" si="32"/>
        <v>55.08230452674897</v>
      </c>
      <c r="G536" s="6">
        <f t="shared" si="33"/>
        <v>0.15022446689113356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2046</v>
      </c>
      <c r="R536" t="s">
        <v>2049</v>
      </c>
      <c r="S536" s="13">
        <f t="shared" si="34"/>
        <v>43329.208333333328</v>
      </c>
      <c r="T536" s="16">
        <f t="shared" si="35"/>
        <v>43330.208333333328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11">
        <f t="shared" si="32"/>
        <v>62.044554455445542</v>
      </c>
      <c r="G537" s="6">
        <f t="shared" si="33"/>
        <v>4.820384615384615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2044</v>
      </c>
      <c r="R537" t="s">
        <v>2045</v>
      </c>
      <c r="S537" s="13">
        <f t="shared" si="34"/>
        <v>43259.208333333328</v>
      </c>
      <c r="T537" s="16">
        <f t="shared" si="35"/>
        <v>43261.208333333328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11">
        <f t="shared" si="32"/>
        <v>104.97857142857143</v>
      </c>
      <c r="G538" s="6">
        <f t="shared" si="33"/>
        <v>1.4996938775510205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2052</v>
      </c>
      <c r="R538" t="s">
        <v>2058</v>
      </c>
      <c r="S538" s="13">
        <f t="shared" si="34"/>
        <v>40414.208333333336</v>
      </c>
      <c r="T538" s="16">
        <f t="shared" si="35"/>
        <v>40440.208333333336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11">
        <f t="shared" si="32"/>
        <v>94.044676806083643</v>
      </c>
      <c r="G539" s="6">
        <f t="shared" si="33"/>
        <v>1.1722156398104266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2046</v>
      </c>
      <c r="R539" t="s">
        <v>2047</v>
      </c>
      <c r="S539" s="13">
        <f t="shared" si="34"/>
        <v>43342.208333333328</v>
      </c>
      <c r="T539" s="16">
        <f t="shared" si="35"/>
        <v>43365.208333333328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11">
        <f t="shared" si="32"/>
        <v>44.007716049382715</v>
      </c>
      <c r="G540" s="6">
        <f t="shared" si="33"/>
        <v>0.37695968274950431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2055</v>
      </c>
      <c r="R540" t="s">
        <v>2066</v>
      </c>
      <c r="S540" s="13">
        <f t="shared" si="34"/>
        <v>41539.208333333336</v>
      </c>
      <c r="T540" s="16">
        <f t="shared" si="35"/>
        <v>41555.208333333336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11">
        <f t="shared" si="32"/>
        <v>92.467532467532465</v>
      </c>
      <c r="G541" s="6">
        <f t="shared" si="33"/>
        <v>0.72653061224489801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2038</v>
      </c>
      <c r="R541" t="s">
        <v>2039</v>
      </c>
      <c r="S541" s="13">
        <f t="shared" si="34"/>
        <v>43647.208333333328</v>
      </c>
      <c r="T541" s="16">
        <f t="shared" si="35"/>
        <v>43653.208333333328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11">
        <f t="shared" si="32"/>
        <v>57.072874493927124</v>
      </c>
      <c r="G542" s="6">
        <f t="shared" si="33"/>
        <v>2.6598113207547169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2059</v>
      </c>
      <c r="R542" t="s">
        <v>2060</v>
      </c>
      <c r="S542" s="13">
        <f t="shared" si="34"/>
        <v>43225.208333333328</v>
      </c>
      <c r="T542" s="16">
        <f t="shared" si="35"/>
        <v>43247.208333333328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11">
        <f t="shared" si="32"/>
        <v>109.07848101265823</v>
      </c>
      <c r="G543" s="6">
        <f t="shared" si="33"/>
        <v>0.24205617977528091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2055</v>
      </c>
      <c r="R543" t="s">
        <v>2066</v>
      </c>
      <c r="S543" s="13">
        <f t="shared" si="34"/>
        <v>42165.208333333328</v>
      </c>
      <c r="T543" s="16">
        <f t="shared" si="35"/>
        <v>42191.208333333328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11">
        <f t="shared" si="32"/>
        <v>39.387755102040813</v>
      </c>
      <c r="G544" s="6">
        <f t="shared" si="33"/>
        <v>2.5064935064935064E-2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2040</v>
      </c>
      <c r="R544" t="s">
        <v>2050</v>
      </c>
      <c r="S544" s="13">
        <f t="shared" si="34"/>
        <v>42391.25</v>
      </c>
      <c r="T544" s="16">
        <f t="shared" si="35"/>
        <v>42421.25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11">
        <f t="shared" si="32"/>
        <v>77.022222222222226</v>
      </c>
      <c r="G545" s="6">
        <f t="shared" si="33"/>
        <v>0.1632979976442874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2055</v>
      </c>
      <c r="R545" t="s">
        <v>2056</v>
      </c>
      <c r="S545" s="13">
        <f t="shared" si="34"/>
        <v>41528.208333333336</v>
      </c>
      <c r="T545" s="16">
        <f t="shared" si="35"/>
        <v>41543.208333333336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11">
        <f t="shared" si="32"/>
        <v>92.166666666666671</v>
      </c>
      <c r="G546" s="6">
        <f t="shared" si="33"/>
        <v>2.7650000000000001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2040</v>
      </c>
      <c r="R546" t="s">
        <v>2041</v>
      </c>
      <c r="S546" s="13">
        <f t="shared" si="34"/>
        <v>42377.25</v>
      </c>
      <c r="T546" s="16">
        <f t="shared" si="35"/>
        <v>42390.25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11">
        <f t="shared" si="32"/>
        <v>61.007063197026021</v>
      </c>
      <c r="G547" s="6">
        <f t="shared" si="33"/>
        <v>0.88803571428571426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2044</v>
      </c>
      <c r="R547" t="s">
        <v>2045</v>
      </c>
      <c r="S547" s="13">
        <f t="shared" si="34"/>
        <v>43824.25</v>
      </c>
      <c r="T547" s="16">
        <f t="shared" si="35"/>
        <v>43844.25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11">
        <f t="shared" si="32"/>
        <v>78.068181818181813</v>
      </c>
      <c r="G548" s="6">
        <f t="shared" si="33"/>
        <v>1.6357142857142857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2044</v>
      </c>
      <c r="R548" t="s">
        <v>2045</v>
      </c>
      <c r="S548" s="13">
        <f t="shared" si="34"/>
        <v>43360.208333333328</v>
      </c>
      <c r="T548" s="16">
        <f t="shared" si="35"/>
        <v>43363.208333333328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11">
        <f t="shared" si="32"/>
        <v>80.75</v>
      </c>
      <c r="G549" s="6">
        <f t="shared" si="33"/>
        <v>9.69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2046</v>
      </c>
      <c r="R549" t="s">
        <v>2049</v>
      </c>
      <c r="S549" s="13">
        <f t="shared" si="34"/>
        <v>42029.25</v>
      </c>
      <c r="T549" s="16">
        <f t="shared" si="35"/>
        <v>42041.25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11">
        <f t="shared" si="32"/>
        <v>59.991289782244557</v>
      </c>
      <c r="G550" s="6">
        <f t="shared" si="33"/>
        <v>2.7091376701966716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2044</v>
      </c>
      <c r="R550" t="s">
        <v>2045</v>
      </c>
      <c r="S550" s="13">
        <f t="shared" si="34"/>
        <v>42461.208333333328</v>
      </c>
      <c r="T550" s="16">
        <f t="shared" si="35"/>
        <v>42474.208333333328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11">
        <f t="shared" si="32"/>
        <v>110.03018372703411</v>
      </c>
      <c r="G551" s="6">
        <f t="shared" si="33"/>
        <v>2.8421355932203389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2042</v>
      </c>
      <c r="R551" t="s">
        <v>2051</v>
      </c>
      <c r="S551" s="13">
        <f t="shared" si="34"/>
        <v>41422.208333333336</v>
      </c>
      <c r="T551" s="16">
        <f t="shared" si="35"/>
        <v>41431.208333333336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11">
        <f t="shared" si="32"/>
        <v>4</v>
      </c>
      <c r="G552" s="6">
        <f t="shared" si="33"/>
        <v>0.04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2040</v>
      </c>
      <c r="R552" t="s">
        <v>2050</v>
      </c>
      <c r="S552" s="13">
        <f t="shared" si="34"/>
        <v>40968.25</v>
      </c>
      <c r="T552" s="16">
        <f t="shared" si="35"/>
        <v>40989.208333333336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11">
        <f t="shared" si="32"/>
        <v>37.99856063332134</v>
      </c>
      <c r="G553" s="6">
        <f t="shared" si="33"/>
        <v>0.58632981676846196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2042</v>
      </c>
      <c r="R553" t="s">
        <v>2043</v>
      </c>
      <c r="S553" s="13">
        <f t="shared" si="34"/>
        <v>41993.25</v>
      </c>
      <c r="T553" s="16">
        <f t="shared" si="35"/>
        <v>42033.25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11">
        <f t="shared" si="32"/>
        <v>96.369565217391298</v>
      </c>
      <c r="G554" s="6">
        <f t="shared" si="33"/>
        <v>0.98511111111111116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2044</v>
      </c>
      <c r="R554" t="s">
        <v>2045</v>
      </c>
      <c r="S554" s="13">
        <f t="shared" si="34"/>
        <v>42700.25</v>
      </c>
      <c r="T554" s="16">
        <f t="shared" si="35"/>
        <v>42702.25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11">
        <f t="shared" si="32"/>
        <v>72.978599221789878</v>
      </c>
      <c r="G555" s="6">
        <f t="shared" si="33"/>
        <v>0.43975381008206332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2040</v>
      </c>
      <c r="R555" t="s">
        <v>2041</v>
      </c>
      <c r="S555" s="13">
        <f t="shared" si="34"/>
        <v>40545.25</v>
      </c>
      <c r="T555" s="16">
        <f t="shared" si="35"/>
        <v>40546.25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11">
        <f t="shared" si="32"/>
        <v>26.007220216606498</v>
      </c>
      <c r="G556" s="6">
        <f t="shared" si="33"/>
        <v>1.5166315789473683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2040</v>
      </c>
      <c r="R556" t="s">
        <v>2050</v>
      </c>
      <c r="S556" s="13">
        <f t="shared" si="34"/>
        <v>42723.25</v>
      </c>
      <c r="T556" s="16">
        <f t="shared" si="35"/>
        <v>42729.25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11">
        <f t="shared" si="32"/>
        <v>104.36296296296297</v>
      </c>
      <c r="G557" s="6">
        <f t="shared" si="33"/>
        <v>2.2363492063492063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2040</v>
      </c>
      <c r="R557" t="s">
        <v>2041</v>
      </c>
      <c r="S557" s="13">
        <f t="shared" si="34"/>
        <v>41731.208333333336</v>
      </c>
      <c r="T557" s="16">
        <f t="shared" si="35"/>
        <v>41762.208333333336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11">
        <f t="shared" si="32"/>
        <v>102.18852459016394</v>
      </c>
      <c r="G558" s="6">
        <f t="shared" si="33"/>
        <v>2.3975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2052</v>
      </c>
      <c r="R558" t="s">
        <v>2064</v>
      </c>
      <c r="S558" s="13">
        <f t="shared" si="34"/>
        <v>40792.208333333336</v>
      </c>
      <c r="T558" s="16">
        <f t="shared" si="35"/>
        <v>40799.208333333336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11">
        <f t="shared" si="32"/>
        <v>54.117647058823529</v>
      </c>
      <c r="G559" s="6">
        <f t="shared" si="33"/>
        <v>1.9933333333333334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2046</v>
      </c>
      <c r="R559" t="s">
        <v>2068</v>
      </c>
      <c r="S559" s="13">
        <f t="shared" si="34"/>
        <v>42279.208333333328</v>
      </c>
      <c r="T559" s="16">
        <f t="shared" si="35"/>
        <v>42282.208333333328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11">
        <f t="shared" si="32"/>
        <v>63.222222222222221</v>
      </c>
      <c r="G560" s="6">
        <f t="shared" si="33"/>
        <v>1.373448275862069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2044</v>
      </c>
      <c r="R560" t="s">
        <v>2045</v>
      </c>
      <c r="S560" s="13">
        <f t="shared" si="34"/>
        <v>42424.25</v>
      </c>
      <c r="T560" s="16">
        <f t="shared" si="35"/>
        <v>42467.208333333328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11">
        <f t="shared" si="32"/>
        <v>104.03228962818004</v>
      </c>
      <c r="G561" s="6">
        <f t="shared" si="33"/>
        <v>1.009696106362773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2044</v>
      </c>
      <c r="R561" t="s">
        <v>2045</v>
      </c>
      <c r="S561" s="13">
        <f t="shared" si="34"/>
        <v>42584.208333333328</v>
      </c>
      <c r="T561" s="16">
        <f t="shared" si="35"/>
        <v>42591.208333333328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11">
        <f t="shared" si="32"/>
        <v>49.994334277620396</v>
      </c>
      <c r="G562" s="6">
        <f t="shared" si="33"/>
        <v>7.9416000000000002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2046</v>
      </c>
      <c r="R562" t="s">
        <v>2054</v>
      </c>
      <c r="S562" s="13">
        <f t="shared" si="34"/>
        <v>40865.25</v>
      </c>
      <c r="T562" s="16">
        <f t="shared" si="35"/>
        <v>40905.25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11">
        <f t="shared" si="32"/>
        <v>56.015151515151516</v>
      </c>
      <c r="G563" s="6">
        <f t="shared" si="33"/>
        <v>3.6970000000000001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2044</v>
      </c>
      <c r="R563" t="s">
        <v>2045</v>
      </c>
      <c r="S563" s="13">
        <f t="shared" si="34"/>
        <v>40833.208333333336</v>
      </c>
      <c r="T563" s="16">
        <f t="shared" si="35"/>
        <v>40835.208333333336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11">
        <f t="shared" si="32"/>
        <v>48.807692307692307</v>
      </c>
      <c r="G564" s="6">
        <f t="shared" si="33"/>
        <v>0.12818181818181817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2040</v>
      </c>
      <c r="R564" t="s">
        <v>2041</v>
      </c>
      <c r="S564" s="13">
        <f t="shared" si="34"/>
        <v>43536.208333333328</v>
      </c>
      <c r="T564" s="16">
        <f t="shared" si="35"/>
        <v>43538.208333333328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11">
        <f t="shared" si="32"/>
        <v>60.082352941176474</v>
      </c>
      <c r="G565" s="6">
        <f t="shared" si="33"/>
        <v>1.3802702702702703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2046</v>
      </c>
      <c r="R565" t="s">
        <v>2047</v>
      </c>
      <c r="S565" s="13">
        <f t="shared" si="34"/>
        <v>43417.25</v>
      </c>
      <c r="T565" s="16">
        <f t="shared" si="35"/>
        <v>43437.25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11">
        <f t="shared" si="32"/>
        <v>78.990502793296088</v>
      </c>
      <c r="G566" s="6">
        <f t="shared" si="33"/>
        <v>0.83813278008298753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2044</v>
      </c>
      <c r="R566" t="s">
        <v>2045</v>
      </c>
      <c r="S566" s="13">
        <f t="shared" si="34"/>
        <v>42078.208333333328</v>
      </c>
      <c r="T566" s="16">
        <f t="shared" si="35"/>
        <v>42086.208333333328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11">
        <f t="shared" si="32"/>
        <v>53.99499443826474</v>
      </c>
      <c r="G567" s="6">
        <f t="shared" si="33"/>
        <v>2.0460063224446787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2044</v>
      </c>
      <c r="R567" t="s">
        <v>2045</v>
      </c>
      <c r="S567" s="13">
        <f t="shared" si="34"/>
        <v>40862.25</v>
      </c>
      <c r="T567" s="16">
        <f t="shared" si="35"/>
        <v>40882.25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11">
        <f t="shared" si="32"/>
        <v>111.45945945945945</v>
      </c>
      <c r="G568" s="6">
        <f t="shared" si="33"/>
        <v>0.44344086021505374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2040</v>
      </c>
      <c r="R568" t="s">
        <v>2048</v>
      </c>
      <c r="S568" s="13">
        <f t="shared" si="34"/>
        <v>42424.25</v>
      </c>
      <c r="T568" s="16">
        <f t="shared" si="35"/>
        <v>42447.208333333328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11">
        <f t="shared" si="32"/>
        <v>60.922131147540981</v>
      </c>
      <c r="G569" s="6">
        <f t="shared" si="33"/>
        <v>2.1860294117647059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2040</v>
      </c>
      <c r="R569" t="s">
        <v>2041</v>
      </c>
      <c r="S569" s="13">
        <f t="shared" si="34"/>
        <v>41830.208333333336</v>
      </c>
      <c r="T569" s="16">
        <f t="shared" si="35"/>
        <v>41832.208333333336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11">
        <f t="shared" si="32"/>
        <v>26.0015444015444</v>
      </c>
      <c r="G570" s="6">
        <f t="shared" si="33"/>
        <v>1.8603314917127072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2044</v>
      </c>
      <c r="R570" t="s">
        <v>2045</v>
      </c>
      <c r="S570" s="13">
        <f t="shared" si="34"/>
        <v>40374.208333333336</v>
      </c>
      <c r="T570" s="16">
        <f t="shared" si="35"/>
        <v>40419.208333333336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11">
        <f t="shared" si="32"/>
        <v>80.993208828522924</v>
      </c>
      <c r="G571" s="6">
        <f t="shared" si="33"/>
        <v>2.3733830845771142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2046</v>
      </c>
      <c r="R571" t="s">
        <v>2054</v>
      </c>
      <c r="S571" s="13">
        <f t="shared" si="34"/>
        <v>40554.25</v>
      </c>
      <c r="T571" s="16">
        <f t="shared" si="35"/>
        <v>40566.25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11">
        <f t="shared" si="32"/>
        <v>34.995963302752294</v>
      </c>
      <c r="G572" s="6">
        <f t="shared" si="33"/>
        <v>3.0565384615384614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2040</v>
      </c>
      <c r="R572" t="s">
        <v>2041</v>
      </c>
      <c r="S572" s="13">
        <f t="shared" si="34"/>
        <v>41993.25</v>
      </c>
      <c r="T572" s="16">
        <f t="shared" si="35"/>
        <v>41999.25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11">
        <f t="shared" si="32"/>
        <v>94.142857142857139</v>
      </c>
      <c r="G573" s="6">
        <f t="shared" si="33"/>
        <v>0.94142857142857139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2046</v>
      </c>
      <c r="R573" t="s">
        <v>2057</v>
      </c>
      <c r="S573" s="13">
        <f t="shared" si="34"/>
        <v>42174.208333333328</v>
      </c>
      <c r="T573" s="16">
        <f t="shared" si="35"/>
        <v>42221.208333333328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11">
        <f t="shared" si="32"/>
        <v>52.085106382978722</v>
      </c>
      <c r="G574" s="6">
        <f t="shared" si="33"/>
        <v>0.54400000000000004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2040</v>
      </c>
      <c r="R574" t="s">
        <v>2041</v>
      </c>
      <c r="S574" s="13">
        <f t="shared" si="34"/>
        <v>42275.208333333328</v>
      </c>
      <c r="T574" s="16">
        <f t="shared" si="35"/>
        <v>42291.208333333328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11">
        <f t="shared" si="32"/>
        <v>24.986666666666668</v>
      </c>
      <c r="G575" s="6">
        <f t="shared" si="33"/>
        <v>1.1188059701492536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2069</v>
      </c>
      <c r="R575" t="s">
        <v>2070</v>
      </c>
      <c r="S575" s="13">
        <f t="shared" si="34"/>
        <v>41761.208333333336</v>
      </c>
      <c r="T575" s="16">
        <f t="shared" si="35"/>
        <v>41763.208333333336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11">
        <f t="shared" si="32"/>
        <v>69.215277777777771</v>
      </c>
      <c r="G576" s="6">
        <f t="shared" si="33"/>
        <v>3.6914814814814814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2038</v>
      </c>
      <c r="R576" t="s">
        <v>2039</v>
      </c>
      <c r="S576" s="13">
        <f t="shared" si="34"/>
        <v>43806.25</v>
      </c>
      <c r="T576" s="16">
        <f t="shared" si="35"/>
        <v>43816.25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11">
        <f t="shared" si="32"/>
        <v>93.944444444444443</v>
      </c>
      <c r="G577" s="6">
        <f t="shared" si="33"/>
        <v>0.62930372148859548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2044</v>
      </c>
      <c r="R577" t="s">
        <v>2045</v>
      </c>
      <c r="S577" s="13">
        <f t="shared" si="34"/>
        <v>41779.208333333336</v>
      </c>
      <c r="T577" s="16">
        <f t="shared" si="35"/>
        <v>41782.208333333336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11">
        <f t="shared" si="32"/>
        <v>98.40625</v>
      </c>
      <c r="G578" s="6">
        <f t="shared" si="33"/>
        <v>0.6492783505154639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2044</v>
      </c>
      <c r="R578" t="s">
        <v>2045</v>
      </c>
      <c r="S578" s="13">
        <f t="shared" si="34"/>
        <v>43040.208333333328</v>
      </c>
      <c r="T578" s="16">
        <f t="shared" si="35"/>
        <v>43057.25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11">
        <f t="shared" ref="F579:F642" si="36">E579/I579</f>
        <v>41.783783783783782</v>
      </c>
      <c r="G579" s="6">
        <f t="shared" ref="G579:G642" si="37">E579/D579</f>
        <v>0.18853658536585366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2040</v>
      </c>
      <c r="R579" t="s">
        <v>2063</v>
      </c>
      <c r="S579" s="13">
        <f t="shared" ref="S579:S642" si="38">(((L579/60)/60)/24)+DATE(1970,1,1)</f>
        <v>40613.25</v>
      </c>
      <c r="T579" s="16">
        <f t="shared" ref="T579:T642" si="39">(((M579/60)/60)/24)+DATE(1970,1,1)</f>
        <v>40639.208333333336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11">
        <f t="shared" si="36"/>
        <v>65.991836734693877</v>
      </c>
      <c r="G580" s="6">
        <f t="shared" si="37"/>
        <v>0.1675440414507772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2046</v>
      </c>
      <c r="R580" t="s">
        <v>2068</v>
      </c>
      <c r="S580" s="13">
        <f t="shared" si="38"/>
        <v>40878.25</v>
      </c>
      <c r="T580" s="16">
        <f t="shared" si="39"/>
        <v>40881.25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11">
        <f t="shared" si="36"/>
        <v>72.05747126436782</v>
      </c>
      <c r="G581" s="6">
        <f t="shared" si="37"/>
        <v>1.0111290322580646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2040</v>
      </c>
      <c r="R581" t="s">
        <v>2063</v>
      </c>
      <c r="S581" s="13">
        <f t="shared" si="38"/>
        <v>40762.208333333336</v>
      </c>
      <c r="T581" s="16">
        <f t="shared" si="39"/>
        <v>40774.208333333336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11">
        <f t="shared" si="36"/>
        <v>48.003209242618745</v>
      </c>
      <c r="G582" s="6">
        <f t="shared" si="37"/>
        <v>3.4150228310502282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2044</v>
      </c>
      <c r="R582" t="s">
        <v>2045</v>
      </c>
      <c r="S582" s="13">
        <f t="shared" si="38"/>
        <v>41696.25</v>
      </c>
      <c r="T582" s="16">
        <f t="shared" si="39"/>
        <v>41704.25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11">
        <f t="shared" si="36"/>
        <v>54.098591549295776</v>
      </c>
      <c r="G583" s="6">
        <f t="shared" si="37"/>
        <v>0.64016666666666666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2042</v>
      </c>
      <c r="R583" t="s">
        <v>2043</v>
      </c>
      <c r="S583" s="13">
        <f t="shared" si="38"/>
        <v>40662.208333333336</v>
      </c>
      <c r="T583" s="16">
        <f t="shared" si="39"/>
        <v>40677.208333333336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11">
        <f t="shared" si="36"/>
        <v>107.88095238095238</v>
      </c>
      <c r="G584" s="6">
        <f t="shared" si="37"/>
        <v>0.5208045977011494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2055</v>
      </c>
      <c r="R584" t="s">
        <v>2056</v>
      </c>
      <c r="S584" s="13">
        <f t="shared" si="38"/>
        <v>42165.208333333328</v>
      </c>
      <c r="T584" s="16">
        <f t="shared" si="39"/>
        <v>42170.208333333328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11">
        <f t="shared" si="36"/>
        <v>67.034103410341032</v>
      </c>
      <c r="G585" s="6">
        <f t="shared" si="37"/>
        <v>3.2240211640211642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2046</v>
      </c>
      <c r="R585" t="s">
        <v>2047</v>
      </c>
      <c r="S585" s="13">
        <f t="shared" si="38"/>
        <v>40959.25</v>
      </c>
      <c r="T585" s="16">
        <f t="shared" si="39"/>
        <v>40976.25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11">
        <f t="shared" si="36"/>
        <v>64.01425914445133</v>
      </c>
      <c r="G586" s="6">
        <f t="shared" si="37"/>
        <v>1.1950810185185186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2042</v>
      </c>
      <c r="R586" t="s">
        <v>2043</v>
      </c>
      <c r="S586" s="13">
        <f t="shared" si="38"/>
        <v>41024.208333333336</v>
      </c>
      <c r="T586" s="16">
        <f t="shared" si="39"/>
        <v>41038.208333333336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11">
        <f t="shared" si="36"/>
        <v>96.066176470588232</v>
      </c>
      <c r="G587" s="6">
        <f t="shared" si="37"/>
        <v>1.4679775280898877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2052</v>
      </c>
      <c r="R587" t="s">
        <v>2064</v>
      </c>
      <c r="S587" s="13">
        <f t="shared" si="38"/>
        <v>40255.208333333336</v>
      </c>
      <c r="T587" s="16">
        <f t="shared" si="39"/>
        <v>40265.208333333336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11">
        <f t="shared" si="36"/>
        <v>51.184615384615384</v>
      </c>
      <c r="G588" s="6">
        <f t="shared" si="37"/>
        <v>9.5057142857142853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2040</v>
      </c>
      <c r="R588" t="s">
        <v>2041</v>
      </c>
      <c r="S588" s="13">
        <f t="shared" si="38"/>
        <v>40499.25</v>
      </c>
      <c r="T588" s="16">
        <f t="shared" si="39"/>
        <v>40518.25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11">
        <f t="shared" si="36"/>
        <v>43.92307692307692</v>
      </c>
      <c r="G589" s="6">
        <f t="shared" si="37"/>
        <v>0.72893617021276591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2038</v>
      </c>
      <c r="R589" t="s">
        <v>2039</v>
      </c>
      <c r="S589" s="13">
        <f t="shared" si="38"/>
        <v>43484.25</v>
      </c>
      <c r="T589" s="16">
        <f t="shared" si="39"/>
        <v>43536.208333333328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11">
        <f t="shared" si="36"/>
        <v>91.021198830409361</v>
      </c>
      <c r="G590" s="6">
        <f t="shared" si="37"/>
        <v>0.7900824873096447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2044</v>
      </c>
      <c r="R590" t="s">
        <v>2045</v>
      </c>
      <c r="S590" s="13">
        <f t="shared" si="38"/>
        <v>40262.208333333336</v>
      </c>
      <c r="T590" s="16">
        <f t="shared" si="39"/>
        <v>40293.208333333336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11">
        <f t="shared" si="36"/>
        <v>50.127450980392155</v>
      </c>
      <c r="G591" s="6">
        <f t="shared" si="37"/>
        <v>0.64721518987341775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2046</v>
      </c>
      <c r="R591" t="s">
        <v>2047</v>
      </c>
      <c r="S591" s="13">
        <f t="shared" si="38"/>
        <v>42190.208333333328</v>
      </c>
      <c r="T591" s="16">
        <f t="shared" si="39"/>
        <v>42197.208333333328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11">
        <f t="shared" si="36"/>
        <v>67.720930232558146</v>
      </c>
      <c r="G592" s="6">
        <f t="shared" si="37"/>
        <v>0.82028169014084507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2052</v>
      </c>
      <c r="R592" t="s">
        <v>2061</v>
      </c>
      <c r="S592" s="13">
        <f t="shared" si="38"/>
        <v>41994.25</v>
      </c>
      <c r="T592" s="16">
        <f t="shared" si="39"/>
        <v>42005.25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11">
        <f t="shared" si="36"/>
        <v>61.03921568627451</v>
      </c>
      <c r="G593" s="6">
        <f t="shared" si="37"/>
        <v>10.376666666666667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2055</v>
      </c>
      <c r="R593" t="s">
        <v>2056</v>
      </c>
      <c r="S593" s="13">
        <f t="shared" si="38"/>
        <v>40373.208333333336</v>
      </c>
      <c r="T593" s="16">
        <f t="shared" si="39"/>
        <v>40383.208333333336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11">
        <f t="shared" si="36"/>
        <v>80.011857707509876</v>
      </c>
      <c r="G594" s="6">
        <f t="shared" si="37"/>
        <v>0.12910076530612244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2044</v>
      </c>
      <c r="R594" t="s">
        <v>2045</v>
      </c>
      <c r="S594" s="13">
        <f t="shared" si="38"/>
        <v>41789.208333333336</v>
      </c>
      <c r="T594" s="16">
        <f t="shared" si="39"/>
        <v>41798.208333333336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11">
        <f t="shared" si="36"/>
        <v>47.001497753369947</v>
      </c>
      <c r="G595" s="6">
        <f t="shared" si="37"/>
        <v>1.5484210526315789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2046</v>
      </c>
      <c r="R595" t="s">
        <v>2054</v>
      </c>
      <c r="S595" s="13">
        <f t="shared" si="38"/>
        <v>41724.208333333336</v>
      </c>
      <c r="T595" s="16">
        <f t="shared" si="39"/>
        <v>41737.208333333336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11">
        <f t="shared" si="36"/>
        <v>71.127388535031841</v>
      </c>
      <c r="G596" s="6">
        <f t="shared" si="37"/>
        <v>7.0991735537190084E-2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2044</v>
      </c>
      <c r="R596" t="s">
        <v>2045</v>
      </c>
      <c r="S596" s="13">
        <f t="shared" si="38"/>
        <v>42548.208333333328</v>
      </c>
      <c r="T596" s="16">
        <f t="shared" si="39"/>
        <v>42551.208333333328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11">
        <f t="shared" si="36"/>
        <v>89.99079189686924</v>
      </c>
      <c r="G597" s="6">
        <f t="shared" si="37"/>
        <v>2.0852773826458035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2044</v>
      </c>
      <c r="R597" t="s">
        <v>2045</v>
      </c>
      <c r="S597" s="13">
        <f t="shared" si="38"/>
        <v>40253.208333333336</v>
      </c>
      <c r="T597" s="16">
        <f t="shared" si="39"/>
        <v>40274.208333333336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11">
        <f t="shared" si="36"/>
        <v>43.032786885245905</v>
      </c>
      <c r="G598" s="6">
        <f t="shared" si="37"/>
        <v>0.99683544303797467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2046</v>
      </c>
      <c r="R598" t="s">
        <v>2049</v>
      </c>
      <c r="S598" s="13">
        <f t="shared" si="38"/>
        <v>42434.25</v>
      </c>
      <c r="T598" s="16">
        <f t="shared" si="39"/>
        <v>42441.25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11">
        <f t="shared" si="36"/>
        <v>67.997714808043881</v>
      </c>
      <c r="G599" s="6">
        <f t="shared" si="37"/>
        <v>2.0159756097560977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2044</v>
      </c>
      <c r="R599" t="s">
        <v>2045</v>
      </c>
      <c r="S599" s="13">
        <f t="shared" si="38"/>
        <v>43786.25</v>
      </c>
      <c r="T599" s="16">
        <f t="shared" si="39"/>
        <v>43804.25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11">
        <f t="shared" si="36"/>
        <v>73.004566210045667</v>
      </c>
      <c r="G600" s="6">
        <f t="shared" si="37"/>
        <v>1.6209032258064515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2040</v>
      </c>
      <c r="R600" t="s">
        <v>2041</v>
      </c>
      <c r="S600" s="13">
        <f t="shared" si="38"/>
        <v>40344.208333333336</v>
      </c>
      <c r="T600" s="16">
        <f t="shared" si="39"/>
        <v>40373.208333333336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11">
        <f t="shared" si="36"/>
        <v>62.341463414634148</v>
      </c>
      <c r="G601" s="6">
        <f t="shared" si="37"/>
        <v>3.6436208125445471E-2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2046</v>
      </c>
      <c r="R601" t="s">
        <v>2047</v>
      </c>
      <c r="S601" s="13">
        <f t="shared" si="38"/>
        <v>42047.25</v>
      </c>
      <c r="T601" s="16">
        <f t="shared" si="39"/>
        <v>42055.25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11">
        <f t="shared" si="36"/>
        <v>5</v>
      </c>
      <c r="G602" s="6">
        <f t="shared" si="37"/>
        <v>0.05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2038</v>
      </c>
      <c r="R602" t="s">
        <v>2039</v>
      </c>
      <c r="S602" s="13">
        <f t="shared" si="38"/>
        <v>41485.208333333336</v>
      </c>
      <c r="T602" s="16">
        <f t="shared" si="39"/>
        <v>41497.208333333336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11">
        <f t="shared" si="36"/>
        <v>67.103092783505161</v>
      </c>
      <c r="G603" s="6">
        <f t="shared" si="37"/>
        <v>2.0663492063492064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2042</v>
      </c>
      <c r="R603" t="s">
        <v>2051</v>
      </c>
      <c r="S603" s="13">
        <f t="shared" si="38"/>
        <v>41789.208333333336</v>
      </c>
      <c r="T603" s="16">
        <f t="shared" si="39"/>
        <v>41806.208333333336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11">
        <f t="shared" si="36"/>
        <v>79.978947368421046</v>
      </c>
      <c r="G604" s="6">
        <f t="shared" si="37"/>
        <v>1.2823628691983122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2044</v>
      </c>
      <c r="R604" t="s">
        <v>2045</v>
      </c>
      <c r="S604" s="13">
        <f t="shared" si="38"/>
        <v>42160.208333333328</v>
      </c>
      <c r="T604" s="16">
        <f t="shared" si="39"/>
        <v>42171.208333333328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11">
        <f t="shared" si="36"/>
        <v>62.176470588235297</v>
      </c>
      <c r="G605" s="6">
        <f t="shared" si="37"/>
        <v>1.1966037735849056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2044</v>
      </c>
      <c r="R605" t="s">
        <v>2045</v>
      </c>
      <c r="S605" s="13">
        <f t="shared" si="38"/>
        <v>43573.208333333328</v>
      </c>
      <c r="T605" s="16">
        <f t="shared" si="39"/>
        <v>43600.208333333328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11">
        <f t="shared" si="36"/>
        <v>53.005950297514879</v>
      </c>
      <c r="G606" s="6">
        <f t="shared" si="37"/>
        <v>1.7073055242390078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2044</v>
      </c>
      <c r="R606" t="s">
        <v>2045</v>
      </c>
      <c r="S606" s="13">
        <f t="shared" si="38"/>
        <v>40565.25</v>
      </c>
      <c r="T606" s="16">
        <f t="shared" si="39"/>
        <v>40586.25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11">
        <f t="shared" si="36"/>
        <v>57.738317757009348</v>
      </c>
      <c r="G607" s="6">
        <f t="shared" si="37"/>
        <v>1.8721212121212121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2052</v>
      </c>
      <c r="R607" t="s">
        <v>2053</v>
      </c>
      <c r="S607" s="13">
        <f t="shared" si="38"/>
        <v>42280.208333333328</v>
      </c>
      <c r="T607" s="16">
        <f t="shared" si="39"/>
        <v>42321.25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11">
        <f t="shared" si="36"/>
        <v>40.03125</v>
      </c>
      <c r="G608" s="6">
        <f t="shared" si="37"/>
        <v>1.8838235294117647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2040</v>
      </c>
      <c r="R608" t="s">
        <v>2041</v>
      </c>
      <c r="S608" s="13">
        <f t="shared" si="38"/>
        <v>42436.25</v>
      </c>
      <c r="T608" s="16">
        <f t="shared" si="39"/>
        <v>42447.208333333328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11">
        <f t="shared" si="36"/>
        <v>81.016591928251117</v>
      </c>
      <c r="G609" s="6">
        <f t="shared" si="37"/>
        <v>1.3129869186046512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2038</v>
      </c>
      <c r="R609" t="s">
        <v>2039</v>
      </c>
      <c r="S609" s="13">
        <f t="shared" si="38"/>
        <v>41721.208333333336</v>
      </c>
      <c r="T609" s="16">
        <f t="shared" si="39"/>
        <v>41723.208333333336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11">
        <f t="shared" si="36"/>
        <v>35.047468354430379</v>
      </c>
      <c r="G610" s="6">
        <f t="shared" si="37"/>
        <v>2.8397435897435899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2040</v>
      </c>
      <c r="R610" t="s">
        <v>2063</v>
      </c>
      <c r="S610" s="13">
        <f t="shared" si="38"/>
        <v>43530.25</v>
      </c>
      <c r="T610" s="16">
        <f t="shared" si="39"/>
        <v>43534.25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11">
        <f t="shared" si="36"/>
        <v>102.92307692307692</v>
      </c>
      <c r="G611" s="6">
        <f t="shared" si="37"/>
        <v>1.2041999999999999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2046</v>
      </c>
      <c r="R611" t="s">
        <v>2068</v>
      </c>
      <c r="S611" s="13">
        <f t="shared" si="38"/>
        <v>43481.25</v>
      </c>
      <c r="T611" s="16">
        <f t="shared" si="39"/>
        <v>43498.25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11">
        <f t="shared" si="36"/>
        <v>27.998126756166094</v>
      </c>
      <c r="G612" s="6">
        <f t="shared" si="37"/>
        <v>4.1905607476635511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2044</v>
      </c>
      <c r="R612" t="s">
        <v>2045</v>
      </c>
      <c r="S612" s="13">
        <f t="shared" si="38"/>
        <v>41259.25</v>
      </c>
      <c r="T612" s="16">
        <f t="shared" si="39"/>
        <v>41273.25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11">
        <f t="shared" si="36"/>
        <v>75.733333333333334</v>
      </c>
      <c r="G613" s="6">
        <f t="shared" si="37"/>
        <v>0.13853658536585367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2044</v>
      </c>
      <c r="R613" t="s">
        <v>2045</v>
      </c>
      <c r="S613" s="13">
        <f t="shared" si="38"/>
        <v>41480.208333333336</v>
      </c>
      <c r="T613" s="16">
        <f t="shared" si="39"/>
        <v>41492.208333333336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11">
        <f t="shared" si="36"/>
        <v>45.026041666666664</v>
      </c>
      <c r="G614" s="6">
        <f t="shared" si="37"/>
        <v>1.3943548387096774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2040</v>
      </c>
      <c r="R614" t="s">
        <v>2048</v>
      </c>
      <c r="S614" s="13">
        <f t="shared" si="38"/>
        <v>40474.208333333336</v>
      </c>
      <c r="T614" s="16">
        <f t="shared" si="39"/>
        <v>40497.25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11">
        <f t="shared" si="36"/>
        <v>73.615384615384613</v>
      </c>
      <c r="G615" s="6">
        <f t="shared" si="37"/>
        <v>1.74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2044</v>
      </c>
      <c r="R615" t="s">
        <v>2045</v>
      </c>
      <c r="S615" s="13">
        <f t="shared" si="38"/>
        <v>42973.208333333328</v>
      </c>
      <c r="T615" s="16">
        <f t="shared" si="39"/>
        <v>42982.208333333328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11">
        <f t="shared" si="36"/>
        <v>56.991701244813278</v>
      </c>
      <c r="G616" s="6">
        <f t="shared" si="37"/>
        <v>1.5549056603773586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2044</v>
      </c>
      <c r="R616" t="s">
        <v>2045</v>
      </c>
      <c r="S616" s="13">
        <f t="shared" si="38"/>
        <v>42746.25</v>
      </c>
      <c r="T616" s="16">
        <f t="shared" si="39"/>
        <v>42764.25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11">
        <f t="shared" si="36"/>
        <v>85.223529411764702</v>
      </c>
      <c r="G617" s="6">
        <f t="shared" si="37"/>
        <v>1.7044705882352942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2044</v>
      </c>
      <c r="R617" t="s">
        <v>2045</v>
      </c>
      <c r="S617" s="13">
        <f t="shared" si="38"/>
        <v>42489.208333333328</v>
      </c>
      <c r="T617" s="16">
        <f t="shared" si="39"/>
        <v>42499.208333333328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11">
        <f t="shared" si="36"/>
        <v>50.962184873949582</v>
      </c>
      <c r="G618" s="6">
        <f t="shared" si="37"/>
        <v>1.8951562500000001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2040</v>
      </c>
      <c r="R618" t="s">
        <v>2050</v>
      </c>
      <c r="S618" s="13">
        <f t="shared" si="38"/>
        <v>41537.208333333336</v>
      </c>
      <c r="T618" s="16">
        <f t="shared" si="39"/>
        <v>41538.208333333336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11">
        <f t="shared" si="36"/>
        <v>63.563636363636363</v>
      </c>
      <c r="G619" s="6">
        <f t="shared" si="37"/>
        <v>2.4971428571428573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2044</v>
      </c>
      <c r="R619" t="s">
        <v>2045</v>
      </c>
      <c r="S619" s="13">
        <f t="shared" si="38"/>
        <v>41794.208333333336</v>
      </c>
      <c r="T619" s="16">
        <f t="shared" si="39"/>
        <v>41804.208333333336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11">
        <f t="shared" si="36"/>
        <v>80.999165275459092</v>
      </c>
      <c r="G620" s="6">
        <f t="shared" si="37"/>
        <v>0.48860523665659616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2052</v>
      </c>
      <c r="R620" t="s">
        <v>2053</v>
      </c>
      <c r="S620" s="13">
        <f t="shared" si="38"/>
        <v>41396.208333333336</v>
      </c>
      <c r="T620" s="16">
        <f t="shared" si="39"/>
        <v>41417.208333333336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11">
        <f t="shared" si="36"/>
        <v>86.044753086419746</v>
      </c>
      <c r="G621" s="6">
        <f t="shared" si="37"/>
        <v>0.28461970393057684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2044</v>
      </c>
      <c r="R621" t="s">
        <v>2045</v>
      </c>
      <c r="S621" s="13">
        <f t="shared" si="38"/>
        <v>40669.208333333336</v>
      </c>
      <c r="T621" s="16">
        <f t="shared" si="39"/>
        <v>40670.208333333336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11">
        <f t="shared" si="36"/>
        <v>90.0390625</v>
      </c>
      <c r="G622" s="6">
        <f t="shared" si="37"/>
        <v>2.6802325581395348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2059</v>
      </c>
      <c r="R622" t="s">
        <v>2060</v>
      </c>
      <c r="S622" s="13">
        <f t="shared" si="38"/>
        <v>42559.208333333328</v>
      </c>
      <c r="T622" s="16">
        <f t="shared" si="39"/>
        <v>42563.208333333328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11">
        <f t="shared" si="36"/>
        <v>74.006063432835816</v>
      </c>
      <c r="G623" s="6">
        <f t="shared" si="37"/>
        <v>6.1980078125000002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2044</v>
      </c>
      <c r="R623" t="s">
        <v>2045</v>
      </c>
      <c r="S623" s="13">
        <f t="shared" si="38"/>
        <v>42626.208333333328</v>
      </c>
      <c r="T623" s="16">
        <f t="shared" si="39"/>
        <v>42631.208333333328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11">
        <f t="shared" si="36"/>
        <v>92.4375</v>
      </c>
      <c r="G624" s="6">
        <f t="shared" si="37"/>
        <v>3.1301587301587303E-2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2040</v>
      </c>
      <c r="R624" t="s">
        <v>2050</v>
      </c>
      <c r="S624" s="13">
        <f t="shared" si="38"/>
        <v>43205.208333333328</v>
      </c>
      <c r="T624" s="16">
        <f t="shared" si="39"/>
        <v>43231.208333333328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11">
        <f t="shared" si="36"/>
        <v>55.999257333828446</v>
      </c>
      <c r="G625" s="6">
        <f t="shared" si="37"/>
        <v>1.5992152704135738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2044</v>
      </c>
      <c r="R625" t="s">
        <v>2045</v>
      </c>
      <c r="S625" s="13">
        <f t="shared" si="38"/>
        <v>42201.208333333328</v>
      </c>
      <c r="T625" s="16">
        <f t="shared" si="39"/>
        <v>42206.208333333328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11">
        <f t="shared" si="36"/>
        <v>32.983796296296298</v>
      </c>
      <c r="G626" s="6">
        <f t="shared" si="37"/>
        <v>2.793921568627451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2059</v>
      </c>
      <c r="R626" t="s">
        <v>2060</v>
      </c>
      <c r="S626" s="13">
        <f t="shared" si="38"/>
        <v>42029.25</v>
      </c>
      <c r="T626" s="16">
        <f t="shared" si="39"/>
        <v>42035.25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11">
        <f t="shared" si="36"/>
        <v>93.596774193548384</v>
      </c>
      <c r="G627" s="6">
        <f t="shared" si="37"/>
        <v>0.77373333333333338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2044</v>
      </c>
      <c r="R627" t="s">
        <v>2045</v>
      </c>
      <c r="S627" s="13">
        <f t="shared" si="38"/>
        <v>43857.25</v>
      </c>
      <c r="T627" s="16">
        <f t="shared" si="39"/>
        <v>43871.25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11">
        <f t="shared" si="36"/>
        <v>69.867724867724874</v>
      </c>
      <c r="G628" s="6">
        <f t="shared" si="37"/>
        <v>2.0632812500000002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2044</v>
      </c>
      <c r="R628" t="s">
        <v>2045</v>
      </c>
      <c r="S628" s="13">
        <f t="shared" si="38"/>
        <v>40449.208333333336</v>
      </c>
      <c r="T628" s="16">
        <f t="shared" si="39"/>
        <v>40458.208333333336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11">
        <f t="shared" si="36"/>
        <v>72.129870129870127</v>
      </c>
      <c r="G629" s="6">
        <f t="shared" si="37"/>
        <v>6.9424999999999999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2038</v>
      </c>
      <c r="R629" t="s">
        <v>2039</v>
      </c>
      <c r="S629" s="13">
        <f t="shared" si="38"/>
        <v>40345.208333333336</v>
      </c>
      <c r="T629" s="16">
        <f t="shared" si="39"/>
        <v>40369.208333333336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11">
        <f t="shared" si="36"/>
        <v>30.041666666666668</v>
      </c>
      <c r="G630" s="6">
        <f t="shared" si="37"/>
        <v>1.5178947368421052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2040</v>
      </c>
      <c r="R630" t="s">
        <v>2050</v>
      </c>
      <c r="S630" s="13">
        <f t="shared" si="38"/>
        <v>40455.208333333336</v>
      </c>
      <c r="T630" s="16">
        <f t="shared" si="39"/>
        <v>40458.208333333336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11">
        <f t="shared" si="36"/>
        <v>73.968000000000004</v>
      </c>
      <c r="G631" s="6">
        <f t="shared" si="37"/>
        <v>0.64582072176949945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2044</v>
      </c>
      <c r="R631" t="s">
        <v>2045</v>
      </c>
      <c r="S631" s="13">
        <f t="shared" si="38"/>
        <v>42557.208333333328</v>
      </c>
      <c r="T631" s="16">
        <f t="shared" si="39"/>
        <v>42559.208333333328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11">
        <f t="shared" si="36"/>
        <v>68.65517241379311</v>
      </c>
      <c r="G632" s="6">
        <f t="shared" si="37"/>
        <v>0.62873684210526315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2044</v>
      </c>
      <c r="R632" t="s">
        <v>2045</v>
      </c>
      <c r="S632" s="13">
        <f t="shared" si="38"/>
        <v>43586.208333333328</v>
      </c>
      <c r="T632" s="16">
        <f t="shared" si="39"/>
        <v>43597.208333333328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11">
        <f t="shared" si="36"/>
        <v>59.992164544564154</v>
      </c>
      <c r="G633" s="6">
        <f t="shared" si="37"/>
        <v>3.1039864864864866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2044</v>
      </c>
      <c r="R633" t="s">
        <v>2045</v>
      </c>
      <c r="S633" s="13">
        <f t="shared" si="38"/>
        <v>43550.208333333328</v>
      </c>
      <c r="T633" s="16">
        <f t="shared" si="39"/>
        <v>43554.208333333328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11">
        <f t="shared" si="36"/>
        <v>111.15827338129496</v>
      </c>
      <c r="G634" s="6">
        <f t="shared" si="37"/>
        <v>0.42859916782246882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2044</v>
      </c>
      <c r="R634" t="s">
        <v>2045</v>
      </c>
      <c r="S634" s="13">
        <f t="shared" si="38"/>
        <v>41945.208333333336</v>
      </c>
      <c r="T634" s="16">
        <f t="shared" si="39"/>
        <v>41963.25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11">
        <f t="shared" si="36"/>
        <v>53.038095238095238</v>
      </c>
      <c r="G635" s="6">
        <f t="shared" si="37"/>
        <v>0.83119402985074631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2046</v>
      </c>
      <c r="R635" t="s">
        <v>2054</v>
      </c>
      <c r="S635" s="13">
        <f t="shared" si="38"/>
        <v>42315.25</v>
      </c>
      <c r="T635" s="16">
        <f t="shared" si="39"/>
        <v>42319.25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11">
        <f t="shared" si="36"/>
        <v>55.985524728588658</v>
      </c>
      <c r="G636" s="6">
        <f t="shared" si="37"/>
        <v>0.78531302876480547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2046</v>
      </c>
      <c r="R636" t="s">
        <v>2065</v>
      </c>
      <c r="S636" s="13">
        <f t="shared" si="38"/>
        <v>42819.208333333328</v>
      </c>
      <c r="T636" s="16">
        <f t="shared" si="39"/>
        <v>42833.208333333328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11">
        <f t="shared" si="36"/>
        <v>69.986760812003524</v>
      </c>
      <c r="G637" s="6">
        <f t="shared" si="37"/>
        <v>1.1409352517985611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2046</v>
      </c>
      <c r="R637" t="s">
        <v>2065</v>
      </c>
      <c r="S637" s="13">
        <f t="shared" si="38"/>
        <v>41314.25</v>
      </c>
      <c r="T637" s="16">
        <f t="shared" si="39"/>
        <v>41346.208333333336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11">
        <f t="shared" si="36"/>
        <v>48.998079877112133</v>
      </c>
      <c r="G638" s="6">
        <f t="shared" si="37"/>
        <v>0.64537683358624176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2046</v>
      </c>
      <c r="R638" t="s">
        <v>2054</v>
      </c>
      <c r="S638" s="13">
        <f t="shared" si="38"/>
        <v>40926.25</v>
      </c>
      <c r="T638" s="16">
        <f t="shared" si="39"/>
        <v>40971.25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11">
        <f t="shared" si="36"/>
        <v>103.84615384615384</v>
      </c>
      <c r="G639" s="6">
        <f t="shared" si="37"/>
        <v>0.79411764705882348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2044</v>
      </c>
      <c r="R639" t="s">
        <v>2045</v>
      </c>
      <c r="S639" s="13">
        <f t="shared" si="38"/>
        <v>42688.25</v>
      </c>
      <c r="T639" s="16">
        <f t="shared" si="39"/>
        <v>42696.25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11">
        <f t="shared" si="36"/>
        <v>99.127659574468083</v>
      </c>
      <c r="G640" s="6">
        <f t="shared" si="37"/>
        <v>0.11419117647058824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2044</v>
      </c>
      <c r="R640" t="s">
        <v>2045</v>
      </c>
      <c r="S640" s="13">
        <f t="shared" si="38"/>
        <v>40386.208333333336</v>
      </c>
      <c r="T640" s="16">
        <f t="shared" si="39"/>
        <v>40398.208333333336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11">
        <f t="shared" si="36"/>
        <v>107.37777777777778</v>
      </c>
      <c r="G641" s="6">
        <f t="shared" si="37"/>
        <v>0.56186046511627907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2046</v>
      </c>
      <c r="R641" t="s">
        <v>2049</v>
      </c>
      <c r="S641" s="13">
        <f t="shared" si="38"/>
        <v>43309.208333333328</v>
      </c>
      <c r="T641" s="16">
        <f t="shared" si="39"/>
        <v>43309.208333333328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11">
        <f t="shared" si="36"/>
        <v>76.922178988326849</v>
      </c>
      <c r="G642" s="6">
        <f t="shared" si="37"/>
        <v>0.16501669449081802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2044</v>
      </c>
      <c r="R642" t="s">
        <v>2045</v>
      </c>
      <c r="S642" s="13">
        <f t="shared" si="38"/>
        <v>42387.25</v>
      </c>
      <c r="T642" s="16">
        <f t="shared" si="39"/>
        <v>42390.25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11">
        <f t="shared" ref="F643:F706" si="40">E643/I643</f>
        <v>58.128865979381445</v>
      </c>
      <c r="G643" s="6">
        <f t="shared" ref="G643:G706" si="41">E643/D643</f>
        <v>1.1996808510638297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2044</v>
      </c>
      <c r="R643" t="s">
        <v>2045</v>
      </c>
      <c r="S643" s="13">
        <f t="shared" ref="S643:S706" si="42">(((L643/60)/60)/24)+DATE(1970,1,1)</f>
        <v>42786.25</v>
      </c>
      <c r="T643" s="16">
        <f t="shared" ref="T643:T706" si="43">(((M643/60)/60)/24)+DATE(1970,1,1)</f>
        <v>42814.208333333328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11">
        <f t="shared" si="40"/>
        <v>103.73643410852713</v>
      </c>
      <c r="G644" s="6">
        <f t="shared" si="41"/>
        <v>1.4545652173913044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2042</v>
      </c>
      <c r="R644" t="s">
        <v>2051</v>
      </c>
      <c r="S644" s="13">
        <f t="shared" si="42"/>
        <v>43451.25</v>
      </c>
      <c r="T644" s="16">
        <f t="shared" si="43"/>
        <v>43460.25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11">
        <f t="shared" si="40"/>
        <v>87.962666666666664</v>
      </c>
      <c r="G645" s="6">
        <f t="shared" si="41"/>
        <v>2.2138255033557046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2044</v>
      </c>
      <c r="R645" t="s">
        <v>2045</v>
      </c>
      <c r="S645" s="13">
        <f t="shared" si="42"/>
        <v>42795.25</v>
      </c>
      <c r="T645" s="16">
        <f t="shared" si="43"/>
        <v>42813.208333333328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11">
        <f t="shared" si="40"/>
        <v>28</v>
      </c>
      <c r="G646" s="6">
        <f t="shared" si="41"/>
        <v>0.48396694214876035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2044</v>
      </c>
      <c r="R646" t="s">
        <v>2045</v>
      </c>
      <c r="S646" s="13">
        <f t="shared" si="42"/>
        <v>43452.25</v>
      </c>
      <c r="T646" s="16">
        <f t="shared" si="43"/>
        <v>43468.25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11">
        <f t="shared" si="40"/>
        <v>37.999361294443261</v>
      </c>
      <c r="G647" s="6">
        <f t="shared" si="41"/>
        <v>0.92911504424778757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2040</v>
      </c>
      <c r="R647" t="s">
        <v>2041</v>
      </c>
      <c r="S647" s="13">
        <f t="shared" si="42"/>
        <v>43369.208333333328</v>
      </c>
      <c r="T647" s="16">
        <f t="shared" si="43"/>
        <v>43390.208333333328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11">
        <f t="shared" si="40"/>
        <v>29.999313893653515</v>
      </c>
      <c r="G648" s="6">
        <f t="shared" si="41"/>
        <v>0.88599797365754818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2055</v>
      </c>
      <c r="R648" t="s">
        <v>2056</v>
      </c>
      <c r="S648" s="13">
        <f t="shared" si="42"/>
        <v>41346.208333333336</v>
      </c>
      <c r="T648" s="16">
        <f t="shared" si="43"/>
        <v>41357.208333333336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11">
        <f t="shared" si="40"/>
        <v>103.5</v>
      </c>
      <c r="G649" s="6">
        <f t="shared" si="41"/>
        <v>0.41399999999999998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2052</v>
      </c>
      <c r="R649" t="s">
        <v>2064</v>
      </c>
      <c r="S649" s="13">
        <f t="shared" si="42"/>
        <v>43199.208333333328</v>
      </c>
      <c r="T649" s="16">
        <f t="shared" si="43"/>
        <v>43223.208333333328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11">
        <f t="shared" si="40"/>
        <v>85.994467496542185</v>
      </c>
      <c r="G650" s="6">
        <f t="shared" si="41"/>
        <v>0.63056795131845844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2038</v>
      </c>
      <c r="R650" t="s">
        <v>2039</v>
      </c>
      <c r="S650" s="13">
        <f t="shared" si="42"/>
        <v>42922.208333333328</v>
      </c>
      <c r="T650" s="16">
        <f t="shared" si="43"/>
        <v>42940.208333333328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11">
        <f t="shared" si="40"/>
        <v>98.011627906976742</v>
      </c>
      <c r="G651" s="6">
        <f t="shared" si="41"/>
        <v>0.48482333607230893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2044</v>
      </c>
      <c r="R651" t="s">
        <v>2045</v>
      </c>
      <c r="S651" s="13">
        <f t="shared" si="42"/>
        <v>40471.208333333336</v>
      </c>
      <c r="T651" s="16">
        <f t="shared" si="43"/>
        <v>40482.208333333336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11">
        <f t="shared" si="40"/>
        <v>2</v>
      </c>
      <c r="G652" s="6">
        <f t="shared" si="41"/>
        <v>0.02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2040</v>
      </c>
      <c r="R652" t="s">
        <v>2063</v>
      </c>
      <c r="S652" s="13">
        <f t="shared" si="42"/>
        <v>41828.208333333336</v>
      </c>
      <c r="T652" s="16">
        <f t="shared" si="43"/>
        <v>41855.208333333336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11">
        <f t="shared" si="40"/>
        <v>44.994570837642193</v>
      </c>
      <c r="G653" s="6">
        <f t="shared" si="41"/>
        <v>0.88479410269445857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2046</v>
      </c>
      <c r="R653" t="s">
        <v>2057</v>
      </c>
      <c r="S653" s="13">
        <f t="shared" si="42"/>
        <v>41692.25</v>
      </c>
      <c r="T653" s="16">
        <f t="shared" si="43"/>
        <v>41707.25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11">
        <f t="shared" si="40"/>
        <v>31.012224938875306</v>
      </c>
      <c r="G654" s="6">
        <f t="shared" si="41"/>
        <v>1.2684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2042</v>
      </c>
      <c r="R654" t="s">
        <v>2043</v>
      </c>
      <c r="S654" s="13">
        <f t="shared" si="42"/>
        <v>42587.208333333328</v>
      </c>
      <c r="T654" s="16">
        <f t="shared" si="43"/>
        <v>42630.208333333328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11">
        <f t="shared" si="40"/>
        <v>59.970085470085472</v>
      </c>
      <c r="G655" s="6">
        <f t="shared" si="41"/>
        <v>23.388333333333332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2042</v>
      </c>
      <c r="R655" t="s">
        <v>2043</v>
      </c>
      <c r="S655" s="13">
        <f t="shared" si="42"/>
        <v>42468.208333333328</v>
      </c>
      <c r="T655" s="16">
        <f t="shared" si="43"/>
        <v>42470.208333333328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11">
        <f t="shared" si="40"/>
        <v>58.9973474801061</v>
      </c>
      <c r="G656" s="6">
        <f t="shared" si="41"/>
        <v>5.0838857142857146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2040</v>
      </c>
      <c r="R656" t="s">
        <v>2062</v>
      </c>
      <c r="S656" s="13">
        <f t="shared" si="42"/>
        <v>42240.208333333328</v>
      </c>
      <c r="T656" s="16">
        <f t="shared" si="43"/>
        <v>42245.208333333328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11">
        <f t="shared" si="40"/>
        <v>50.045454545454547</v>
      </c>
      <c r="G657" s="6">
        <f t="shared" si="41"/>
        <v>1.9147826086956521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2059</v>
      </c>
      <c r="R657" t="s">
        <v>2060</v>
      </c>
      <c r="S657" s="13">
        <f t="shared" si="42"/>
        <v>42796.25</v>
      </c>
      <c r="T657" s="16">
        <f t="shared" si="43"/>
        <v>42809.208333333328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11">
        <f t="shared" si="40"/>
        <v>98.966269841269835</v>
      </c>
      <c r="G658" s="6">
        <f t="shared" si="41"/>
        <v>0.42127533783783783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2038</v>
      </c>
      <c r="R658" t="s">
        <v>2039</v>
      </c>
      <c r="S658" s="13">
        <f t="shared" si="42"/>
        <v>43097.25</v>
      </c>
      <c r="T658" s="16">
        <f t="shared" si="43"/>
        <v>43102.25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11">
        <f t="shared" si="40"/>
        <v>58.857142857142854</v>
      </c>
      <c r="G659" s="6">
        <f t="shared" si="41"/>
        <v>8.2400000000000001E-2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2046</v>
      </c>
      <c r="R659" t="s">
        <v>2068</v>
      </c>
      <c r="S659" s="13">
        <f t="shared" si="42"/>
        <v>43096.25</v>
      </c>
      <c r="T659" s="16">
        <f t="shared" si="43"/>
        <v>43112.25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11">
        <f t="shared" si="40"/>
        <v>81.010256410256417</v>
      </c>
      <c r="G660" s="6">
        <f t="shared" si="41"/>
        <v>0.60064638783269964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2040</v>
      </c>
      <c r="R660" t="s">
        <v>2041</v>
      </c>
      <c r="S660" s="13">
        <f t="shared" si="42"/>
        <v>42246.208333333328</v>
      </c>
      <c r="T660" s="16">
        <f t="shared" si="43"/>
        <v>42269.208333333328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11">
        <f t="shared" si="40"/>
        <v>76.013333333333335</v>
      </c>
      <c r="G661" s="6">
        <f t="shared" si="41"/>
        <v>0.47232808616404309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2046</v>
      </c>
      <c r="R661" t="s">
        <v>2047</v>
      </c>
      <c r="S661" s="13">
        <f t="shared" si="42"/>
        <v>40570.25</v>
      </c>
      <c r="T661" s="16">
        <f t="shared" si="43"/>
        <v>40571.25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11">
        <f t="shared" si="40"/>
        <v>96.597402597402592</v>
      </c>
      <c r="G662" s="6">
        <f t="shared" si="41"/>
        <v>0.81736263736263737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2044</v>
      </c>
      <c r="R662" t="s">
        <v>2045</v>
      </c>
      <c r="S662" s="13">
        <f t="shared" si="42"/>
        <v>42237.208333333328</v>
      </c>
      <c r="T662" s="16">
        <f t="shared" si="43"/>
        <v>42246.208333333328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11">
        <f t="shared" si="40"/>
        <v>76.957446808510639</v>
      </c>
      <c r="G663" s="6">
        <f t="shared" si="41"/>
        <v>0.54187265917603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2040</v>
      </c>
      <c r="R663" t="s">
        <v>2063</v>
      </c>
      <c r="S663" s="13">
        <f t="shared" si="42"/>
        <v>40996.208333333336</v>
      </c>
      <c r="T663" s="16">
        <f t="shared" si="43"/>
        <v>41026.208333333336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11">
        <f t="shared" si="40"/>
        <v>67.984732824427482</v>
      </c>
      <c r="G664" s="6">
        <f t="shared" si="41"/>
        <v>0.97868131868131869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2044</v>
      </c>
      <c r="R664" t="s">
        <v>2045</v>
      </c>
      <c r="S664" s="13">
        <f t="shared" si="42"/>
        <v>43443.25</v>
      </c>
      <c r="T664" s="16">
        <f t="shared" si="43"/>
        <v>43447.25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11">
        <f t="shared" si="40"/>
        <v>88.781609195402297</v>
      </c>
      <c r="G665" s="6">
        <f t="shared" si="41"/>
        <v>0.77239999999999998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2044</v>
      </c>
      <c r="R665" t="s">
        <v>2045</v>
      </c>
      <c r="S665" s="13">
        <f t="shared" si="42"/>
        <v>40458.208333333336</v>
      </c>
      <c r="T665" s="16">
        <f t="shared" si="43"/>
        <v>40481.208333333336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11">
        <f t="shared" si="40"/>
        <v>24.99623706491063</v>
      </c>
      <c r="G666" s="6">
        <f t="shared" si="41"/>
        <v>0.33464735516372796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2040</v>
      </c>
      <c r="R666" t="s">
        <v>2063</v>
      </c>
      <c r="S666" s="13">
        <f t="shared" si="42"/>
        <v>40959.25</v>
      </c>
      <c r="T666" s="16">
        <f t="shared" si="43"/>
        <v>40969.25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11">
        <f t="shared" si="40"/>
        <v>44.922794117647058</v>
      </c>
      <c r="G667" s="6">
        <f t="shared" si="41"/>
        <v>2.3958823529411766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2046</v>
      </c>
      <c r="R667" t="s">
        <v>2047</v>
      </c>
      <c r="S667" s="13">
        <f t="shared" si="42"/>
        <v>40733.208333333336</v>
      </c>
      <c r="T667" s="16">
        <f t="shared" si="43"/>
        <v>40747.208333333336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11">
        <f t="shared" si="40"/>
        <v>79.400000000000006</v>
      </c>
      <c r="G668" s="6">
        <f t="shared" si="41"/>
        <v>0.64032258064516134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2044</v>
      </c>
      <c r="R668" t="s">
        <v>2045</v>
      </c>
      <c r="S668" s="13">
        <f t="shared" si="42"/>
        <v>41516.208333333336</v>
      </c>
      <c r="T668" s="16">
        <f t="shared" si="43"/>
        <v>41522.208333333336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11">
        <f t="shared" si="40"/>
        <v>29.009546539379475</v>
      </c>
      <c r="G669" s="6">
        <f t="shared" si="41"/>
        <v>1.7615942028985507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2069</v>
      </c>
      <c r="R669" t="s">
        <v>2070</v>
      </c>
      <c r="S669" s="13">
        <f t="shared" si="42"/>
        <v>41892.208333333336</v>
      </c>
      <c r="T669" s="16">
        <f t="shared" si="43"/>
        <v>41901.208333333336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11">
        <f t="shared" si="40"/>
        <v>73.59210526315789</v>
      </c>
      <c r="G670" s="6">
        <f t="shared" si="41"/>
        <v>0.20338181818181819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2044</v>
      </c>
      <c r="R670" t="s">
        <v>2045</v>
      </c>
      <c r="S670" s="13">
        <f t="shared" si="42"/>
        <v>41122.208333333336</v>
      </c>
      <c r="T670" s="16">
        <f t="shared" si="43"/>
        <v>41134.208333333336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11">
        <f t="shared" si="40"/>
        <v>107.97038864898211</v>
      </c>
      <c r="G671" s="6">
        <f t="shared" si="41"/>
        <v>3.5864754098360656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2044</v>
      </c>
      <c r="R671" t="s">
        <v>2045</v>
      </c>
      <c r="S671" s="13">
        <f t="shared" si="42"/>
        <v>42912.208333333328</v>
      </c>
      <c r="T671" s="16">
        <f t="shared" si="43"/>
        <v>42921.208333333328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11">
        <f t="shared" si="40"/>
        <v>68.987284287011803</v>
      </c>
      <c r="G672" s="6">
        <f t="shared" si="41"/>
        <v>4.6885802469135802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2040</v>
      </c>
      <c r="R672" t="s">
        <v>2050</v>
      </c>
      <c r="S672" s="13">
        <f t="shared" si="42"/>
        <v>42425.25</v>
      </c>
      <c r="T672" s="16">
        <f t="shared" si="43"/>
        <v>42437.25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11">
        <f t="shared" si="40"/>
        <v>111.02236719478098</v>
      </c>
      <c r="G673" s="6">
        <f t="shared" si="41"/>
        <v>1.220563524590164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2044</v>
      </c>
      <c r="R673" t="s">
        <v>2045</v>
      </c>
      <c r="S673" s="13">
        <f t="shared" si="42"/>
        <v>40390.208333333336</v>
      </c>
      <c r="T673" s="16">
        <f t="shared" si="43"/>
        <v>40394.208333333336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11">
        <f t="shared" si="40"/>
        <v>24.997515808491418</v>
      </c>
      <c r="G674" s="6">
        <f t="shared" si="41"/>
        <v>0.55931783729156137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2044</v>
      </c>
      <c r="R674" t="s">
        <v>2045</v>
      </c>
      <c r="S674" s="13">
        <f t="shared" si="42"/>
        <v>43180.208333333328</v>
      </c>
      <c r="T674" s="16">
        <f t="shared" si="43"/>
        <v>43190.208333333328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11">
        <f t="shared" si="40"/>
        <v>42.155172413793103</v>
      </c>
      <c r="G675" s="6">
        <f t="shared" si="41"/>
        <v>0.43660714285714286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2040</v>
      </c>
      <c r="R675" t="s">
        <v>2050</v>
      </c>
      <c r="S675" s="13">
        <f t="shared" si="42"/>
        <v>42475.208333333328</v>
      </c>
      <c r="T675" s="16">
        <f t="shared" si="43"/>
        <v>42496.208333333328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11">
        <f t="shared" si="40"/>
        <v>47.003284072249592</v>
      </c>
      <c r="G676" s="6">
        <f t="shared" si="41"/>
        <v>0.33538371411833628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2059</v>
      </c>
      <c r="R676" t="s">
        <v>2060</v>
      </c>
      <c r="S676" s="13">
        <f t="shared" si="42"/>
        <v>40774.208333333336</v>
      </c>
      <c r="T676" s="16">
        <f t="shared" si="43"/>
        <v>40821.208333333336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11">
        <f t="shared" si="40"/>
        <v>36.0392749244713</v>
      </c>
      <c r="G677" s="6">
        <f t="shared" si="41"/>
        <v>1.2297938144329896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2069</v>
      </c>
      <c r="R677" t="s">
        <v>2070</v>
      </c>
      <c r="S677" s="13">
        <f t="shared" si="42"/>
        <v>43719.208333333328</v>
      </c>
      <c r="T677" s="16">
        <f t="shared" si="43"/>
        <v>43726.208333333328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11">
        <f t="shared" si="40"/>
        <v>101.03760683760684</v>
      </c>
      <c r="G678" s="6">
        <f t="shared" si="41"/>
        <v>1.8974959871589085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2059</v>
      </c>
      <c r="R678" t="s">
        <v>2060</v>
      </c>
      <c r="S678" s="13">
        <f t="shared" si="42"/>
        <v>41178.208333333336</v>
      </c>
      <c r="T678" s="16">
        <f t="shared" si="43"/>
        <v>41187.208333333336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11">
        <f t="shared" si="40"/>
        <v>39.927927927927925</v>
      </c>
      <c r="G679" s="6">
        <f t="shared" si="41"/>
        <v>0.83622641509433959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2052</v>
      </c>
      <c r="R679" t="s">
        <v>2058</v>
      </c>
      <c r="S679" s="13">
        <f t="shared" si="42"/>
        <v>42561.208333333328</v>
      </c>
      <c r="T679" s="16">
        <f t="shared" si="43"/>
        <v>42611.208333333328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11">
        <f t="shared" si="40"/>
        <v>83.158139534883716</v>
      </c>
      <c r="G680" s="6">
        <f t="shared" si="41"/>
        <v>0.17968844221105529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2046</v>
      </c>
      <c r="R680" t="s">
        <v>2049</v>
      </c>
      <c r="S680" s="13">
        <f t="shared" si="42"/>
        <v>43484.25</v>
      </c>
      <c r="T680" s="16">
        <f t="shared" si="43"/>
        <v>43486.25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11">
        <f t="shared" si="40"/>
        <v>39.97520661157025</v>
      </c>
      <c r="G681" s="6">
        <f t="shared" si="41"/>
        <v>10.365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2038</v>
      </c>
      <c r="R681" t="s">
        <v>2039</v>
      </c>
      <c r="S681" s="13">
        <f t="shared" si="42"/>
        <v>43756.208333333328</v>
      </c>
      <c r="T681" s="16">
        <f t="shared" si="43"/>
        <v>43761.208333333328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11">
        <f t="shared" si="40"/>
        <v>47.993908629441627</v>
      </c>
      <c r="G682" s="6">
        <f t="shared" si="41"/>
        <v>0.97405219780219776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2055</v>
      </c>
      <c r="R682" t="s">
        <v>2066</v>
      </c>
      <c r="S682" s="13">
        <f t="shared" si="42"/>
        <v>43813.25</v>
      </c>
      <c r="T682" s="16">
        <f t="shared" si="43"/>
        <v>43815.25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11">
        <f t="shared" si="40"/>
        <v>95.978877489438744</v>
      </c>
      <c r="G683" s="6">
        <f t="shared" si="41"/>
        <v>0.86386203150461705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2044</v>
      </c>
      <c r="R683" t="s">
        <v>2045</v>
      </c>
      <c r="S683" s="13">
        <f t="shared" si="42"/>
        <v>40898.25</v>
      </c>
      <c r="T683" s="16">
        <f t="shared" si="43"/>
        <v>40904.25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11">
        <f t="shared" si="40"/>
        <v>78.728155339805824</v>
      </c>
      <c r="G684" s="6">
        <f t="shared" si="41"/>
        <v>1.5016666666666667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2044</v>
      </c>
      <c r="R684" t="s">
        <v>2045</v>
      </c>
      <c r="S684" s="13">
        <f t="shared" si="42"/>
        <v>41619.25</v>
      </c>
      <c r="T684" s="16">
        <f t="shared" si="43"/>
        <v>41628.25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11">
        <f t="shared" si="40"/>
        <v>56.081632653061227</v>
      </c>
      <c r="G685" s="6">
        <f t="shared" si="41"/>
        <v>3.5843478260869563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2044</v>
      </c>
      <c r="R685" t="s">
        <v>2045</v>
      </c>
      <c r="S685" s="13">
        <f t="shared" si="42"/>
        <v>43359.208333333328</v>
      </c>
      <c r="T685" s="16">
        <f t="shared" si="43"/>
        <v>43361.208333333328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11">
        <f t="shared" si="40"/>
        <v>69.090909090909093</v>
      </c>
      <c r="G686" s="6">
        <f t="shared" si="41"/>
        <v>5.4285714285714288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2052</v>
      </c>
      <c r="R686" t="s">
        <v>2053</v>
      </c>
      <c r="S686" s="13">
        <f t="shared" si="42"/>
        <v>40358.208333333336</v>
      </c>
      <c r="T686" s="16">
        <f t="shared" si="43"/>
        <v>40378.208333333336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11">
        <f t="shared" si="40"/>
        <v>102.05291576673866</v>
      </c>
      <c r="G687" s="6">
        <f t="shared" si="41"/>
        <v>0.67500714285714281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2044</v>
      </c>
      <c r="R687" t="s">
        <v>2045</v>
      </c>
      <c r="S687" s="13">
        <f t="shared" si="42"/>
        <v>42239.208333333328</v>
      </c>
      <c r="T687" s="16">
        <f t="shared" si="43"/>
        <v>42263.208333333328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11">
        <f t="shared" si="40"/>
        <v>107.32089552238806</v>
      </c>
      <c r="G688" s="6">
        <f t="shared" si="41"/>
        <v>1.9174666666666667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2042</v>
      </c>
      <c r="R688" t="s">
        <v>2051</v>
      </c>
      <c r="S688" s="13">
        <f t="shared" si="42"/>
        <v>43186.208333333328</v>
      </c>
      <c r="T688" s="16">
        <f t="shared" si="43"/>
        <v>43197.208333333328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11">
        <f t="shared" si="40"/>
        <v>51.970260223048328</v>
      </c>
      <c r="G689" s="6">
        <f t="shared" si="41"/>
        <v>9.32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2044</v>
      </c>
      <c r="R689" t="s">
        <v>2045</v>
      </c>
      <c r="S689" s="13">
        <f t="shared" si="42"/>
        <v>42806.25</v>
      </c>
      <c r="T689" s="16">
        <f t="shared" si="43"/>
        <v>42809.208333333328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11">
        <f t="shared" si="40"/>
        <v>71.137142857142862</v>
      </c>
      <c r="G690" s="6">
        <f t="shared" si="41"/>
        <v>4.2927586206896553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2046</v>
      </c>
      <c r="R690" t="s">
        <v>2065</v>
      </c>
      <c r="S690" s="13">
        <f t="shared" si="42"/>
        <v>43475.25</v>
      </c>
      <c r="T690" s="16">
        <f t="shared" si="43"/>
        <v>43491.25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11">
        <f t="shared" si="40"/>
        <v>106.49275362318841</v>
      </c>
      <c r="G691" s="6">
        <f t="shared" si="41"/>
        <v>1.0065753424657535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2042</v>
      </c>
      <c r="R691" t="s">
        <v>2043</v>
      </c>
      <c r="S691" s="13">
        <f t="shared" si="42"/>
        <v>41576.208333333336</v>
      </c>
      <c r="T691" s="16">
        <f t="shared" si="43"/>
        <v>41588.25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11">
        <f t="shared" si="40"/>
        <v>42.93684210526316</v>
      </c>
      <c r="G692" s="6">
        <f t="shared" si="41"/>
        <v>2.266111111111111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2046</v>
      </c>
      <c r="R692" t="s">
        <v>2047</v>
      </c>
      <c r="S692" s="13">
        <f t="shared" si="42"/>
        <v>40874.25</v>
      </c>
      <c r="T692" s="16">
        <f t="shared" si="43"/>
        <v>40880.25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11">
        <f t="shared" si="40"/>
        <v>30.037974683544302</v>
      </c>
      <c r="G693" s="6">
        <f t="shared" si="41"/>
        <v>1.4238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2046</v>
      </c>
      <c r="R693" t="s">
        <v>2047</v>
      </c>
      <c r="S693" s="13">
        <f t="shared" si="42"/>
        <v>41185.208333333336</v>
      </c>
      <c r="T693" s="16">
        <f t="shared" si="43"/>
        <v>41202.208333333336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11">
        <f t="shared" si="40"/>
        <v>70.623376623376629</v>
      </c>
      <c r="G694" s="6">
        <f t="shared" si="41"/>
        <v>0.90633333333333332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2040</v>
      </c>
      <c r="R694" t="s">
        <v>2041</v>
      </c>
      <c r="S694" s="13">
        <f t="shared" si="42"/>
        <v>43655.208333333328</v>
      </c>
      <c r="T694" s="16">
        <f t="shared" si="43"/>
        <v>43673.208333333328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11">
        <f t="shared" si="40"/>
        <v>66.016018306636155</v>
      </c>
      <c r="G695" s="6">
        <f t="shared" si="41"/>
        <v>0.63966740576496672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2044</v>
      </c>
      <c r="R695" t="s">
        <v>2045</v>
      </c>
      <c r="S695" s="13">
        <f t="shared" si="42"/>
        <v>43025.208333333328</v>
      </c>
      <c r="T695" s="16">
        <f t="shared" si="43"/>
        <v>43042.208333333328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11">
        <f t="shared" si="40"/>
        <v>96.911392405063296</v>
      </c>
      <c r="G696" s="6">
        <f t="shared" si="41"/>
        <v>0.84131868131868137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2044</v>
      </c>
      <c r="R696" t="s">
        <v>2045</v>
      </c>
      <c r="S696" s="13">
        <f t="shared" si="42"/>
        <v>43066.25</v>
      </c>
      <c r="T696" s="16">
        <f t="shared" si="43"/>
        <v>43103.25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11">
        <f t="shared" si="40"/>
        <v>62.867346938775512</v>
      </c>
      <c r="G697" s="6">
        <f t="shared" si="41"/>
        <v>1.3393478260869565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2040</v>
      </c>
      <c r="R697" t="s">
        <v>2041</v>
      </c>
      <c r="S697" s="13">
        <f t="shared" si="42"/>
        <v>42322.25</v>
      </c>
      <c r="T697" s="16">
        <f t="shared" si="43"/>
        <v>42338.25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11">
        <f t="shared" si="40"/>
        <v>108.98537682789652</v>
      </c>
      <c r="G698" s="6">
        <f t="shared" si="41"/>
        <v>0.59042047531992692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2044</v>
      </c>
      <c r="R698" t="s">
        <v>2045</v>
      </c>
      <c r="S698" s="13">
        <f t="shared" si="42"/>
        <v>42114.208333333328</v>
      </c>
      <c r="T698" s="16">
        <f t="shared" si="43"/>
        <v>42115.208333333328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11">
        <f t="shared" si="40"/>
        <v>26.999314599040439</v>
      </c>
      <c r="G699" s="6">
        <f t="shared" si="41"/>
        <v>1.5280062063615205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2040</v>
      </c>
      <c r="R699" t="s">
        <v>2048</v>
      </c>
      <c r="S699" s="13">
        <f t="shared" si="42"/>
        <v>43190.208333333328</v>
      </c>
      <c r="T699" s="16">
        <f t="shared" si="43"/>
        <v>43192.208333333328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11">
        <f t="shared" si="40"/>
        <v>65.004147943311438</v>
      </c>
      <c r="G700" s="6">
        <f t="shared" si="41"/>
        <v>4.466912114014252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2042</v>
      </c>
      <c r="R700" t="s">
        <v>2051</v>
      </c>
      <c r="S700" s="13">
        <f t="shared" si="42"/>
        <v>40871.25</v>
      </c>
      <c r="T700" s="16">
        <f t="shared" si="43"/>
        <v>40885.25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11">
        <f t="shared" si="40"/>
        <v>111.51785714285714</v>
      </c>
      <c r="G701" s="6">
        <f t="shared" si="41"/>
        <v>0.8439189189189189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2046</v>
      </c>
      <c r="R701" t="s">
        <v>2049</v>
      </c>
      <c r="S701" s="13">
        <f t="shared" si="42"/>
        <v>43641.208333333328</v>
      </c>
      <c r="T701" s="16">
        <f t="shared" si="43"/>
        <v>43642.208333333328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11">
        <f t="shared" si="40"/>
        <v>3</v>
      </c>
      <c r="G702" s="6">
        <f t="shared" si="41"/>
        <v>0.03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2042</v>
      </c>
      <c r="R702" t="s">
        <v>2051</v>
      </c>
      <c r="S702" s="13">
        <f t="shared" si="42"/>
        <v>40203.25</v>
      </c>
      <c r="T702" s="16">
        <f t="shared" si="43"/>
        <v>40218.25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11">
        <f t="shared" si="40"/>
        <v>110.99268292682927</v>
      </c>
      <c r="G703" s="6">
        <f t="shared" si="41"/>
        <v>1.7502692307692307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2044</v>
      </c>
      <c r="R703" t="s">
        <v>2045</v>
      </c>
      <c r="S703" s="13">
        <f t="shared" si="42"/>
        <v>40629.208333333336</v>
      </c>
      <c r="T703" s="16">
        <f t="shared" si="43"/>
        <v>40636.208333333336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11">
        <f t="shared" si="40"/>
        <v>56.746987951807228</v>
      </c>
      <c r="G704" s="6">
        <f t="shared" si="41"/>
        <v>0.54137931034482756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2042</v>
      </c>
      <c r="R704" t="s">
        <v>2051</v>
      </c>
      <c r="S704" s="13">
        <f t="shared" si="42"/>
        <v>41477.208333333336</v>
      </c>
      <c r="T704" s="16">
        <f t="shared" si="43"/>
        <v>41482.208333333336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11">
        <f t="shared" si="40"/>
        <v>97.020608439646708</v>
      </c>
      <c r="G705" s="6">
        <f t="shared" si="41"/>
        <v>3.1187381703470032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2052</v>
      </c>
      <c r="R705" t="s">
        <v>2064</v>
      </c>
      <c r="S705" s="13">
        <f t="shared" si="42"/>
        <v>41020.208333333336</v>
      </c>
      <c r="T705" s="16">
        <f t="shared" si="43"/>
        <v>41037.208333333336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11">
        <f t="shared" si="40"/>
        <v>92.08620689655173</v>
      </c>
      <c r="G706" s="6">
        <f t="shared" si="41"/>
        <v>1.2278160919540231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2046</v>
      </c>
      <c r="R706" t="s">
        <v>2054</v>
      </c>
      <c r="S706" s="13">
        <f t="shared" si="42"/>
        <v>42555.208333333328</v>
      </c>
      <c r="T706" s="16">
        <f t="shared" si="43"/>
        <v>42570.208333333328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11">
        <f t="shared" ref="F707:F770" si="44">E707/I707</f>
        <v>82.986666666666665</v>
      </c>
      <c r="G707" s="6">
        <f t="shared" ref="G707:G770" si="45">E707/D707</f>
        <v>0.99026517383618151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2052</v>
      </c>
      <c r="R707" t="s">
        <v>2053</v>
      </c>
      <c r="S707" s="13">
        <f t="shared" ref="S707:S770" si="46">(((L707/60)/60)/24)+DATE(1970,1,1)</f>
        <v>41619.25</v>
      </c>
      <c r="T707" s="16">
        <f t="shared" ref="T707:T770" si="47">(((M707/60)/60)/24)+DATE(1970,1,1)</f>
        <v>41623.25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11">
        <f t="shared" si="44"/>
        <v>103.03791821561339</v>
      </c>
      <c r="G708" s="6">
        <f t="shared" si="45"/>
        <v>1.278468634686347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2042</v>
      </c>
      <c r="R708" t="s">
        <v>2043</v>
      </c>
      <c r="S708" s="13">
        <f t="shared" si="46"/>
        <v>43471.25</v>
      </c>
      <c r="T708" s="16">
        <f t="shared" si="47"/>
        <v>43479.25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11">
        <f t="shared" si="44"/>
        <v>68.922619047619051</v>
      </c>
      <c r="G709" s="6">
        <f t="shared" si="45"/>
        <v>1.5861643835616439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2046</v>
      </c>
      <c r="R709" t="s">
        <v>2049</v>
      </c>
      <c r="S709" s="13">
        <f t="shared" si="46"/>
        <v>43442.25</v>
      </c>
      <c r="T709" s="16">
        <f t="shared" si="47"/>
        <v>43478.25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11">
        <f t="shared" si="44"/>
        <v>87.737226277372258</v>
      </c>
      <c r="G710" s="6">
        <f t="shared" si="45"/>
        <v>7.0705882352941174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2044</v>
      </c>
      <c r="R710" t="s">
        <v>2045</v>
      </c>
      <c r="S710" s="13">
        <f t="shared" si="46"/>
        <v>42877.208333333328</v>
      </c>
      <c r="T710" s="16">
        <f t="shared" si="47"/>
        <v>42887.208333333328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11">
        <f t="shared" si="44"/>
        <v>75.021505376344081</v>
      </c>
      <c r="G711" s="6">
        <f t="shared" si="45"/>
        <v>1.4238775510204082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2044</v>
      </c>
      <c r="R711" t="s">
        <v>2045</v>
      </c>
      <c r="S711" s="13">
        <f t="shared" si="46"/>
        <v>41018.208333333336</v>
      </c>
      <c r="T711" s="16">
        <f t="shared" si="47"/>
        <v>41025.208333333336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11">
        <f t="shared" si="44"/>
        <v>50.863999999999997</v>
      </c>
      <c r="G712" s="6">
        <f t="shared" si="45"/>
        <v>1.4786046511627906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2044</v>
      </c>
      <c r="R712" t="s">
        <v>2045</v>
      </c>
      <c r="S712" s="13">
        <f t="shared" si="46"/>
        <v>43295.208333333328</v>
      </c>
      <c r="T712" s="16">
        <f t="shared" si="47"/>
        <v>43302.208333333328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11">
        <f t="shared" si="44"/>
        <v>90</v>
      </c>
      <c r="G713" s="6">
        <f t="shared" si="45"/>
        <v>0.20322580645161289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2044</v>
      </c>
      <c r="R713" t="s">
        <v>2045</v>
      </c>
      <c r="S713" s="13">
        <f t="shared" si="46"/>
        <v>42393.25</v>
      </c>
      <c r="T713" s="16">
        <f t="shared" si="47"/>
        <v>42395.25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11">
        <f t="shared" si="44"/>
        <v>72.896039603960389</v>
      </c>
      <c r="G714" s="6">
        <f t="shared" si="45"/>
        <v>18.40625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2044</v>
      </c>
      <c r="R714" t="s">
        <v>2045</v>
      </c>
      <c r="S714" s="13">
        <f t="shared" si="46"/>
        <v>42559.208333333328</v>
      </c>
      <c r="T714" s="16">
        <f t="shared" si="47"/>
        <v>42600.208333333328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11">
        <f t="shared" si="44"/>
        <v>108.48543689320388</v>
      </c>
      <c r="G715" s="6">
        <f t="shared" si="45"/>
        <v>1.6194202898550725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2052</v>
      </c>
      <c r="R715" t="s">
        <v>2061</v>
      </c>
      <c r="S715" s="13">
        <f t="shared" si="46"/>
        <v>42604.208333333328</v>
      </c>
      <c r="T715" s="16">
        <f t="shared" si="47"/>
        <v>42616.208333333328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11">
        <f t="shared" si="44"/>
        <v>101.98095238095237</v>
      </c>
      <c r="G716" s="6">
        <f t="shared" si="45"/>
        <v>4.7282077922077921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2040</v>
      </c>
      <c r="R716" t="s">
        <v>2041</v>
      </c>
      <c r="S716" s="13">
        <f t="shared" si="46"/>
        <v>41870.208333333336</v>
      </c>
      <c r="T716" s="16">
        <f t="shared" si="47"/>
        <v>41871.208333333336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11">
        <f t="shared" si="44"/>
        <v>44.009146341463413</v>
      </c>
      <c r="G717" s="6">
        <f t="shared" si="45"/>
        <v>0.24466101694915254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2055</v>
      </c>
      <c r="R717" t="s">
        <v>2066</v>
      </c>
      <c r="S717" s="13">
        <f t="shared" si="46"/>
        <v>40397.208333333336</v>
      </c>
      <c r="T717" s="16">
        <f t="shared" si="47"/>
        <v>40402.208333333336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11">
        <f t="shared" si="44"/>
        <v>65.942675159235662</v>
      </c>
      <c r="G718" s="6">
        <f t="shared" si="45"/>
        <v>5.1764999999999999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2044</v>
      </c>
      <c r="R718" t="s">
        <v>2045</v>
      </c>
      <c r="S718" s="13">
        <f t="shared" si="46"/>
        <v>41465.208333333336</v>
      </c>
      <c r="T718" s="16">
        <f t="shared" si="47"/>
        <v>41493.208333333336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11">
        <f t="shared" si="44"/>
        <v>24.987387387387386</v>
      </c>
      <c r="G719" s="6">
        <f t="shared" si="45"/>
        <v>2.4764285714285714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2046</v>
      </c>
      <c r="R719" t="s">
        <v>2047</v>
      </c>
      <c r="S719" s="13">
        <f t="shared" si="46"/>
        <v>40777.208333333336</v>
      </c>
      <c r="T719" s="16">
        <f t="shared" si="47"/>
        <v>40798.208333333336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11">
        <f t="shared" si="44"/>
        <v>28.003367003367003</v>
      </c>
      <c r="G720" s="6">
        <f t="shared" si="45"/>
        <v>1.0020481927710843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2042</v>
      </c>
      <c r="R720" t="s">
        <v>2051</v>
      </c>
      <c r="S720" s="13">
        <f t="shared" si="46"/>
        <v>41442.208333333336</v>
      </c>
      <c r="T720" s="16">
        <f t="shared" si="47"/>
        <v>41468.208333333336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11">
        <f t="shared" si="44"/>
        <v>85.829268292682926</v>
      </c>
      <c r="G721" s="6">
        <f t="shared" si="45"/>
        <v>1.53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2052</v>
      </c>
      <c r="R721" t="s">
        <v>2058</v>
      </c>
      <c r="S721" s="13">
        <f t="shared" si="46"/>
        <v>41058.208333333336</v>
      </c>
      <c r="T721" s="16">
        <f t="shared" si="47"/>
        <v>41069.208333333336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11">
        <f t="shared" si="44"/>
        <v>84.921052631578945</v>
      </c>
      <c r="G722" s="6">
        <f t="shared" si="45"/>
        <v>0.37091954022988505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2044</v>
      </c>
      <c r="R722" t="s">
        <v>2045</v>
      </c>
      <c r="S722" s="13">
        <f t="shared" si="46"/>
        <v>43152.25</v>
      </c>
      <c r="T722" s="16">
        <f t="shared" si="47"/>
        <v>43166.25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11">
        <f t="shared" si="44"/>
        <v>90.483333333333334</v>
      </c>
      <c r="G723" s="6">
        <f t="shared" si="45"/>
        <v>4.3923948220064728E-2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2040</v>
      </c>
      <c r="R723" t="s">
        <v>2041</v>
      </c>
      <c r="S723" s="13">
        <f t="shared" si="46"/>
        <v>43194.208333333328</v>
      </c>
      <c r="T723" s="16">
        <f t="shared" si="47"/>
        <v>43200.208333333328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11">
        <f t="shared" si="44"/>
        <v>25.00197628458498</v>
      </c>
      <c r="G724" s="6">
        <f t="shared" si="45"/>
        <v>1.5650721649484536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2046</v>
      </c>
      <c r="R724" t="s">
        <v>2047</v>
      </c>
      <c r="S724" s="13">
        <f t="shared" si="46"/>
        <v>43045.25</v>
      </c>
      <c r="T724" s="16">
        <f t="shared" si="47"/>
        <v>43072.25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11">
        <f t="shared" si="44"/>
        <v>92.013888888888886</v>
      </c>
      <c r="G725" s="6">
        <f t="shared" si="45"/>
        <v>2.704081632653061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2044</v>
      </c>
      <c r="R725" t="s">
        <v>2045</v>
      </c>
      <c r="S725" s="13">
        <f t="shared" si="46"/>
        <v>42431.25</v>
      </c>
      <c r="T725" s="16">
        <f t="shared" si="47"/>
        <v>42452.208333333328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11">
        <f t="shared" si="44"/>
        <v>93.066115702479337</v>
      </c>
      <c r="G726" s="6">
        <f t="shared" si="45"/>
        <v>1.3405952380952382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2044</v>
      </c>
      <c r="R726" t="s">
        <v>2045</v>
      </c>
      <c r="S726" s="13">
        <f t="shared" si="46"/>
        <v>41934.208333333336</v>
      </c>
      <c r="T726" s="16">
        <f t="shared" si="47"/>
        <v>41936.208333333336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11">
        <f t="shared" si="44"/>
        <v>61.008145363408524</v>
      </c>
      <c r="G727" s="6">
        <f t="shared" si="45"/>
        <v>0.50398033126293995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2055</v>
      </c>
      <c r="R727" t="s">
        <v>2066</v>
      </c>
      <c r="S727" s="13">
        <f t="shared" si="46"/>
        <v>41958.25</v>
      </c>
      <c r="T727" s="16">
        <f t="shared" si="47"/>
        <v>41960.25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11">
        <f t="shared" si="44"/>
        <v>92.036259541984734</v>
      </c>
      <c r="G728" s="6">
        <f t="shared" si="45"/>
        <v>0.88815837937384901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2044</v>
      </c>
      <c r="R728" t="s">
        <v>2045</v>
      </c>
      <c r="S728" s="13">
        <f t="shared" si="46"/>
        <v>40476.208333333336</v>
      </c>
      <c r="T728" s="16">
        <f t="shared" si="47"/>
        <v>40482.208333333336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11">
        <f t="shared" si="44"/>
        <v>81.132596685082873</v>
      </c>
      <c r="G729" s="6">
        <f t="shared" si="45"/>
        <v>1.65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2042</v>
      </c>
      <c r="R729" t="s">
        <v>2043</v>
      </c>
      <c r="S729" s="13">
        <f t="shared" si="46"/>
        <v>43485.25</v>
      </c>
      <c r="T729" s="16">
        <f t="shared" si="47"/>
        <v>43543.208333333328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11">
        <f t="shared" si="44"/>
        <v>73.5</v>
      </c>
      <c r="G730" s="6">
        <f t="shared" si="45"/>
        <v>0.17499999999999999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2044</v>
      </c>
      <c r="R730" t="s">
        <v>2045</v>
      </c>
      <c r="S730" s="13">
        <f t="shared" si="46"/>
        <v>42515.208333333328</v>
      </c>
      <c r="T730" s="16">
        <f t="shared" si="47"/>
        <v>42526.208333333328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11">
        <f t="shared" si="44"/>
        <v>85.221311475409834</v>
      </c>
      <c r="G731" s="6">
        <f t="shared" si="45"/>
        <v>1.8566071428571429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2046</v>
      </c>
      <c r="R731" t="s">
        <v>2049</v>
      </c>
      <c r="S731" s="13">
        <f t="shared" si="46"/>
        <v>41309.25</v>
      </c>
      <c r="T731" s="16">
        <f t="shared" si="47"/>
        <v>41311.25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11">
        <f t="shared" si="44"/>
        <v>110.96825396825396</v>
      </c>
      <c r="G732" s="6">
        <f t="shared" si="45"/>
        <v>4.1266319444444441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2042</v>
      </c>
      <c r="R732" t="s">
        <v>2051</v>
      </c>
      <c r="S732" s="13">
        <f t="shared" si="46"/>
        <v>42147.208333333328</v>
      </c>
      <c r="T732" s="16">
        <f t="shared" si="47"/>
        <v>42153.208333333328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11">
        <f t="shared" si="44"/>
        <v>32.968036529680369</v>
      </c>
      <c r="G733" s="6">
        <f t="shared" si="45"/>
        <v>0.90249999999999997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2042</v>
      </c>
      <c r="R733" t="s">
        <v>2043</v>
      </c>
      <c r="S733" s="13">
        <f t="shared" si="46"/>
        <v>42939.208333333328</v>
      </c>
      <c r="T733" s="16">
        <f t="shared" si="47"/>
        <v>42940.208333333328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11">
        <f t="shared" si="44"/>
        <v>96.005352363960753</v>
      </c>
      <c r="G734" s="6">
        <f t="shared" si="45"/>
        <v>0.91984615384615387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2040</v>
      </c>
      <c r="R734" t="s">
        <v>2041</v>
      </c>
      <c r="S734" s="13">
        <f t="shared" si="46"/>
        <v>42816.208333333328</v>
      </c>
      <c r="T734" s="16">
        <f t="shared" si="47"/>
        <v>42839.208333333328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11">
        <f t="shared" si="44"/>
        <v>84.96632653061225</v>
      </c>
      <c r="G735" s="6">
        <f t="shared" si="45"/>
        <v>5.2700632911392402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2040</v>
      </c>
      <c r="R735" t="s">
        <v>2062</v>
      </c>
      <c r="S735" s="13">
        <f t="shared" si="46"/>
        <v>41844.208333333336</v>
      </c>
      <c r="T735" s="16">
        <f t="shared" si="47"/>
        <v>41857.208333333336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11">
        <f t="shared" si="44"/>
        <v>25.007462686567163</v>
      </c>
      <c r="G736" s="6">
        <f t="shared" si="45"/>
        <v>3.1914285714285713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2044</v>
      </c>
      <c r="R736" t="s">
        <v>2045</v>
      </c>
      <c r="S736" s="13">
        <f t="shared" si="46"/>
        <v>42763.25</v>
      </c>
      <c r="T736" s="16">
        <f t="shared" si="47"/>
        <v>42775.25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11">
        <f t="shared" si="44"/>
        <v>65.998995479658461</v>
      </c>
      <c r="G737" s="6">
        <f t="shared" si="45"/>
        <v>3.5418867924528303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2059</v>
      </c>
      <c r="R737" t="s">
        <v>2060</v>
      </c>
      <c r="S737" s="13">
        <f t="shared" si="46"/>
        <v>42459.208333333328</v>
      </c>
      <c r="T737" s="16">
        <f t="shared" si="47"/>
        <v>42466.208333333328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11">
        <f t="shared" si="44"/>
        <v>87.34482758620689</v>
      </c>
      <c r="G738" s="6">
        <f t="shared" si="45"/>
        <v>0.32896103896103895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2052</v>
      </c>
      <c r="R738" t="s">
        <v>2053</v>
      </c>
      <c r="S738" s="13">
        <f t="shared" si="46"/>
        <v>42055.25</v>
      </c>
      <c r="T738" s="16">
        <f t="shared" si="47"/>
        <v>42059.25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11">
        <f t="shared" si="44"/>
        <v>27.933333333333334</v>
      </c>
      <c r="G739" s="6">
        <f t="shared" si="45"/>
        <v>1.358918918918919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2040</v>
      </c>
      <c r="R739" t="s">
        <v>2050</v>
      </c>
      <c r="S739" s="13">
        <f t="shared" si="46"/>
        <v>42685.25</v>
      </c>
      <c r="T739" s="16">
        <f t="shared" si="47"/>
        <v>42697.25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11">
        <f t="shared" si="44"/>
        <v>103.8</v>
      </c>
      <c r="G740" s="6">
        <f t="shared" si="45"/>
        <v>2.0843373493975904E-2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2044</v>
      </c>
      <c r="R740" t="s">
        <v>2045</v>
      </c>
      <c r="S740" s="13">
        <f t="shared" si="46"/>
        <v>41959.25</v>
      </c>
      <c r="T740" s="16">
        <f t="shared" si="47"/>
        <v>41981.25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11">
        <f t="shared" si="44"/>
        <v>31.937172774869111</v>
      </c>
      <c r="G741" s="6">
        <f t="shared" si="45"/>
        <v>0.61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2040</v>
      </c>
      <c r="R741" t="s">
        <v>2050</v>
      </c>
      <c r="S741" s="13">
        <f t="shared" si="46"/>
        <v>41089.208333333336</v>
      </c>
      <c r="T741" s="16">
        <f t="shared" si="47"/>
        <v>41090.208333333336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11">
        <f t="shared" si="44"/>
        <v>99.5</v>
      </c>
      <c r="G742" s="6">
        <f t="shared" si="45"/>
        <v>0.30037735849056602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2044</v>
      </c>
      <c r="R742" t="s">
        <v>2045</v>
      </c>
      <c r="S742" s="13">
        <f t="shared" si="46"/>
        <v>42769.25</v>
      </c>
      <c r="T742" s="16">
        <f t="shared" si="47"/>
        <v>42772.25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11">
        <f t="shared" si="44"/>
        <v>108.84615384615384</v>
      </c>
      <c r="G743" s="6">
        <f t="shared" si="45"/>
        <v>11.791666666666666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2044</v>
      </c>
      <c r="R743" t="s">
        <v>2045</v>
      </c>
      <c r="S743" s="13">
        <f t="shared" si="46"/>
        <v>40321.208333333336</v>
      </c>
      <c r="T743" s="16">
        <f t="shared" si="47"/>
        <v>40322.208333333336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11">
        <f t="shared" si="44"/>
        <v>110.76229508196721</v>
      </c>
      <c r="G744" s="6">
        <f t="shared" si="45"/>
        <v>11.260833333333334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2040</v>
      </c>
      <c r="R744" t="s">
        <v>2048</v>
      </c>
      <c r="S744" s="13">
        <f t="shared" si="46"/>
        <v>40197.25</v>
      </c>
      <c r="T744" s="16">
        <f t="shared" si="47"/>
        <v>40239.25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11">
        <f t="shared" si="44"/>
        <v>29.647058823529413</v>
      </c>
      <c r="G745" s="6">
        <f t="shared" si="45"/>
        <v>0.12923076923076923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2044</v>
      </c>
      <c r="R745" t="s">
        <v>2045</v>
      </c>
      <c r="S745" s="13">
        <f t="shared" si="46"/>
        <v>42298.208333333328</v>
      </c>
      <c r="T745" s="16">
        <f t="shared" si="47"/>
        <v>42304.208333333328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11">
        <f t="shared" si="44"/>
        <v>101.71428571428571</v>
      </c>
      <c r="G746" s="6">
        <f t="shared" si="45"/>
        <v>7.12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2044</v>
      </c>
      <c r="R746" t="s">
        <v>2045</v>
      </c>
      <c r="S746" s="13">
        <f t="shared" si="46"/>
        <v>43322.208333333328</v>
      </c>
      <c r="T746" s="16">
        <f t="shared" si="47"/>
        <v>43324.208333333328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11">
        <f t="shared" si="44"/>
        <v>61.5</v>
      </c>
      <c r="G747" s="6">
        <f t="shared" si="45"/>
        <v>0.30304347826086958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2042</v>
      </c>
      <c r="R747" t="s">
        <v>2051</v>
      </c>
      <c r="S747" s="13">
        <f t="shared" si="46"/>
        <v>40328.208333333336</v>
      </c>
      <c r="T747" s="16">
        <f t="shared" si="47"/>
        <v>40355.208333333336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11">
        <f t="shared" si="44"/>
        <v>35</v>
      </c>
      <c r="G748" s="6">
        <f t="shared" si="45"/>
        <v>2.1250896057347672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2042</v>
      </c>
      <c r="R748" t="s">
        <v>2043</v>
      </c>
      <c r="S748" s="13">
        <f t="shared" si="46"/>
        <v>40825.208333333336</v>
      </c>
      <c r="T748" s="16">
        <f t="shared" si="47"/>
        <v>40830.208333333336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11">
        <f t="shared" si="44"/>
        <v>40.049999999999997</v>
      </c>
      <c r="G749" s="6">
        <f t="shared" si="45"/>
        <v>2.2885714285714287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2044</v>
      </c>
      <c r="R749" t="s">
        <v>2045</v>
      </c>
      <c r="S749" s="13">
        <f t="shared" si="46"/>
        <v>40423.208333333336</v>
      </c>
      <c r="T749" s="16">
        <f t="shared" si="47"/>
        <v>40434.208333333336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11">
        <f t="shared" si="44"/>
        <v>110.97231270358306</v>
      </c>
      <c r="G750" s="6">
        <f t="shared" si="45"/>
        <v>0.34959979476654696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2046</v>
      </c>
      <c r="R750" t="s">
        <v>2054</v>
      </c>
      <c r="S750" s="13">
        <f t="shared" si="46"/>
        <v>40238.25</v>
      </c>
      <c r="T750" s="16">
        <f t="shared" si="47"/>
        <v>40263.208333333336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11">
        <f t="shared" si="44"/>
        <v>36.959016393442624</v>
      </c>
      <c r="G751" s="6">
        <f t="shared" si="45"/>
        <v>1.5729069767441861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2042</v>
      </c>
      <c r="R751" t="s">
        <v>2051</v>
      </c>
      <c r="S751" s="13">
        <f t="shared" si="46"/>
        <v>41920.208333333336</v>
      </c>
      <c r="T751" s="16">
        <f t="shared" si="47"/>
        <v>41932.208333333336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11">
        <f t="shared" si="44"/>
        <v>1</v>
      </c>
      <c r="G752" s="6">
        <f t="shared" si="45"/>
        <v>0.01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2040</v>
      </c>
      <c r="R752" t="s">
        <v>2048</v>
      </c>
      <c r="S752" s="13">
        <f t="shared" si="46"/>
        <v>40360.208333333336</v>
      </c>
      <c r="T752" s="16">
        <f t="shared" si="47"/>
        <v>40385.208333333336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11">
        <f t="shared" si="44"/>
        <v>30.974074074074075</v>
      </c>
      <c r="G753" s="6">
        <f t="shared" si="45"/>
        <v>2.3230555555555554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2052</v>
      </c>
      <c r="R753" t="s">
        <v>2053</v>
      </c>
      <c r="S753" s="13">
        <f t="shared" si="46"/>
        <v>42446.208333333328</v>
      </c>
      <c r="T753" s="16">
        <f t="shared" si="47"/>
        <v>42461.208333333328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11">
        <f t="shared" si="44"/>
        <v>47.035087719298247</v>
      </c>
      <c r="G754" s="6">
        <f t="shared" si="45"/>
        <v>0.92448275862068963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2044</v>
      </c>
      <c r="R754" t="s">
        <v>2045</v>
      </c>
      <c r="S754" s="13">
        <f t="shared" si="46"/>
        <v>40395.208333333336</v>
      </c>
      <c r="T754" s="16">
        <f t="shared" si="47"/>
        <v>40413.208333333336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11">
        <f t="shared" si="44"/>
        <v>88.065693430656935</v>
      </c>
      <c r="G755" s="6">
        <f t="shared" si="45"/>
        <v>2.5670212765957445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2059</v>
      </c>
      <c r="R755" t="s">
        <v>2060</v>
      </c>
      <c r="S755" s="13">
        <f t="shared" si="46"/>
        <v>40321.208333333336</v>
      </c>
      <c r="T755" s="16">
        <f t="shared" si="47"/>
        <v>40336.208333333336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11">
        <f t="shared" si="44"/>
        <v>37.005616224648989</v>
      </c>
      <c r="G756" s="6">
        <f t="shared" si="45"/>
        <v>1.6847017045454546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2044</v>
      </c>
      <c r="R756" t="s">
        <v>2045</v>
      </c>
      <c r="S756" s="13">
        <f t="shared" si="46"/>
        <v>41210.208333333336</v>
      </c>
      <c r="T756" s="16">
        <f t="shared" si="47"/>
        <v>41263.25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11">
        <f t="shared" si="44"/>
        <v>26.027777777777779</v>
      </c>
      <c r="G757" s="6">
        <f t="shared" si="45"/>
        <v>1.6657777777777778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2044</v>
      </c>
      <c r="R757" t="s">
        <v>2045</v>
      </c>
      <c r="S757" s="13">
        <f t="shared" si="46"/>
        <v>43096.25</v>
      </c>
      <c r="T757" s="16">
        <f t="shared" si="47"/>
        <v>43108.25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11">
        <f t="shared" si="44"/>
        <v>67.817567567567565</v>
      </c>
      <c r="G758" s="6">
        <f t="shared" si="45"/>
        <v>7.7207692307692311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2044</v>
      </c>
      <c r="R758" t="s">
        <v>2045</v>
      </c>
      <c r="S758" s="13">
        <f t="shared" si="46"/>
        <v>42024.25</v>
      </c>
      <c r="T758" s="16">
        <f t="shared" si="47"/>
        <v>42030.25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11">
        <f t="shared" si="44"/>
        <v>49.964912280701753</v>
      </c>
      <c r="G759" s="6">
        <f t="shared" si="45"/>
        <v>4.0685714285714285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2046</v>
      </c>
      <c r="R759" t="s">
        <v>2049</v>
      </c>
      <c r="S759" s="13">
        <f t="shared" si="46"/>
        <v>40675.208333333336</v>
      </c>
      <c r="T759" s="16">
        <f t="shared" si="47"/>
        <v>40679.208333333336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11">
        <f t="shared" si="44"/>
        <v>110.01646903820817</v>
      </c>
      <c r="G760" s="6">
        <f t="shared" si="45"/>
        <v>5.6420608108108112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2040</v>
      </c>
      <c r="R760" t="s">
        <v>2041</v>
      </c>
      <c r="S760" s="13">
        <f t="shared" si="46"/>
        <v>41936.208333333336</v>
      </c>
      <c r="T760" s="16">
        <f t="shared" si="47"/>
        <v>41945.208333333336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11">
        <f t="shared" si="44"/>
        <v>89.964678178963894</v>
      </c>
      <c r="G761" s="6">
        <f t="shared" si="45"/>
        <v>0.6842686567164179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2040</v>
      </c>
      <c r="R761" t="s">
        <v>2048</v>
      </c>
      <c r="S761" s="13">
        <f t="shared" si="46"/>
        <v>43136.25</v>
      </c>
      <c r="T761" s="16">
        <f t="shared" si="47"/>
        <v>43166.25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11">
        <f t="shared" si="44"/>
        <v>79.009523809523813</v>
      </c>
      <c r="G762" s="6">
        <f t="shared" si="45"/>
        <v>0.34351966873706002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2055</v>
      </c>
      <c r="R762" t="s">
        <v>2056</v>
      </c>
      <c r="S762" s="13">
        <f t="shared" si="46"/>
        <v>43678.208333333328</v>
      </c>
      <c r="T762" s="16">
        <f t="shared" si="47"/>
        <v>43707.208333333328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11">
        <f t="shared" si="44"/>
        <v>86.867469879518069</v>
      </c>
      <c r="G763" s="6">
        <f t="shared" si="45"/>
        <v>6.5545454545454547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2040</v>
      </c>
      <c r="R763" t="s">
        <v>2041</v>
      </c>
      <c r="S763" s="13">
        <f t="shared" si="46"/>
        <v>42938.208333333328</v>
      </c>
      <c r="T763" s="16">
        <f t="shared" si="47"/>
        <v>42943.208333333328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11">
        <f t="shared" si="44"/>
        <v>62.04</v>
      </c>
      <c r="G764" s="6">
        <f t="shared" si="45"/>
        <v>1.7725714285714285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2040</v>
      </c>
      <c r="R764" t="s">
        <v>2063</v>
      </c>
      <c r="S764" s="13">
        <f t="shared" si="46"/>
        <v>41241.25</v>
      </c>
      <c r="T764" s="16">
        <f t="shared" si="47"/>
        <v>41252.25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11">
        <f t="shared" si="44"/>
        <v>26.970212765957445</v>
      </c>
      <c r="G765" s="6">
        <f t="shared" si="45"/>
        <v>1.1317857142857144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2044</v>
      </c>
      <c r="R765" t="s">
        <v>2045</v>
      </c>
      <c r="S765" s="13">
        <f t="shared" si="46"/>
        <v>41037.208333333336</v>
      </c>
      <c r="T765" s="16">
        <f t="shared" si="47"/>
        <v>41072.208333333336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11">
        <f t="shared" si="44"/>
        <v>54.121621621621621</v>
      </c>
      <c r="G766" s="6">
        <f t="shared" si="45"/>
        <v>7.2818181818181822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2040</v>
      </c>
      <c r="R766" t="s">
        <v>2041</v>
      </c>
      <c r="S766" s="13">
        <f t="shared" si="46"/>
        <v>40676.208333333336</v>
      </c>
      <c r="T766" s="16">
        <f t="shared" si="47"/>
        <v>40684.208333333336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11">
        <f t="shared" si="44"/>
        <v>41.035353535353536</v>
      </c>
      <c r="G767" s="6">
        <f t="shared" si="45"/>
        <v>2.0833333333333335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2040</v>
      </c>
      <c r="R767" t="s">
        <v>2050</v>
      </c>
      <c r="S767" s="13">
        <f t="shared" si="46"/>
        <v>42840.208333333328</v>
      </c>
      <c r="T767" s="16">
        <f t="shared" si="47"/>
        <v>42865.208333333328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11">
        <f t="shared" si="44"/>
        <v>55.052419354838712</v>
      </c>
      <c r="G768" s="6">
        <f t="shared" si="45"/>
        <v>0.31171232876712329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2046</v>
      </c>
      <c r="R768" t="s">
        <v>2068</v>
      </c>
      <c r="S768" s="13">
        <f t="shared" si="46"/>
        <v>43362.208333333328</v>
      </c>
      <c r="T768" s="16">
        <f t="shared" si="47"/>
        <v>43363.208333333328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11">
        <f t="shared" si="44"/>
        <v>107.93762183235867</v>
      </c>
      <c r="G769" s="6">
        <f t="shared" si="45"/>
        <v>0.56967078189300413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2052</v>
      </c>
      <c r="R769" t="s">
        <v>2064</v>
      </c>
      <c r="S769" s="13">
        <f t="shared" si="46"/>
        <v>42283.208333333328</v>
      </c>
      <c r="T769" s="16">
        <f t="shared" si="47"/>
        <v>42328.25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11">
        <f t="shared" si="44"/>
        <v>73.92</v>
      </c>
      <c r="G770" s="6">
        <f t="shared" si="45"/>
        <v>2.31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2044</v>
      </c>
      <c r="R770" t="s">
        <v>2045</v>
      </c>
      <c r="S770" s="13">
        <f t="shared" si="46"/>
        <v>41619.25</v>
      </c>
      <c r="T770" s="16">
        <f t="shared" si="47"/>
        <v>41634.25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11">
        <f t="shared" ref="F771:F834" si="48">E771/I771</f>
        <v>31.995894428152493</v>
      </c>
      <c r="G771" s="6">
        <f t="shared" ref="G771:G834" si="49">E771/D771</f>
        <v>0.86867834394904464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2055</v>
      </c>
      <c r="R771" t="s">
        <v>2056</v>
      </c>
      <c r="S771" s="13">
        <f t="shared" ref="S771:S834" si="50">(((L771/60)/60)/24)+DATE(1970,1,1)</f>
        <v>41501.208333333336</v>
      </c>
      <c r="T771" s="16">
        <f t="shared" ref="T771:T834" si="51">(((M771/60)/60)/24)+DATE(1970,1,1)</f>
        <v>41527.208333333336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11">
        <f t="shared" si="48"/>
        <v>53.898148148148145</v>
      </c>
      <c r="G772" s="6">
        <f t="shared" si="49"/>
        <v>2.7074418604651163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2044</v>
      </c>
      <c r="R772" t="s">
        <v>2045</v>
      </c>
      <c r="S772" s="13">
        <f t="shared" si="50"/>
        <v>41743.208333333336</v>
      </c>
      <c r="T772" s="16">
        <f t="shared" si="51"/>
        <v>41750.208333333336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11">
        <f t="shared" si="48"/>
        <v>106.5</v>
      </c>
      <c r="G773" s="6">
        <f t="shared" si="49"/>
        <v>0.49446428571428569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2044</v>
      </c>
      <c r="R773" t="s">
        <v>2045</v>
      </c>
      <c r="S773" s="13">
        <f t="shared" si="50"/>
        <v>43491.25</v>
      </c>
      <c r="T773" s="16">
        <f t="shared" si="51"/>
        <v>43518.25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11">
        <f t="shared" si="48"/>
        <v>32.999805409612762</v>
      </c>
      <c r="G774" s="6">
        <f t="shared" si="49"/>
        <v>1.1335962566844919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2040</v>
      </c>
      <c r="R774" t="s">
        <v>2050</v>
      </c>
      <c r="S774" s="13">
        <f t="shared" si="50"/>
        <v>43505.25</v>
      </c>
      <c r="T774" s="16">
        <f t="shared" si="51"/>
        <v>43509.25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11">
        <f t="shared" si="48"/>
        <v>43.00254993625159</v>
      </c>
      <c r="G775" s="6">
        <f t="shared" si="49"/>
        <v>1.9055555555555554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2044</v>
      </c>
      <c r="R775" t="s">
        <v>2045</v>
      </c>
      <c r="S775" s="13">
        <f t="shared" si="50"/>
        <v>42838.208333333328</v>
      </c>
      <c r="T775" s="16">
        <f t="shared" si="51"/>
        <v>42848.208333333328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11">
        <f t="shared" si="48"/>
        <v>86.858974358974365</v>
      </c>
      <c r="G776" s="6">
        <f t="shared" si="49"/>
        <v>1.355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2042</v>
      </c>
      <c r="R776" t="s">
        <v>2043</v>
      </c>
      <c r="S776" s="13">
        <f t="shared" si="50"/>
        <v>42513.208333333328</v>
      </c>
      <c r="T776" s="16">
        <f t="shared" si="51"/>
        <v>42554.208333333328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11">
        <f t="shared" si="48"/>
        <v>96.8</v>
      </c>
      <c r="G777" s="6">
        <f t="shared" si="49"/>
        <v>0.10297872340425532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2040</v>
      </c>
      <c r="R777" t="s">
        <v>2041</v>
      </c>
      <c r="S777" s="13">
        <f t="shared" si="50"/>
        <v>41949.25</v>
      </c>
      <c r="T777" s="16">
        <f t="shared" si="51"/>
        <v>41959.25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11">
        <f t="shared" si="48"/>
        <v>32.995456610631528</v>
      </c>
      <c r="G778" s="6">
        <f t="shared" si="49"/>
        <v>0.65544223826714798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2044</v>
      </c>
      <c r="R778" t="s">
        <v>2045</v>
      </c>
      <c r="S778" s="13">
        <f t="shared" si="50"/>
        <v>43650.208333333328</v>
      </c>
      <c r="T778" s="16">
        <f t="shared" si="51"/>
        <v>43668.208333333328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11">
        <f t="shared" si="48"/>
        <v>68.028106508875737</v>
      </c>
      <c r="G779" s="6">
        <f t="shared" si="49"/>
        <v>0.49026652452025588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2044</v>
      </c>
      <c r="R779" t="s">
        <v>2045</v>
      </c>
      <c r="S779" s="13">
        <f t="shared" si="50"/>
        <v>40809.208333333336</v>
      </c>
      <c r="T779" s="16">
        <f t="shared" si="51"/>
        <v>40838.208333333336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11">
        <f t="shared" si="48"/>
        <v>58.867816091954026</v>
      </c>
      <c r="G780" s="6">
        <f t="shared" si="49"/>
        <v>7.8792307692307695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2046</v>
      </c>
      <c r="R780" t="s">
        <v>2054</v>
      </c>
      <c r="S780" s="13">
        <f t="shared" si="50"/>
        <v>40768.208333333336</v>
      </c>
      <c r="T780" s="16">
        <f t="shared" si="51"/>
        <v>40773.208333333336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11">
        <f t="shared" si="48"/>
        <v>105.04572803850782</v>
      </c>
      <c r="G781" s="6">
        <f t="shared" si="49"/>
        <v>0.80306347746090156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2044</v>
      </c>
      <c r="R781" t="s">
        <v>2045</v>
      </c>
      <c r="S781" s="13">
        <f t="shared" si="50"/>
        <v>42230.208333333328</v>
      </c>
      <c r="T781" s="16">
        <f t="shared" si="51"/>
        <v>42239.208333333328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11">
        <f t="shared" si="48"/>
        <v>33.054878048780488</v>
      </c>
      <c r="G782" s="6">
        <f t="shared" si="49"/>
        <v>1.0629411764705883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2046</v>
      </c>
      <c r="R782" t="s">
        <v>2049</v>
      </c>
      <c r="S782" s="13">
        <f t="shared" si="50"/>
        <v>42573.208333333328</v>
      </c>
      <c r="T782" s="16">
        <f t="shared" si="51"/>
        <v>42592.208333333328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11">
        <f t="shared" si="48"/>
        <v>78.821428571428569</v>
      </c>
      <c r="G783" s="6">
        <f t="shared" si="49"/>
        <v>0.50735632183908042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2044</v>
      </c>
      <c r="R783" t="s">
        <v>2045</v>
      </c>
      <c r="S783" s="13">
        <f t="shared" si="50"/>
        <v>40482.208333333336</v>
      </c>
      <c r="T783" s="16">
        <f t="shared" si="51"/>
        <v>40533.25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11">
        <f t="shared" si="48"/>
        <v>68.204968944099377</v>
      </c>
      <c r="G784" s="6">
        <f t="shared" si="49"/>
        <v>2.153137254901961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2046</v>
      </c>
      <c r="R784" t="s">
        <v>2054</v>
      </c>
      <c r="S784" s="13">
        <f t="shared" si="50"/>
        <v>40603.25</v>
      </c>
      <c r="T784" s="16">
        <f t="shared" si="51"/>
        <v>40631.208333333336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11">
        <f t="shared" si="48"/>
        <v>75.731884057971016</v>
      </c>
      <c r="G785" s="6">
        <f t="shared" si="49"/>
        <v>1.4122972972972974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2040</v>
      </c>
      <c r="R785" t="s">
        <v>2041</v>
      </c>
      <c r="S785" s="13">
        <f t="shared" si="50"/>
        <v>41625.25</v>
      </c>
      <c r="T785" s="16">
        <f t="shared" si="51"/>
        <v>41632.25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11">
        <f t="shared" si="48"/>
        <v>30.996070133010882</v>
      </c>
      <c r="G786" s="6">
        <f t="shared" si="49"/>
        <v>1.1533745781777278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2042</v>
      </c>
      <c r="R786" t="s">
        <v>2043</v>
      </c>
      <c r="S786" s="13">
        <f t="shared" si="50"/>
        <v>42435.25</v>
      </c>
      <c r="T786" s="16">
        <f t="shared" si="51"/>
        <v>42446.208333333328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11">
        <f t="shared" si="48"/>
        <v>101.88188976377953</v>
      </c>
      <c r="G787" s="6">
        <f t="shared" si="49"/>
        <v>1.9311940298507462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2046</v>
      </c>
      <c r="R787" t="s">
        <v>2054</v>
      </c>
      <c r="S787" s="13">
        <f t="shared" si="50"/>
        <v>43582.208333333328</v>
      </c>
      <c r="T787" s="16">
        <f t="shared" si="51"/>
        <v>43616.208333333328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11">
        <f t="shared" si="48"/>
        <v>52.879227053140099</v>
      </c>
      <c r="G788" s="6">
        <f t="shared" si="49"/>
        <v>7.2973333333333334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2040</v>
      </c>
      <c r="R788" t="s">
        <v>2063</v>
      </c>
      <c r="S788" s="13">
        <f t="shared" si="50"/>
        <v>43186.208333333328</v>
      </c>
      <c r="T788" s="16">
        <f t="shared" si="51"/>
        <v>43193.208333333328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11">
        <f t="shared" si="48"/>
        <v>71.005820721769496</v>
      </c>
      <c r="G789" s="6">
        <f t="shared" si="49"/>
        <v>0.99663398692810456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2040</v>
      </c>
      <c r="R789" t="s">
        <v>2041</v>
      </c>
      <c r="S789" s="13">
        <f t="shared" si="50"/>
        <v>40684.208333333336</v>
      </c>
      <c r="T789" s="16">
        <f t="shared" si="51"/>
        <v>40693.208333333336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11">
        <f t="shared" si="48"/>
        <v>102.38709677419355</v>
      </c>
      <c r="G790" s="6">
        <f t="shared" si="49"/>
        <v>0.88166666666666671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2046</v>
      </c>
      <c r="R790" t="s">
        <v>2054</v>
      </c>
      <c r="S790" s="13">
        <f t="shared" si="50"/>
        <v>41202.208333333336</v>
      </c>
      <c r="T790" s="16">
        <f t="shared" si="51"/>
        <v>41223.25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11">
        <f t="shared" si="48"/>
        <v>74.466666666666669</v>
      </c>
      <c r="G791" s="6">
        <f t="shared" si="49"/>
        <v>0.37233333333333335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2044</v>
      </c>
      <c r="R791" t="s">
        <v>2045</v>
      </c>
      <c r="S791" s="13">
        <f t="shared" si="50"/>
        <v>41786.208333333336</v>
      </c>
      <c r="T791" s="16">
        <f t="shared" si="51"/>
        <v>41823.208333333336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11">
        <f t="shared" si="48"/>
        <v>51.009883198562441</v>
      </c>
      <c r="G792" s="6">
        <f t="shared" si="49"/>
        <v>0.30540075309306081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2044</v>
      </c>
      <c r="R792" t="s">
        <v>2045</v>
      </c>
      <c r="S792" s="13">
        <f t="shared" si="50"/>
        <v>40223.25</v>
      </c>
      <c r="T792" s="16">
        <f t="shared" si="51"/>
        <v>40229.25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11">
        <f t="shared" si="48"/>
        <v>90</v>
      </c>
      <c r="G793" s="6">
        <f t="shared" si="49"/>
        <v>0.25714285714285712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2038</v>
      </c>
      <c r="R793" t="s">
        <v>2039</v>
      </c>
      <c r="S793" s="13">
        <f t="shared" si="50"/>
        <v>42715.25</v>
      </c>
      <c r="T793" s="16">
        <f t="shared" si="51"/>
        <v>42731.25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11">
        <f t="shared" si="48"/>
        <v>97.142857142857139</v>
      </c>
      <c r="G794" s="6">
        <f t="shared" si="49"/>
        <v>0.34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2044</v>
      </c>
      <c r="R794" t="s">
        <v>2045</v>
      </c>
      <c r="S794" s="13">
        <f t="shared" si="50"/>
        <v>41451.208333333336</v>
      </c>
      <c r="T794" s="16">
        <f t="shared" si="51"/>
        <v>41479.208333333336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11">
        <f t="shared" si="48"/>
        <v>72.071823204419886</v>
      </c>
      <c r="G795" s="6">
        <f t="shared" si="49"/>
        <v>11.859090909090909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2052</v>
      </c>
      <c r="R795" t="s">
        <v>2053</v>
      </c>
      <c r="S795" s="13">
        <f t="shared" si="50"/>
        <v>41450.208333333336</v>
      </c>
      <c r="T795" s="16">
        <f t="shared" si="51"/>
        <v>41454.208333333336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11">
        <f t="shared" si="48"/>
        <v>75.236363636363635</v>
      </c>
      <c r="G796" s="6">
        <f t="shared" si="49"/>
        <v>1.2539393939393939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2040</v>
      </c>
      <c r="R796" t="s">
        <v>2041</v>
      </c>
      <c r="S796" s="13">
        <f t="shared" si="50"/>
        <v>43091.25</v>
      </c>
      <c r="T796" s="16">
        <f t="shared" si="51"/>
        <v>43103.25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11">
        <f t="shared" si="48"/>
        <v>32.967741935483872</v>
      </c>
      <c r="G797" s="6">
        <f t="shared" si="49"/>
        <v>0.14394366197183098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2046</v>
      </c>
      <c r="R797" t="s">
        <v>2049</v>
      </c>
      <c r="S797" s="13">
        <f t="shared" si="50"/>
        <v>42675.208333333328</v>
      </c>
      <c r="T797" s="16">
        <f t="shared" si="51"/>
        <v>42678.208333333328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11">
        <f t="shared" si="48"/>
        <v>54.807692307692307</v>
      </c>
      <c r="G798" s="6">
        <f t="shared" si="49"/>
        <v>0.54807692307692313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2055</v>
      </c>
      <c r="R798" t="s">
        <v>2066</v>
      </c>
      <c r="S798" s="13">
        <f t="shared" si="50"/>
        <v>41859.208333333336</v>
      </c>
      <c r="T798" s="16">
        <f t="shared" si="51"/>
        <v>41866.208333333336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11">
        <f t="shared" si="48"/>
        <v>45.037837837837834</v>
      </c>
      <c r="G799" s="6">
        <f t="shared" si="49"/>
        <v>1.0963157894736841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2042</v>
      </c>
      <c r="R799" t="s">
        <v>2043</v>
      </c>
      <c r="S799" s="13">
        <f t="shared" si="50"/>
        <v>43464.25</v>
      </c>
      <c r="T799" s="16">
        <f t="shared" si="51"/>
        <v>43487.25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11">
        <f t="shared" si="48"/>
        <v>52.958677685950413</v>
      </c>
      <c r="G800" s="6">
        <f t="shared" si="49"/>
        <v>1.8847058823529412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2044</v>
      </c>
      <c r="R800" t="s">
        <v>2045</v>
      </c>
      <c r="S800" s="13">
        <f t="shared" si="50"/>
        <v>41060.208333333336</v>
      </c>
      <c r="T800" s="16">
        <f t="shared" si="51"/>
        <v>41088.208333333336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11">
        <f t="shared" si="48"/>
        <v>60.017959183673469</v>
      </c>
      <c r="G801" s="6">
        <f t="shared" si="49"/>
        <v>0.87008284023668636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2044</v>
      </c>
      <c r="R801" t="s">
        <v>2045</v>
      </c>
      <c r="S801" s="13">
        <f t="shared" si="50"/>
        <v>42399.25</v>
      </c>
      <c r="T801" s="16">
        <f t="shared" si="51"/>
        <v>42403.25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11">
        <f t="shared" si="48"/>
        <v>1</v>
      </c>
      <c r="G802" s="6">
        <f t="shared" si="49"/>
        <v>0.01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2040</v>
      </c>
      <c r="R802" t="s">
        <v>2041</v>
      </c>
      <c r="S802" s="13">
        <f t="shared" si="50"/>
        <v>42167.208333333328</v>
      </c>
      <c r="T802" s="16">
        <f t="shared" si="51"/>
        <v>42171.208333333328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11">
        <f t="shared" si="48"/>
        <v>44.028301886792455</v>
      </c>
      <c r="G803" s="6">
        <f t="shared" si="49"/>
        <v>2.0291304347826089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2059</v>
      </c>
      <c r="R803" t="s">
        <v>2060</v>
      </c>
      <c r="S803" s="13">
        <f t="shared" si="50"/>
        <v>43830.25</v>
      </c>
      <c r="T803" s="16">
        <f t="shared" si="51"/>
        <v>43852.25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11">
        <f t="shared" si="48"/>
        <v>86.028169014084511</v>
      </c>
      <c r="G804" s="6">
        <f t="shared" si="49"/>
        <v>1.9703225806451612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2059</v>
      </c>
      <c r="R804" t="s">
        <v>2060</v>
      </c>
      <c r="S804" s="13">
        <f t="shared" si="50"/>
        <v>43650.208333333328</v>
      </c>
      <c r="T804" s="16">
        <f t="shared" si="51"/>
        <v>43652.208333333328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11">
        <f t="shared" si="48"/>
        <v>28.012875536480685</v>
      </c>
      <c r="G805" s="6">
        <f t="shared" si="49"/>
        <v>1.07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2044</v>
      </c>
      <c r="R805" t="s">
        <v>2045</v>
      </c>
      <c r="S805" s="13">
        <f t="shared" si="50"/>
        <v>43492.25</v>
      </c>
      <c r="T805" s="16">
        <f t="shared" si="51"/>
        <v>43526.25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11">
        <f t="shared" si="48"/>
        <v>32.050458715596328</v>
      </c>
      <c r="G806" s="6">
        <f t="shared" si="49"/>
        <v>2.6873076923076922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2040</v>
      </c>
      <c r="R806" t="s">
        <v>2041</v>
      </c>
      <c r="S806" s="13">
        <f t="shared" si="50"/>
        <v>43102.25</v>
      </c>
      <c r="T806" s="16">
        <f t="shared" si="51"/>
        <v>43122.25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11">
        <f t="shared" si="48"/>
        <v>73.611940298507463</v>
      </c>
      <c r="G807" s="6">
        <f t="shared" si="49"/>
        <v>0.50845360824742269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2046</v>
      </c>
      <c r="R807" t="s">
        <v>2047</v>
      </c>
      <c r="S807" s="13">
        <f t="shared" si="50"/>
        <v>41958.25</v>
      </c>
      <c r="T807" s="16">
        <f t="shared" si="51"/>
        <v>42009.25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11">
        <f t="shared" si="48"/>
        <v>108.71052631578948</v>
      </c>
      <c r="G808" s="6">
        <f t="shared" si="49"/>
        <v>11.802857142857142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2046</v>
      </c>
      <c r="R808" t="s">
        <v>2049</v>
      </c>
      <c r="S808" s="13">
        <f t="shared" si="50"/>
        <v>40973.25</v>
      </c>
      <c r="T808" s="16">
        <f t="shared" si="51"/>
        <v>40997.208333333336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11">
        <f t="shared" si="48"/>
        <v>42.97674418604651</v>
      </c>
      <c r="G809" s="6">
        <f t="shared" si="49"/>
        <v>2.64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2044</v>
      </c>
      <c r="R809" t="s">
        <v>2045</v>
      </c>
      <c r="S809" s="13">
        <f t="shared" si="50"/>
        <v>43753.208333333328</v>
      </c>
      <c r="T809" s="16">
        <f t="shared" si="51"/>
        <v>43797.25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11">
        <f t="shared" si="48"/>
        <v>83.315789473684205</v>
      </c>
      <c r="G810" s="6">
        <f t="shared" si="49"/>
        <v>0.30442307692307691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2038</v>
      </c>
      <c r="R810" t="s">
        <v>2039</v>
      </c>
      <c r="S810" s="13">
        <f t="shared" si="50"/>
        <v>42507.208333333328</v>
      </c>
      <c r="T810" s="16">
        <f t="shared" si="51"/>
        <v>42524.208333333328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11">
        <f t="shared" si="48"/>
        <v>42</v>
      </c>
      <c r="G811" s="6">
        <f t="shared" si="49"/>
        <v>0.62880681818181816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2046</v>
      </c>
      <c r="R811" t="s">
        <v>2047</v>
      </c>
      <c r="S811" s="13">
        <f t="shared" si="50"/>
        <v>41135.208333333336</v>
      </c>
      <c r="T811" s="16">
        <f t="shared" si="51"/>
        <v>41136.208333333336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11">
        <f t="shared" si="48"/>
        <v>55.927601809954751</v>
      </c>
      <c r="G812" s="6">
        <f t="shared" si="49"/>
        <v>1.9312499999999999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2044</v>
      </c>
      <c r="R812" t="s">
        <v>2045</v>
      </c>
      <c r="S812" s="13">
        <f t="shared" si="50"/>
        <v>43067.25</v>
      </c>
      <c r="T812" s="16">
        <f t="shared" si="51"/>
        <v>43077.25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11">
        <f t="shared" si="48"/>
        <v>105.03681885125184</v>
      </c>
      <c r="G813" s="6">
        <f t="shared" si="49"/>
        <v>0.77102702702702708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2055</v>
      </c>
      <c r="R813" t="s">
        <v>2056</v>
      </c>
      <c r="S813" s="13">
        <f t="shared" si="50"/>
        <v>42378.25</v>
      </c>
      <c r="T813" s="16">
        <f t="shared" si="51"/>
        <v>42380.25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11">
        <f t="shared" si="48"/>
        <v>48</v>
      </c>
      <c r="G814" s="6">
        <f t="shared" si="49"/>
        <v>2.2552763819095478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2052</v>
      </c>
      <c r="R814" t="s">
        <v>2053</v>
      </c>
      <c r="S814" s="13">
        <f t="shared" si="50"/>
        <v>43206.208333333328</v>
      </c>
      <c r="T814" s="16">
        <f t="shared" si="51"/>
        <v>43211.208333333328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11">
        <f t="shared" si="48"/>
        <v>112.66176470588235</v>
      </c>
      <c r="G815" s="6">
        <f t="shared" si="49"/>
        <v>2.3940625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2055</v>
      </c>
      <c r="R815" t="s">
        <v>2056</v>
      </c>
      <c r="S815" s="13">
        <f t="shared" si="50"/>
        <v>41148.208333333336</v>
      </c>
      <c r="T815" s="16">
        <f t="shared" si="51"/>
        <v>41158.208333333336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11">
        <f t="shared" si="48"/>
        <v>81.944444444444443</v>
      </c>
      <c r="G816" s="6">
        <f t="shared" si="49"/>
        <v>0.921875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2040</v>
      </c>
      <c r="R816" t="s">
        <v>2041</v>
      </c>
      <c r="S816" s="13">
        <f t="shared" si="50"/>
        <v>42517.208333333328</v>
      </c>
      <c r="T816" s="16">
        <f t="shared" si="51"/>
        <v>42519.208333333328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11">
        <f t="shared" si="48"/>
        <v>64.049180327868854</v>
      </c>
      <c r="G817" s="6">
        <f t="shared" si="49"/>
        <v>1.3023333333333333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2040</v>
      </c>
      <c r="R817" t="s">
        <v>2041</v>
      </c>
      <c r="S817" s="13">
        <f t="shared" si="50"/>
        <v>43068.25</v>
      </c>
      <c r="T817" s="16">
        <f t="shared" si="51"/>
        <v>43094.25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11">
        <f t="shared" si="48"/>
        <v>106.39097744360902</v>
      </c>
      <c r="G818" s="6">
        <f t="shared" si="49"/>
        <v>6.1521739130434785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2044</v>
      </c>
      <c r="R818" t="s">
        <v>2045</v>
      </c>
      <c r="S818" s="13">
        <f t="shared" si="50"/>
        <v>41680.25</v>
      </c>
      <c r="T818" s="16">
        <f t="shared" si="51"/>
        <v>41682.25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11">
        <f t="shared" si="48"/>
        <v>76.011249497790274</v>
      </c>
      <c r="G819" s="6">
        <f t="shared" si="49"/>
        <v>3.687953216374269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2052</v>
      </c>
      <c r="R819" t="s">
        <v>2053</v>
      </c>
      <c r="S819" s="13">
        <f t="shared" si="50"/>
        <v>43589.208333333328</v>
      </c>
      <c r="T819" s="16">
        <f t="shared" si="51"/>
        <v>43617.208333333328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11">
        <f t="shared" si="48"/>
        <v>111.07246376811594</v>
      </c>
      <c r="G820" s="6">
        <f t="shared" si="49"/>
        <v>10.948571428571428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2044</v>
      </c>
      <c r="R820" t="s">
        <v>2045</v>
      </c>
      <c r="S820" s="13">
        <f t="shared" si="50"/>
        <v>43486.25</v>
      </c>
      <c r="T820" s="16">
        <f t="shared" si="51"/>
        <v>43499.25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11">
        <f t="shared" si="48"/>
        <v>95.936170212765958</v>
      </c>
      <c r="G821" s="6">
        <f t="shared" si="49"/>
        <v>0.50662921348314605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2055</v>
      </c>
      <c r="R821" t="s">
        <v>2056</v>
      </c>
      <c r="S821" s="13">
        <f t="shared" si="50"/>
        <v>41237.25</v>
      </c>
      <c r="T821" s="16">
        <f t="shared" si="51"/>
        <v>41252.25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11">
        <f t="shared" si="48"/>
        <v>43.043010752688176</v>
      </c>
      <c r="G822" s="6">
        <f t="shared" si="49"/>
        <v>8.0060000000000002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2040</v>
      </c>
      <c r="R822" t="s">
        <v>2041</v>
      </c>
      <c r="S822" s="13">
        <f t="shared" si="50"/>
        <v>43310.208333333328</v>
      </c>
      <c r="T822" s="16">
        <f t="shared" si="51"/>
        <v>43323.208333333328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11">
        <f t="shared" si="48"/>
        <v>67.966666666666669</v>
      </c>
      <c r="G823" s="6">
        <f t="shared" si="49"/>
        <v>2.9128571428571428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2046</v>
      </c>
      <c r="R823" t="s">
        <v>2047</v>
      </c>
      <c r="S823" s="13">
        <f t="shared" si="50"/>
        <v>42794.25</v>
      </c>
      <c r="T823" s="16">
        <f t="shared" si="51"/>
        <v>42807.208333333328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11">
        <f t="shared" si="48"/>
        <v>89.991428571428571</v>
      </c>
      <c r="G824" s="6">
        <f t="shared" si="49"/>
        <v>3.4996666666666667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2040</v>
      </c>
      <c r="R824" t="s">
        <v>2041</v>
      </c>
      <c r="S824" s="13">
        <f t="shared" si="50"/>
        <v>41698.25</v>
      </c>
      <c r="T824" s="16">
        <f t="shared" si="51"/>
        <v>41715.208333333336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11">
        <f t="shared" si="48"/>
        <v>58.095238095238095</v>
      </c>
      <c r="G825" s="6">
        <f t="shared" si="49"/>
        <v>3.5707317073170732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2040</v>
      </c>
      <c r="R825" t="s">
        <v>2041</v>
      </c>
      <c r="S825" s="13">
        <f t="shared" si="50"/>
        <v>41892.208333333336</v>
      </c>
      <c r="T825" s="16">
        <f t="shared" si="51"/>
        <v>41917.208333333336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11">
        <f t="shared" si="48"/>
        <v>83.996875000000003</v>
      </c>
      <c r="G826" s="6">
        <f t="shared" si="49"/>
        <v>1.2648941176470587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2052</v>
      </c>
      <c r="R826" t="s">
        <v>2053</v>
      </c>
      <c r="S826" s="13">
        <f t="shared" si="50"/>
        <v>40348.208333333336</v>
      </c>
      <c r="T826" s="16">
        <f t="shared" si="51"/>
        <v>40380.208333333336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11">
        <f t="shared" si="48"/>
        <v>88.853503184713375</v>
      </c>
      <c r="G827" s="6">
        <f t="shared" si="49"/>
        <v>3.875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2046</v>
      </c>
      <c r="R827" t="s">
        <v>2057</v>
      </c>
      <c r="S827" s="13">
        <f t="shared" si="50"/>
        <v>42941.208333333328</v>
      </c>
      <c r="T827" s="16">
        <f t="shared" si="51"/>
        <v>42953.208333333328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11">
        <f t="shared" si="48"/>
        <v>65.963917525773198</v>
      </c>
      <c r="G828" s="6">
        <f t="shared" si="49"/>
        <v>4.5703571428571426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2044</v>
      </c>
      <c r="R828" t="s">
        <v>2045</v>
      </c>
      <c r="S828" s="13">
        <f t="shared" si="50"/>
        <v>40525.25</v>
      </c>
      <c r="T828" s="16">
        <f t="shared" si="51"/>
        <v>40553.25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11">
        <f t="shared" si="48"/>
        <v>74.804878048780495</v>
      </c>
      <c r="G829" s="6">
        <f t="shared" si="49"/>
        <v>2.6669565217391304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2046</v>
      </c>
      <c r="R829" t="s">
        <v>2049</v>
      </c>
      <c r="S829" s="13">
        <f t="shared" si="50"/>
        <v>40666.208333333336</v>
      </c>
      <c r="T829" s="16">
        <f t="shared" si="51"/>
        <v>40678.208333333336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11">
        <f t="shared" si="48"/>
        <v>69.98571428571428</v>
      </c>
      <c r="G830" s="6">
        <f t="shared" si="49"/>
        <v>0.69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2044</v>
      </c>
      <c r="R830" t="s">
        <v>2045</v>
      </c>
      <c r="S830" s="13">
        <f t="shared" si="50"/>
        <v>43340.208333333328</v>
      </c>
      <c r="T830" s="16">
        <f t="shared" si="51"/>
        <v>43365.208333333328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11">
        <f t="shared" si="48"/>
        <v>32.006493506493506</v>
      </c>
      <c r="G831" s="6">
        <f t="shared" si="49"/>
        <v>0.51343749999999999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2044</v>
      </c>
      <c r="R831" t="s">
        <v>2045</v>
      </c>
      <c r="S831" s="13">
        <f t="shared" si="50"/>
        <v>42164.208333333328</v>
      </c>
      <c r="T831" s="16">
        <f t="shared" si="51"/>
        <v>42179.208333333328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11">
        <f t="shared" si="48"/>
        <v>64.727272727272734</v>
      </c>
      <c r="G832" s="6">
        <f t="shared" si="49"/>
        <v>1.1710526315789473E-2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2044</v>
      </c>
      <c r="R832" t="s">
        <v>2045</v>
      </c>
      <c r="S832" s="13">
        <f t="shared" si="50"/>
        <v>43103.25</v>
      </c>
      <c r="T832" s="16">
        <f t="shared" si="51"/>
        <v>43162.25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11">
        <f t="shared" si="48"/>
        <v>24.998110087408456</v>
      </c>
      <c r="G833" s="6">
        <f t="shared" si="49"/>
        <v>1.089773429454171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2059</v>
      </c>
      <c r="R833" t="s">
        <v>2060</v>
      </c>
      <c r="S833" s="13">
        <f t="shared" si="50"/>
        <v>40994.208333333336</v>
      </c>
      <c r="T833" s="16">
        <f t="shared" si="51"/>
        <v>41028.208333333336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11">
        <f t="shared" si="48"/>
        <v>104.97764070932922</v>
      </c>
      <c r="G834" s="6">
        <f t="shared" si="49"/>
        <v>3.1517592592592591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2052</v>
      </c>
      <c r="R834" t="s">
        <v>2064</v>
      </c>
      <c r="S834" s="13">
        <f t="shared" si="50"/>
        <v>42299.208333333328</v>
      </c>
      <c r="T834" s="16">
        <f t="shared" si="51"/>
        <v>42333.25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11">
        <f t="shared" ref="F835:F898" si="52">E835/I835</f>
        <v>64.987878787878785</v>
      </c>
      <c r="G835" s="6">
        <f t="shared" ref="G835:G898" si="53">E835/D835</f>
        <v>1.5769117647058823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2052</v>
      </c>
      <c r="R835" t="s">
        <v>2064</v>
      </c>
      <c r="S835" s="13">
        <f t="shared" ref="S835:S898" si="54">(((L835/60)/60)/24)+DATE(1970,1,1)</f>
        <v>40588.25</v>
      </c>
      <c r="T835" s="16">
        <f t="shared" ref="T835:T898" si="55">(((M835/60)/60)/24)+DATE(1970,1,1)</f>
        <v>40599.25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11">
        <f t="shared" si="52"/>
        <v>94.352941176470594</v>
      </c>
      <c r="G836" s="6">
        <f t="shared" si="53"/>
        <v>1.5380821917808218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2044</v>
      </c>
      <c r="R836" t="s">
        <v>2045</v>
      </c>
      <c r="S836" s="13">
        <f t="shared" si="54"/>
        <v>41448.208333333336</v>
      </c>
      <c r="T836" s="16">
        <f t="shared" si="55"/>
        <v>41454.208333333336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11">
        <f t="shared" si="52"/>
        <v>44.001706484641637</v>
      </c>
      <c r="G837" s="6">
        <f t="shared" si="53"/>
        <v>0.89738979118329465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2042</v>
      </c>
      <c r="R837" t="s">
        <v>2043</v>
      </c>
      <c r="S837" s="13">
        <f t="shared" si="54"/>
        <v>42063.25</v>
      </c>
      <c r="T837" s="16">
        <f t="shared" si="55"/>
        <v>42069.25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11">
        <f t="shared" si="52"/>
        <v>64.744680851063833</v>
      </c>
      <c r="G838" s="6">
        <f t="shared" si="53"/>
        <v>0.75135802469135804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2040</v>
      </c>
      <c r="R838" t="s">
        <v>2050</v>
      </c>
      <c r="S838" s="13">
        <f t="shared" si="54"/>
        <v>40214.25</v>
      </c>
      <c r="T838" s="16">
        <f t="shared" si="55"/>
        <v>40225.25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11">
        <f t="shared" si="52"/>
        <v>84.00667779632721</v>
      </c>
      <c r="G839" s="6">
        <f t="shared" si="53"/>
        <v>8.5288135593220336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2040</v>
      </c>
      <c r="R839" t="s">
        <v>2063</v>
      </c>
      <c r="S839" s="13">
        <f t="shared" si="54"/>
        <v>40629.208333333336</v>
      </c>
      <c r="T839" s="16">
        <f t="shared" si="55"/>
        <v>40683.208333333336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11">
        <f t="shared" si="52"/>
        <v>34.061302681992338</v>
      </c>
      <c r="G840" s="6">
        <f t="shared" si="53"/>
        <v>1.3890625000000001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2044</v>
      </c>
      <c r="R840" t="s">
        <v>2045</v>
      </c>
      <c r="S840" s="13">
        <f t="shared" si="54"/>
        <v>43370.208333333328</v>
      </c>
      <c r="T840" s="16">
        <f t="shared" si="55"/>
        <v>43379.208333333328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11">
        <f t="shared" si="52"/>
        <v>93.273885350318466</v>
      </c>
      <c r="G841" s="6">
        <f t="shared" si="53"/>
        <v>1.9018181818181819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2046</v>
      </c>
      <c r="R841" t="s">
        <v>2047</v>
      </c>
      <c r="S841" s="13">
        <f t="shared" si="54"/>
        <v>41715.208333333336</v>
      </c>
      <c r="T841" s="16">
        <f t="shared" si="55"/>
        <v>41760.208333333336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11">
        <f t="shared" si="52"/>
        <v>32.998301726577978</v>
      </c>
      <c r="G842" s="6">
        <f t="shared" si="53"/>
        <v>1.0024333619948409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2044</v>
      </c>
      <c r="R842" t="s">
        <v>2045</v>
      </c>
      <c r="S842" s="13">
        <f t="shared" si="54"/>
        <v>41836.208333333336</v>
      </c>
      <c r="T842" s="16">
        <f t="shared" si="55"/>
        <v>41838.208333333336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11">
        <f t="shared" si="52"/>
        <v>83.812903225806451</v>
      </c>
      <c r="G843" s="6">
        <f t="shared" si="53"/>
        <v>1.4275824175824177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2042</v>
      </c>
      <c r="R843" t="s">
        <v>2043</v>
      </c>
      <c r="S843" s="13">
        <f t="shared" si="54"/>
        <v>42419.25</v>
      </c>
      <c r="T843" s="16">
        <f t="shared" si="55"/>
        <v>42435.25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11">
        <f t="shared" si="52"/>
        <v>63.992424242424242</v>
      </c>
      <c r="G844" s="6">
        <f t="shared" si="53"/>
        <v>5.6313333333333331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2042</v>
      </c>
      <c r="R844" t="s">
        <v>2051</v>
      </c>
      <c r="S844" s="13">
        <f t="shared" si="54"/>
        <v>43266.208333333328</v>
      </c>
      <c r="T844" s="16">
        <f t="shared" si="55"/>
        <v>43269.208333333328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11">
        <f t="shared" si="52"/>
        <v>81.909090909090907</v>
      </c>
      <c r="G845" s="6">
        <f t="shared" si="53"/>
        <v>0.30715909090909088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2059</v>
      </c>
      <c r="R845" t="s">
        <v>2060</v>
      </c>
      <c r="S845" s="13">
        <f t="shared" si="54"/>
        <v>43338.208333333328</v>
      </c>
      <c r="T845" s="16">
        <f t="shared" si="55"/>
        <v>43344.208333333328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11">
        <f t="shared" si="52"/>
        <v>93.053191489361708</v>
      </c>
      <c r="G846" s="6">
        <f t="shared" si="53"/>
        <v>0.99397727272727276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2046</v>
      </c>
      <c r="R846" t="s">
        <v>2047</v>
      </c>
      <c r="S846" s="13">
        <f t="shared" si="54"/>
        <v>40930.25</v>
      </c>
      <c r="T846" s="16">
        <f t="shared" si="55"/>
        <v>40933.25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11">
        <f t="shared" si="52"/>
        <v>101.98449039881831</v>
      </c>
      <c r="G847" s="6">
        <f t="shared" si="53"/>
        <v>1.9754935622317598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2042</v>
      </c>
      <c r="R847" t="s">
        <v>2043</v>
      </c>
      <c r="S847" s="13">
        <f t="shared" si="54"/>
        <v>43235.208333333328</v>
      </c>
      <c r="T847" s="16">
        <f t="shared" si="55"/>
        <v>43272.208333333328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11">
        <f t="shared" si="52"/>
        <v>105.9375</v>
      </c>
      <c r="G848" s="6">
        <f t="shared" si="53"/>
        <v>5.085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2042</v>
      </c>
      <c r="R848" t="s">
        <v>2043</v>
      </c>
      <c r="S848" s="13">
        <f t="shared" si="54"/>
        <v>43302.208333333328</v>
      </c>
      <c r="T848" s="16">
        <f t="shared" si="55"/>
        <v>43338.208333333328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11">
        <f t="shared" si="52"/>
        <v>101.58181818181818</v>
      </c>
      <c r="G849" s="6">
        <f t="shared" si="53"/>
        <v>2.3774468085106384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2038</v>
      </c>
      <c r="R849" t="s">
        <v>2039</v>
      </c>
      <c r="S849" s="13">
        <f t="shared" si="54"/>
        <v>43107.25</v>
      </c>
      <c r="T849" s="16">
        <f t="shared" si="55"/>
        <v>43110.25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11">
        <f t="shared" si="52"/>
        <v>62.970930232558139</v>
      </c>
      <c r="G850" s="6">
        <f t="shared" si="53"/>
        <v>3.3846875000000001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2046</v>
      </c>
      <c r="R850" t="s">
        <v>2049</v>
      </c>
      <c r="S850" s="13">
        <f t="shared" si="54"/>
        <v>40341.208333333336</v>
      </c>
      <c r="T850" s="16">
        <f t="shared" si="55"/>
        <v>40350.208333333336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11">
        <f t="shared" si="52"/>
        <v>29.045602605863191</v>
      </c>
      <c r="G851" s="6">
        <f t="shared" si="53"/>
        <v>1.3308955223880596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2040</v>
      </c>
      <c r="R851" t="s">
        <v>2050</v>
      </c>
      <c r="S851" s="13">
        <f t="shared" si="54"/>
        <v>40948.25</v>
      </c>
      <c r="T851" s="16">
        <f t="shared" si="55"/>
        <v>40951.25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11">
        <f t="shared" si="52"/>
        <v>1</v>
      </c>
      <c r="G852" s="6">
        <f t="shared" si="53"/>
        <v>0.01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2040</v>
      </c>
      <c r="R852" t="s">
        <v>2041</v>
      </c>
      <c r="S852" s="13">
        <f t="shared" si="54"/>
        <v>40866.25</v>
      </c>
      <c r="T852" s="16">
        <f t="shared" si="55"/>
        <v>40881.25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11">
        <f t="shared" si="52"/>
        <v>77.924999999999997</v>
      </c>
      <c r="G853" s="6">
        <f t="shared" si="53"/>
        <v>2.0779999999999998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2040</v>
      </c>
      <c r="R853" t="s">
        <v>2048</v>
      </c>
      <c r="S853" s="13">
        <f t="shared" si="54"/>
        <v>41031.208333333336</v>
      </c>
      <c r="T853" s="16">
        <f t="shared" si="55"/>
        <v>41064.208333333336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11">
        <f t="shared" si="52"/>
        <v>80.806451612903231</v>
      </c>
      <c r="G854" s="6">
        <f t="shared" si="53"/>
        <v>0.51122448979591839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2055</v>
      </c>
      <c r="R854" t="s">
        <v>2056</v>
      </c>
      <c r="S854" s="13">
        <f t="shared" si="54"/>
        <v>40740.208333333336</v>
      </c>
      <c r="T854" s="16">
        <f t="shared" si="55"/>
        <v>40750.208333333336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11">
        <f t="shared" si="52"/>
        <v>76.006816632583508</v>
      </c>
      <c r="G855" s="6">
        <f t="shared" si="53"/>
        <v>6.5205847953216374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2040</v>
      </c>
      <c r="R855" t="s">
        <v>2050</v>
      </c>
      <c r="S855" s="13">
        <f t="shared" si="54"/>
        <v>40714.208333333336</v>
      </c>
      <c r="T855" s="16">
        <f t="shared" si="55"/>
        <v>40719.208333333336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11">
        <f t="shared" si="52"/>
        <v>72.993613824192337</v>
      </c>
      <c r="G856" s="6">
        <f t="shared" si="53"/>
        <v>1.1363099415204678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2052</v>
      </c>
      <c r="R856" t="s">
        <v>2058</v>
      </c>
      <c r="S856" s="13">
        <f t="shared" si="54"/>
        <v>43787.25</v>
      </c>
      <c r="T856" s="16">
        <f t="shared" si="55"/>
        <v>43814.25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11">
        <f t="shared" si="52"/>
        <v>53</v>
      </c>
      <c r="G857" s="6">
        <f t="shared" si="53"/>
        <v>1.0237606837606839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2044</v>
      </c>
      <c r="R857" t="s">
        <v>2045</v>
      </c>
      <c r="S857" s="13">
        <f t="shared" si="54"/>
        <v>40712.208333333336</v>
      </c>
      <c r="T857" s="16">
        <f t="shared" si="55"/>
        <v>40743.208333333336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11">
        <f t="shared" si="52"/>
        <v>54.164556962025316</v>
      </c>
      <c r="G858" s="6">
        <f t="shared" si="53"/>
        <v>3.5658333333333334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2038</v>
      </c>
      <c r="R858" t="s">
        <v>2039</v>
      </c>
      <c r="S858" s="13">
        <f t="shared" si="54"/>
        <v>41023.208333333336</v>
      </c>
      <c r="T858" s="16">
        <f t="shared" si="55"/>
        <v>41040.208333333336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11">
        <f t="shared" si="52"/>
        <v>32.946666666666665</v>
      </c>
      <c r="G859" s="6">
        <f t="shared" si="53"/>
        <v>1.3986792452830188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2046</v>
      </c>
      <c r="R859" t="s">
        <v>2057</v>
      </c>
      <c r="S859" s="13">
        <f t="shared" si="54"/>
        <v>40944.25</v>
      </c>
      <c r="T859" s="16">
        <f t="shared" si="55"/>
        <v>40967.25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11">
        <f t="shared" si="52"/>
        <v>79.371428571428567</v>
      </c>
      <c r="G860" s="6">
        <f t="shared" si="53"/>
        <v>0.69450000000000001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2038</v>
      </c>
      <c r="R860" t="s">
        <v>2039</v>
      </c>
      <c r="S860" s="13">
        <f t="shared" si="54"/>
        <v>43211.208333333328</v>
      </c>
      <c r="T860" s="16">
        <f t="shared" si="55"/>
        <v>43218.208333333328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11">
        <f t="shared" si="52"/>
        <v>41.174603174603178</v>
      </c>
      <c r="G861" s="6">
        <f t="shared" si="53"/>
        <v>0.35534246575342465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2044</v>
      </c>
      <c r="R861" t="s">
        <v>2045</v>
      </c>
      <c r="S861" s="13">
        <f t="shared" si="54"/>
        <v>41334.25</v>
      </c>
      <c r="T861" s="16">
        <f t="shared" si="55"/>
        <v>41352.208333333336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11">
        <f t="shared" si="52"/>
        <v>77.430769230769229</v>
      </c>
      <c r="G862" s="6">
        <f t="shared" si="53"/>
        <v>2.5165000000000002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2042</v>
      </c>
      <c r="R862" t="s">
        <v>2051</v>
      </c>
      <c r="S862" s="13">
        <f t="shared" si="54"/>
        <v>43515.25</v>
      </c>
      <c r="T862" s="16">
        <f t="shared" si="55"/>
        <v>43525.25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11">
        <f t="shared" si="52"/>
        <v>57.159509202453989</v>
      </c>
      <c r="G863" s="6">
        <f t="shared" si="53"/>
        <v>1.0587500000000001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2044</v>
      </c>
      <c r="R863" t="s">
        <v>2045</v>
      </c>
      <c r="S863" s="13">
        <f t="shared" si="54"/>
        <v>40258.208333333336</v>
      </c>
      <c r="T863" s="16">
        <f t="shared" si="55"/>
        <v>40266.208333333336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11">
        <f t="shared" si="52"/>
        <v>77.17647058823529</v>
      </c>
      <c r="G864" s="6">
        <f t="shared" si="53"/>
        <v>1.8742857142857143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2044</v>
      </c>
      <c r="R864" t="s">
        <v>2045</v>
      </c>
      <c r="S864" s="13">
        <f t="shared" si="54"/>
        <v>40756.208333333336</v>
      </c>
      <c r="T864" s="16">
        <f t="shared" si="55"/>
        <v>40760.208333333336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11">
        <f t="shared" si="52"/>
        <v>24.953917050691246</v>
      </c>
      <c r="G865" s="6">
        <f t="shared" si="53"/>
        <v>3.8678571428571429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2046</v>
      </c>
      <c r="R865" t="s">
        <v>2065</v>
      </c>
      <c r="S865" s="13">
        <f t="shared" si="54"/>
        <v>42172.208333333328</v>
      </c>
      <c r="T865" s="16">
        <f t="shared" si="55"/>
        <v>42195.208333333328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11">
        <f t="shared" si="52"/>
        <v>97.18</v>
      </c>
      <c r="G866" s="6">
        <f t="shared" si="53"/>
        <v>3.4707142857142856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2046</v>
      </c>
      <c r="R866" t="s">
        <v>2057</v>
      </c>
      <c r="S866" s="13">
        <f t="shared" si="54"/>
        <v>42601.208333333328</v>
      </c>
      <c r="T866" s="16">
        <f t="shared" si="55"/>
        <v>42606.208333333328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11">
        <f t="shared" si="52"/>
        <v>46.000916870415651</v>
      </c>
      <c r="G867" s="6">
        <f t="shared" si="53"/>
        <v>1.8582098765432098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2044</v>
      </c>
      <c r="R867" t="s">
        <v>2045</v>
      </c>
      <c r="S867" s="13">
        <f t="shared" si="54"/>
        <v>41897.208333333336</v>
      </c>
      <c r="T867" s="16">
        <f t="shared" si="55"/>
        <v>41906.208333333336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11">
        <f t="shared" si="52"/>
        <v>88.023385300668153</v>
      </c>
      <c r="G868" s="6">
        <f t="shared" si="53"/>
        <v>0.43241247264770238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2059</v>
      </c>
      <c r="R868" t="s">
        <v>2060</v>
      </c>
      <c r="S868" s="13">
        <f t="shared" si="54"/>
        <v>40671.208333333336</v>
      </c>
      <c r="T868" s="16">
        <f t="shared" si="55"/>
        <v>40672.208333333336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11">
        <f t="shared" si="52"/>
        <v>25.99</v>
      </c>
      <c r="G869" s="6">
        <f t="shared" si="53"/>
        <v>1.6243749999999999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2038</v>
      </c>
      <c r="R869" t="s">
        <v>2039</v>
      </c>
      <c r="S869" s="13">
        <f t="shared" si="54"/>
        <v>43382.208333333328</v>
      </c>
      <c r="T869" s="16">
        <f t="shared" si="55"/>
        <v>43388.208333333328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11">
        <f t="shared" si="52"/>
        <v>102.69047619047619</v>
      </c>
      <c r="G870" s="6">
        <f t="shared" si="53"/>
        <v>1.8484285714285715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2044</v>
      </c>
      <c r="R870" t="s">
        <v>2045</v>
      </c>
      <c r="S870" s="13">
        <f t="shared" si="54"/>
        <v>41559.208333333336</v>
      </c>
      <c r="T870" s="16">
        <f t="shared" si="55"/>
        <v>41570.208333333336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11">
        <f t="shared" si="52"/>
        <v>72.958174904942965</v>
      </c>
      <c r="G871" s="6">
        <f t="shared" si="53"/>
        <v>0.23703520691785052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2046</v>
      </c>
      <c r="R871" t="s">
        <v>2049</v>
      </c>
      <c r="S871" s="13">
        <f t="shared" si="54"/>
        <v>40350.208333333336</v>
      </c>
      <c r="T871" s="16">
        <f t="shared" si="55"/>
        <v>40364.208333333336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11">
        <f t="shared" si="52"/>
        <v>57.190082644628099</v>
      </c>
      <c r="G872" s="6">
        <f t="shared" si="53"/>
        <v>0.89870129870129867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2044</v>
      </c>
      <c r="R872" t="s">
        <v>2045</v>
      </c>
      <c r="S872" s="13">
        <f t="shared" si="54"/>
        <v>42240.208333333328</v>
      </c>
      <c r="T872" s="16">
        <f t="shared" si="55"/>
        <v>42265.208333333328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11">
        <f t="shared" si="52"/>
        <v>84.013793103448279</v>
      </c>
      <c r="G873" s="6">
        <f t="shared" si="53"/>
        <v>2.7260419580419581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2044</v>
      </c>
      <c r="R873" t="s">
        <v>2045</v>
      </c>
      <c r="S873" s="13">
        <f t="shared" si="54"/>
        <v>43040.208333333328</v>
      </c>
      <c r="T873" s="16">
        <f t="shared" si="55"/>
        <v>43058.25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11">
        <f t="shared" si="52"/>
        <v>98.666666666666671</v>
      </c>
      <c r="G874" s="6">
        <f t="shared" si="53"/>
        <v>1.7004255319148935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2046</v>
      </c>
      <c r="R874" t="s">
        <v>2068</v>
      </c>
      <c r="S874" s="13">
        <f t="shared" si="54"/>
        <v>43346.208333333328</v>
      </c>
      <c r="T874" s="16">
        <f t="shared" si="55"/>
        <v>43351.208333333328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11">
        <f t="shared" si="52"/>
        <v>42.007419183889773</v>
      </c>
      <c r="G875" s="6">
        <f t="shared" si="53"/>
        <v>1.8828503562945369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2059</v>
      </c>
      <c r="R875" t="s">
        <v>2060</v>
      </c>
      <c r="S875" s="13">
        <f t="shared" si="54"/>
        <v>41647.25</v>
      </c>
      <c r="T875" s="16">
        <f t="shared" si="55"/>
        <v>41652.25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11">
        <f t="shared" si="52"/>
        <v>32.002753556677376</v>
      </c>
      <c r="G876" s="6">
        <f t="shared" si="53"/>
        <v>3.4693532338308457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2059</v>
      </c>
      <c r="R876" t="s">
        <v>2060</v>
      </c>
      <c r="S876" s="13">
        <f t="shared" si="54"/>
        <v>40291.208333333336</v>
      </c>
      <c r="T876" s="16">
        <f t="shared" si="55"/>
        <v>40329.208333333336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11">
        <f t="shared" si="52"/>
        <v>81.567164179104481</v>
      </c>
      <c r="G877" s="6">
        <f t="shared" si="53"/>
        <v>0.6917721518987342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2040</v>
      </c>
      <c r="R877" t="s">
        <v>2041</v>
      </c>
      <c r="S877" s="13">
        <f t="shared" si="54"/>
        <v>40556.25</v>
      </c>
      <c r="T877" s="16">
        <f t="shared" si="55"/>
        <v>40557.25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11">
        <f t="shared" si="52"/>
        <v>37.035087719298247</v>
      </c>
      <c r="G878" s="6">
        <f t="shared" si="53"/>
        <v>0.25433734939759034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2059</v>
      </c>
      <c r="R878" t="s">
        <v>2060</v>
      </c>
      <c r="S878" s="13">
        <f t="shared" si="54"/>
        <v>43624.208333333328</v>
      </c>
      <c r="T878" s="16">
        <f t="shared" si="55"/>
        <v>43648.208333333328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11">
        <f t="shared" si="52"/>
        <v>103.033360455655</v>
      </c>
      <c r="G879" s="6">
        <f t="shared" si="53"/>
        <v>0.77400977995110021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2038</v>
      </c>
      <c r="R879" t="s">
        <v>2039</v>
      </c>
      <c r="S879" s="13">
        <f t="shared" si="54"/>
        <v>42577.208333333328</v>
      </c>
      <c r="T879" s="16">
        <f t="shared" si="55"/>
        <v>42578.208333333328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11">
        <f t="shared" si="52"/>
        <v>84.333333333333329</v>
      </c>
      <c r="G880" s="6">
        <f t="shared" si="53"/>
        <v>0.37481481481481482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2040</v>
      </c>
      <c r="R880" t="s">
        <v>2062</v>
      </c>
      <c r="S880" s="13">
        <f t="shared" si="54"/>
        <v>43845.25</v>
      </c>
      <c r="T880" s="16">
        <f t="shared" si="55"/>
        <v>43869.25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11">
        <f t="shared" si="52"/>
        <v>102.60377358490567</v>
      </c>
      <c r="G881" s="6">
        <f t="shared" si="53"/>
        <v>5.4379999999999997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2052</v>
      </c>
      <c r="R881" t="s">
        <v>2053</v>
      </c>
      <c r="S881" s="13">
        <f t="shared" si="54"/>
        <v>42788.25</v>
      </c>
      <c r="T881" s="16">
        <f t="shared" si="55"/>
        <v>42797.25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11">
        <f t="shared" si="52"/>
        <v>79.992129246064621</v>
      </c>
      <c r="G882" s="6">
        <f t="shared" si="53"/>
        <v>2.2852189349112426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2040</v>
      </c>
      <c r="R882" t="s">
        <v>2048</v>
      </c>
      <c r="S882" s="13">
        <f t="shared" si="54"/>
        <v>43667.208333333328</v>
      </c>
      <c r="T882" s="16">
        <f t="shared" si="55"/>
        <v>43669.208333333328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11">
        <f t="shared" si="52"/>
        <v>70.055309734513273</v>
      </c>
      <c r="G883" s="6">
        <f t="shared" si="53"/>
        <v>0.38948339483394834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2044</v>
      </c>
      <c r="R883" t="s">
        <v>2045</v>
      </c>
      <c r="S883" s="13">
        <f t="shared" si="54"/>
        <v>42194.208333333328</v>
      </c>
      <c r="T883" s="16">
        <f t="shared" si="55"/>
        <v>42223.208333333328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11">
        <f t="shared" si="52"/>
        <v>37</v>
      </c>
      <c r="G884" s="6">
        <f t="shared" si="53"/>
        <v>3.7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2044</v>
      </c>
      <c r="R884" t="s">
        <v>2045</v>
      </c>
      <c r="S884" s="13">
        <f t="shared" si="54"/>
        <v>42025.25</v>
      </c>
      <c r="T884" s="16">
        <f t="shared" si="55"/>
        <v>42029.25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11">
        <f t="shared" si="52"/>
        <v>41.911917098445599</v>
      </c>
      <c r="G885" s="6">
        <f t="shared" si="53"/>
        <v>2.3791176470588233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2046</v>
      </c>
      <c r="R885" t="s">
        <v>2057</v>
      </c>
      <c r="S885" s="13">
        <f t="shared" si="54"/>
        <v>40323.208333333336</v>
      </c>
      <c r="T885" s="16">
        <f t="shared" si="55"/>
        <v>40359.208333333336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11">
        <f t="shared" si="52"/>
        <v>57.992576882290564</v>
      </c>
      <c r="G886" s="6">
        <f t="shared" si="53"/>
        <v>0.64036299765807958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2044</v>
      </c>
      <c r="R886" t="s">
        <v>2045</v>
      </c>
      <c r="S886" s="13">
        <f t="shared" si="54"/>
        <v>41763.208333333336</v>
      </c>
      <c r="T886" s="16">
        <f t="shared" si="55"/>
        <v>41765.208333333336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11">
        <f t="shared" si="52"/>
        <v>40.942307692307693</v>
      </c>
      <c r="G887" s="6">
        <f t="shared" si="53"/>
        <v>1.1827777777777777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2044</v>
      </c>
      <c r="R887" t="s">
        <v>2045</v>
      </c>
      <c r="S887" s="13">
        <f t="shared" si="54"/>
        <v>40335.208333333336</v>
      </c>
      <c r="T887" s="16">
        <f t="shared" si="55"/>
        <v>40373.208333333336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11">
        <f t="shared" si="52"/>
        <v>69.9972602739726</v>
      </c>
      <c r="G888" s="6">
        <f t="shared" si="53"/>
        <v>0.84824037184594958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2040</v>
      </c>
      <c r="R888" t="s">
        <v>2050</v>
      </c>
      <c r="S888" s="13">
        <f t="shared" si="54"/>
        <v>40416.208333333336</v>
      </c>
      <c r="T888" s="16">
        <f t="shared" si="55"/>
        <v>40434.208333333336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11">
        <f t="shared" si="52"/>
        <v>73.838709677419359</v>
      </c>
      <c r="G889" s="6">
        <f t="shared" si="53"/>
        <v>0.29346153846153844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2044</v>
      </c>
      <c r="R889" t="s">
        <v>2045</v>
      </c>
      <c r="S889" s="13">
        <f t="shared" si="54"/>
        <v>42202.208333333328</v>
      </c>
      <c r="T889" s="16">
        <f t="shared" si="55"/>
        <v>42249.208333333328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11">
        <f t="shared" si="52"/>
        <v>41.979310344827589</v>
      </c>
      <c r="G890" s="6">
        <f t="shared" si="53"/>
        <v>2.0989655172413793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2044</v>
      </c>
      <c r="R890" t="s">
        <v>2045</v>
      </c>
      <c r="S890" s="13">
        <f t="shared" si="54"/>
        <v>42836.208333333328</v>
      </c>
      <c r="T890" s="16">
        <f t="shared" si="55"/>
        <v>42855.208333333328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11">
        <f t="shared" si="52"/>
        <v>77.93442622950819</v>
      </c>
      <c r="G891" s="6">
        <f t="shared" si="53"/>
        <v>1.697857142857143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2040</v>
      </c>
      <c r="R891" t="s">
        <v>2048</v>
      </c>
      <c r="S891" s="13">
        <f t="shared" si="54"/>
        <v>41710.208333333336</v>
      </c>
      <c r="T891" s="16">
        <f t="shared" si="55"/>
        <v>41717.208333333336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11">
        <f t="shared" si="52"/>
        <v>106.01972789115646</v>
      </c>
      <c r="G892" s="6">
        <f t="shared" si="53"/>
        <v>1.1595907738095239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2040</v>
      </c>
      <c r="R892" t="s">
        <v>2050</v>
      </c>
      <c r="S892" s="13">
        <f t="shared" si="54"/>
        <v>43640.208333333328</v>
      </c>
      <c r="T892" s="16">
        <f t="shared" si="55"/>
        <v>43641.208333333328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11">
        <f t="shared" si="52"/>
        <v>47.018181818181816</v>
      </c>
      <c r="G893" s="6">
        <f t="shared" si="53"/>
        <v>2.5859999999999999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2046</v>
      </c>
      <c r="R893" t="s">
        <v>2047</v>
      </c>
      <c r="S893" s="13">
        <f t="shared" si="54"/>
        <v>40880.25</v>
      </c>
      <c r="T893" s="16">
        <f t="shared" si="55"/>
        <v>40924.25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11">
        <f t="shared" si="52"/>
        <v>76.016483516483518</v>
      </c>
      <c r="G894" s="6">
        <f t="shared" si="53"/>
        <v>2.3058333333333332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2052</v>
      </c>
      <c r="R894" t="s">
        <v>2064</v>
      </c>
      <c r="S894" s="13">
        <f t="shared" si="54"/>
        <v>40319.208333333336</v>
      </c>
      <c r="T894" s="16">
        <f t="shared" si="55"/>
        <v>40360.208333333336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11">
        <f t="shared" si="52"/>
        <v>54.120603015075375</v>
      </c>
      <c r="G895" s="6">
        <f t="shared" si="53"/>
        <v>1.2821428571428573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2046</v>
      </c>
      <c r="R895" t="s">
        <v>2047</v>
      </c>
      <c r="S895" s="13">
        <f t="shared" si="54"/>
        <v>42170.208333333328</v>
      </c>
      <c r="T895" s="16">
        <f t="shared" si="55"/>
        <v>42174.208333333328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11">
        <f t="shared" si="52"/>
        <v>57.285714285714285</v>
      </c>
      <c r="G896" s="6">
        <f t="shared" si="53"/>
        <v>1.8870588235294117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2046</v>
      </c>
      <c r="R896" t="s">
        <v>2065</v>
      </c>
      <c r="S896" s="13">
        <f t="shared" si="54"/>
        <v>41466.208333333336</v>
      </c>
      <c r="T896" s="16">
        <f t="shared" si="55"/>
        <v>41496.208333333336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11">
        <f t="shared" si="52"/>
        <v>103.81308411214954</v>
      </c>
      <c r="G897" s="6">
        <f t="shared" si="53"/>
        <v>6.9511889862327911E-2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2044</v>
      </c>
      <c r="R897" t="s">
        <v>2045</v>
      </c>
      <c r="S897" s="13">
        <f t="shared" si="54"/>
        <v>43134.25</v>
      </c>
      <c r="T897" s="16">
        <f t="shared" si="55"/>
        <v>43143.25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11">
        <f t="shared" si="52"/>
        <v>105.02602739726028</v>
      </c>
      <c r="G898" s="6">
        <f t="shared" si="53"/>
        <v>7.7443434343434348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2038</v>
      </c>
      <c r="R898" t="s">
        <v>2039</v>
      </c>
      <c r="S898" s="13">
        <f t="shared" si="54"/>
        <v>40738.208333333336</v>
      </c>
      <c r="T898" s="16">
        <f t="shared" si="55"/>
        <v>40741.208333333336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11">
        <f t="shared" ref="F899:F962" si="56">E899/I899</f>
        <v>90.259259259259252</v>
      </c>
      <c r="G899" s="6">
        <f t="shared" ref="G899:G962" si="57">E899/D899</f>
        <v>0.27693181818181817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2044</v>
      </c>
      <c r="R899" t="s">
        <v>2045</v>
      </c>
      <c r="S899" s="13">
        <f t="shared" ref="S899:S962" si="58">(((L899/60)/60)/24)+DATE(1970,1,1)</f>
        <v>43583.208333333328</v>
      </c>
      <c r="T899" s="16">
        <f t="shared" ref="T899:T962" si="59">(((M899/60)/60)/24)+DATE(1970,1,1)</f>
        <v>43585.208333333328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11">
        <f t="shared" si="56"/>
        <v>76.978705978705975</v>
      </c>
      <c r="G900" s="6">
        <f t="shared" si="57"/>
        <v>0.52479620323841425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2046</v>
      </c>
      <c r="R900" t="s">
        <v>2047</v>
      </c>
      <c r="S900" s="13">
        <f t="shared" si="58"/>
        <v>43815.25</v>
      </c>
      <c r="T900" s="16">
        <f t="shared" si="59"/>
        <v>43821.25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11">
        <f t="shared" si="56"/>
        <v>102.60162601626017</v>
      </c>
      <c r="G901" s="6">
        <f t="shared" si="57"/>
        <v>4.0709677419354842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2040</v>
      </c>
      <c r="R901" t="s">
        <v>2063</v>
      </c>
      <c r="S901" s="13">
        <f t="shared" si="58"/>
        <v>41554.208333333336</v>
      </c>
      <c r="T901" s="16">
        <f t="shared" si="59"/>
        <v>41572.208333333336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11">
        <f t="shared" si="56"/>
        <v>2</v>
      </c>
      <c r="G902" s="6">
        <f t="shared" si="57"/>
        <v>0.02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2042</v>
      </c>
      <c r="R902" t="s">
        <v>2043</v>
      </c>
      <c r="S902" s="13">
        <f t="shared" si="58"/>
        <v>41901.208333333336</v>
      </c>
      <c r="T902" s="16">
        <f t="shared" si="59"/>
        <v>41902.208333333336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11">
        <f t="shared" si="56"/>
        <v>55.0062893081761</v>
      </c>
      <c r="G903" s="6">
        <f t="shared" si="57"/>
        <v>1.5617857142857143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2040</v>
      </c>
      <c r="R903" t="s">
        <v>2041</v>
      </c>
      <c r="S903" s="13">
        <f t="shared" si="58"/>
        <v>43298.208333333328</v>
      </c>
      <c r="T903" s="16">
        <f t="shared" si="59"/>
        <v>43331.208333333328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11">
        <f t="shared" si="56"/>
        <v>32.127272727272725</v>
      </c>
      <c r="G904" s="6">
        <f t="shared" si="57"/>
        <v>2.5242857142857145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2042</v>
      </c>
      <c r="R904" t="s">
        <v>2043</v>
      </c>
      <c r="S904" s="13">
        <f t="shared" si="58"/>
        <v>42399.25</v>
      </c>
      <c r="T904" s="16">
        <f t="shared" si="59"/>
        <v>42441.25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11">
        <f t="shared" si="56"/>
        <v>50.642857142857146</v>
      </c>
      <c r="G905" s="6">
        <f t="shared" si="57"/>
        <v>1.729268292682927E-2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2052</v>
      </c>
      <c r="R905" t="s">
        <v>2053</v>
      </c>
      <c r="S905" s="13">
        <f t="shared" si="58"/>
        <v>41034.208333333336</v>
      </c>
      <c r="T905" s="16">
        <f t="shared" si="59"/>
        <v>41049.208333333336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11">
        <f t="shared" si="56"/>
        <v>49.6875</v>
      </c>
      <c r="G906" s="6">
        <f t="shared" si="57"/>
        <v>0.12230769230769231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2052</v>
      </c>
      <c r="R906" t="s">
        <v>2061</v>
      </c>
      <c r="S906" s="13">
        <f t="shared" si="58"/>
        <v>41186.208333333336</v>
      </c>
      <c r="T906" s="16">
        <f t="shared" si="59"/>
        <v>41190.208333333336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11">
        <f t="shared" si="56"/>
        <v>54.894067796610166</v>
      </c>
      <c r="G907" s="6">
        <f t="shared" si="57"/>
        <v>1.6398734177215191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2044</v>
      </c>
      <c r="R907" t="s">
        <v>2045</v>
      </c>
      <c r="S907" s="13">
        <f t="shared" si="58"/>
        <v>41536.208333333336</v>
      </c>
      <c r="T907" s="16">
        <f t="shared" si="59"/>
        <v>41539.208333333336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11">
        <f t="shared" si="56"/>
        <v>46.931937172774866</v>
      </c>
      <c r="G908" s="6">
        <f t="shared" si="57"/>
        <v>1.6298181818181818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2046</v>
      </c>
      <c r="R908" t="s">
        <v>2047</v>
      </c>
      <c r="S908" s="13">
        <f t="shared" si="58"/>
        <v>42868.208333333328</v>
      </c>
      <c r="T908" s="16">
        <f t="shared" si="59"/>
        <v>42904.208333333328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11">
        <f t="shared" si="56"/>
        <v>44.951219512195124</v>
      </c>
      <c r="G909" s="6">
        <f t="shared" si="57"/>
        <v>0.20252747252747252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2044</v>
      </c>
      <c r="R909" t="s">
        <v>2045</v>
      </c>
      <c r="S909" s="13">
        <f t="shared" si="58"/>
        <v>40660.208333333336</v>
      </c>
      <c r="T909" s="16">
        <f t="shared" si="59"/>
        <v>40667.208333333336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11">
        <f t="shared" si="56"/>
        <v>30.99898322318251</v>
      </c>
      <c r="G910" s="6">
        <f t="shared" si="57"/>
        <v>3.1924083769633507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2055</v>
      </c>
      <c r="R910" t="s">
        <v>2056</v>
      </c>
      <c r="S910" s="13">
        <f t="shared" si="58"/>
        <v>41031.208333333336</v>
      </c>
      <c r="T910" s="16">
        <f t="shared" si="59"/>
        <v>41042.208333333336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11">
        <f t="shared" si="56"/>
        <v>107.7625</v>
      </c>
      <c r="G911" s="6">
        <f t="shared" si="57"/>
        <v>4.7894444444444444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2044</v>
      </c>
      <c r="R911" t="s">
        <v>2045</v>
      </c>
      <c r="S911" s="13">
        <f t="shared" si="58"/>
        <v>43255.208333333328</v>
      </c>
      <c r="T911" s="16">
        <f t="shared" si="59"/>
        <v>43282.208333333328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11">
        <f t="shared" si="56"/>
        <v>102.07770270270271</v>
      </c>
      <c r="G912" s="6">
        <f t="shared" si="57"/>
        <v>0.19556634304207121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2044</v>
      </c>
      <c r="R912" t="s">
        <v>2045</v>
      </c>
      <c r="S912" s="13">
        <f t="shared" si="58"/>
        <v>42026.25</v>
      </c>
      <c r="T912" s="16">
        <f t="shared" si="59"/>
        <v>42027.25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11">
        <f t="shared" si="56"/>
        <v>24.976190476190474</v>
      </c>
      <c r="G913" s="6">
        <f t="shared" si="57"/>
        <v>1.9894827586206896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2042</v>
      </c>
      <c r="R913" t="s">
        <v>2043</v>
      </c>
      <c r="S913" s="13">
        <f t="shared" si="58"/>
        <v>43717.208333333328</v>
      </c>
      <c r="T913" s="16">
        <f t="shared" si="59"/>
        <v>43719.208333333328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11">
        <f t="shared" si="56"/>
        <v>79.944134078212286</v>
      </c>
      <c r="G914" s="6">
        <f t="shared" si="57"/>
        <v>7.95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2046</v>
      </c>
      <c r="R914" t="s">
        <v>2049</v>
      </c>
      <c r="S914" s="13">
        <f t="shared" si="58"/>
        <v>41157.208333333336</v>
      </c>
      <c r="T914" s="16">
        <f t="shared" si="59"/>
        <v>41170.208333333336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11">
        <f t="shared" si="56"/>
        <v>67.946462715105156</v>
      </c>
      <c r="G915" s="6">
        <f t="shared" si="57"/>
        <v>0.50621082621082625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2046</v>
      </c>
      <c r="R915" t="s">
        <v>2049</v>
      </c>
      <c r="S915" s="13">
        <f t="shared" si="58"/>
        <v>43597.208333333328</v>
      </c>
      <c r="T915" s="16">
        <f t="shared" si="59"/>
        <v>43610.208333333328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11">
        <f t="shared" si="56"/>
        <v>26.070921985815602</v>
      </c>
      <c r="G916" s="6">
        <f t="shared" si="57"/>
        <v>0.57437499999999997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2044</v>
      </c>
      <c r="R916" t="s">
        <v>2045</v>
      </c>
      <c r="S916" s="13">
        <f t="shared" si="58"/>
        <v>41490.208333333336</v>
      </c>
      <c r="T916" s="16">
        <f t="shared" si="59"/>
        <v>41502.208333333336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11">
        <f t="shared" si="56"/>
        <v>105.0032154340836</v>
      </c>
      <c r="G917" s="6">
        <f t="shared" si="57"/>
        <v>1.5562827640984909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2046</v>
      </c>
      <c r="R917" t="s">
        <v>2065</v>
      </c>
      <c r="S917" s="13">
        <f t="shared" si="58"/>
        <v>42976.208333333328</v>
      </c>
      <c r="T917" s="16">
        <f t="shared" si="59"/>
        <v>42985.208333333328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11">
        <f t="shared" si="56"/>
        <v>25.826923076923077</v>
      </c>
      <c r="G918" s="6">
        <f t="shared" si="57"/>
        <v>0.36297297297297298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2059</v>
      </c>
      <c r="R918" t="s">
        <v>2060</v>
      </c>
      <c r="S918" s="13">
        <f t="shared" si="58"/>
        <v>41991.25</v>
      </c>
      <c r="T918" s="16">
        <f t="shared" si="59"/>
        <v>42000.25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11">
        <f t="shared" si="56"/>
        <v>77.666666666666671</v>
      </c>
      <c r="G919" s="6">
        <f t="shared" si="57"/>
        <v>0.58250000000000002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2046</v>
      </c>
      <c r="R919" t="s">
        <v>2057</v>
      </c>
      <c r="S919" s="13">
        <f t="shared" si="58"/>
        <v>40722.208333333336</v>
      </c>
      <c r="T919" s="16">
        <f t="shared" si="59"/>
        <v>40746.208333333336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11">
        <f t="shared" si="56"/>
        <v>57.82692307692308</v>
      </c>
      <c r="G920" s="6">
        <f t="shared" si="57"/>
        <v>2.3739473684210526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2052</v>
      </c>
      <c r="R920" t="s">
        <v>2061</v>
      </c>
      <c r="S920" s="13">
        <f t="shared" si="58"/>
        <v>41117.208333333336</v>
      </c>
      <c r="T920" s="16">
        <f t="shared" si="59"/>
        <v>41128.208333333336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11">
        <f t="shared" si="56"/>
        <v>92.955555555555549</v>
      </c>
      <c r="G921" s="6">
        <f t="shared" si="57"/>
        <v>0.58750000000000002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2044</v>
      </c>
      <c r="R921" t="s">
        <v>2045</v>
      </c>
      <c r="S921" s="13">
        <f t="shared" si="58"/>
        <v>43022.208333333328</v>
      </c>
      <c r="T921" s="16">
        <f t="shared" si="59"/>
        <v>43054.25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11">
        <f t="shared" si="56"/>
        <v>37.945098039215686</v>
      </c>
      <c r="G922" s="6">
        <f t="shared" si="57"/>
        <v>1.8256603773584905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2046</v>
      </c>
      <c r="R922" t="s">
        <v>2054</v>
      </c>
      <c r="S922" s="13">
        <f t="shared" si="58"/>
        <v>43503.25</v>
      </c>
      <c r="T922" s="16">
        <f t="shared" si="59"/>
        <v>43523.25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11">
        <f t="shared" si="56"/>
        <v>31.842105263157894</v>
      </c>
      <c r="G923" s="6">
        <f t="shared" si="57"/>
        <v>7.5436408977556111E-3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2042</v>
      </c>
      <c r="R923" t="s">
        <v>2043</v>
      </c>
      <c r="S923" s="13">
        <f t="shared" si="58"/>
        <v>40951.25</v>
      </c>
      <c r="T923" s="16">
        <f t="shared" si="59"/>
        <v>40965.25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11">
        <f t="shared" si="56"/>
        <v>40</v>
      </c>
      <c r="G924" s="6">
        <f t="shared" si="57"/>
        <v>1.7595330739299611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2040</v>
      </c>
      <c r="R924" t="s">
        <v>2067</v>
      </c>
      <c r="S924" s="13">
        <f t="shared" si="58"/>
        <v>43443.25</v>
      </c>
      <c r="T924" s="16">
        <f t="shared" si="59"/>
        <v>43452.25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11">
        <f t="shared" si="56"/>
        <v>101.1</v>
      </c>
      <c r="G925" s="6">
        <f t="shared" si="57"/>
        <v>2.3788235294117648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2044</v>
      </c>
      <c r="R925" t="s">
        <v>2045</v>
      </c>
      <c r="S925" s="13">
        <f t="shared" si="58"/>
        <v>40373.208333333336</v>
      </c>
      <c r="T925" s="16">
        <f t="shared" si="59"/>
        <v>40374.208333333336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11">
        <f t="shared" si="56"/>
        <v>84.006989951944078</v>
      </c>
      <c r="G926" s="6">
        <f t="shared" si="57"/>
        <v>4.8805076142131982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2044</v>
      </c>
      <c r="R926" t="s">
        <v>2045</v>
      </c>
      <c r="S926" s="13">
        <f t="shared" si="58"/>
        <v>43769.208333333328</v>
      </c>
      <c r="T926" s="16">
        <f t="shared" si="59"/>
        <v>43780.25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11">
        <f t="shared" si="56"/>
        <v>103.41538461538461</v>
      </c>
      <c r="G927" s="6">
        <f t="shared" si="57"/>
        <v>2.2406666666666668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2044</v>
      </c>
      <c r="R927" t="s">
        <v>2045</v>
      </c>
      <c r="S927" s="13">
        <f t="shared" si="58"/>
        <v>43000.208333333328</v>
      </c>
      <c r="T927" s="16">
        <f t="shared" si="59"/>
        <v>43012.208333333328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11">
        <f t="shared" si="56"/>
        <v>105.13333333333334</v>
      </c>
      <c r="G928" s="6">
        <f t="shared" si="57"/>
        <v>0.18126436781609195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2038</v>
      </c>
      <c r="R928" t="s">
        <v>2039</v>
      </c>
      <c r="S928" s="13">
        <f t="shared" si="58"/>
        <v>42502.208333333328</v>
      </c>
      <c r="T928" s="16">
        <f t="shared" si="59"/>
        <v>42506.208333333328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11">
        <f t="shared" si="56"/>
        <v>89.21621621621621</v>
      </c>
      <c r="G929" s="6">
        <f t="shared" si="57"/>
        <v>0.45847222222222223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2044</v>
      </c>
      <c r="R929" t="s">
        <v>2045</v>
      </c>
      <c r="S929" s="13">
        <f t="shared" si="58"/>
        <v>41102.208333333336</v>
      </c>
      <c r="T929" s="16">
        <f t="shared" si="59"/>
        <v>41131.208333333336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11">
        <f t="shared" si="56"/>
        <v>51.995234312946785</v>
      </c>
      <c r="G930" s="6">
        <f t="shared" si="57"/>
        <v>1.1731541218637993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2042</v>
      </c>
      <c r="R930" t="s">
        <v>2043</v>
      </c>
      <c r="S930" s="13">
        <f t="shared" si="58"/>
        <v>41637.25</v>
      </c>
      <c r="T930" s="16">
        <f t="shared" si="59"/>
        <v>41646.25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11">
        <f t="shared" si="56"/>
        <v>64.956521739130437</v>
      </c>
      <c r="G931" s="6">
        <f t="shared" si="57"/>
        <v>2.173090909090909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2044</v>
      </c>
      <c r="R931" t="s">
        <v>2045</v>
      </c>
      <c r="S931" s="13">
        <f t="shared" si="58"/>
        <v>42858.208333333328</v>
      </c>
      <c r="T931" s="16">
        <f t="shared" si="59"/>
        <v>42872.208333333328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11">
        <f t="shared" si="56"/>
        <v>46.235294117647058</v>
      </c>
      <c r="G932" s="6">
        <f t="shared" si="57"/>
        <v>1.1228571428571428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2044</v>
      </c>
      <c r="R932" t="s">
        <v>2045</v>
      </c>
      <c r="S932" s="13">
        <f t="shared" si="58"/>
        <v>42060.25</v>
      </c>
      <c r="T932" s="16">
        <f t="shared" si="59"/>
        <v>42067.25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11">
        <f t="shared" si="56"/>
        <v>51.151785714285715</v>
      </c>
      <c r="G933" s="6">
        <f t="shared" si="57"/>
        <v>0.72518987341772156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2044</v>
      </c>
      <c r="R933" t="s">
        <v>2045</v>
      </c>
      <c r="S933" s="13">
        <f t="shared" si="58"/>
        <v>41818.208333333336</v>
      </c>
      <c r="T933" s="16">
        <f t="shared" si="59"/>
        <v>41820.208333333336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11">
        <f t="shared" si="56"/>
        <v>33.909722222222221</v>
      </c>
      <c r="G934" s="6">
        <f t="shared" si="57"/>
        <v>2.1230434782608696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2040</v>
      </c>
      <c r="R934" t="s">
        <v>2041</v>
      </c>
      <c r="S934" s="13">
        <f t="shared" si="58"/>
        <v>41709.208333333336</v>
      </c>
      <c r="T934" s="16">
        <f t="shared" si="59"/>
        <v>41712.208333333336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11">
        <f t="shared" si="56"/>
        <v>92.016298633017882</v>
      </c>
      <c r="G935" s="6">
        <f t="shared" si="57"/>
        <v>2.3974657534246577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2044</v>
      </c>
      <c r="R935" t="s">
        <v>2045</v>
      </c>
      <c r="S935" s="13">
        <f t="shared" si="58"/>
        <v>41372.208333333336</v>
      </c>
      <c r="T935" s="16">
        <f t="shared" si="59"/>
        <v>41385.208333333336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11">
        <f t="shared" si="56"/>
        <v>107.42857142857143</v>
      </c>
      <c r="G936" s="6">
        <f t="shared" si="57"/>
        <v>1.8193548387096774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2044</v>
      </c>
      <c r="R936" t="s">
        <v>2045</v>
      </c>
      <c r="S936" s="13">
        <f t="shared" si="58"/>
        <v>42422.25</v>
      </c>
      <c r="T936" s="16">
        <f t="shared" si="59"/>
        <v>42428.25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11">
        <f t="shared" si="56"/>
        <v>75.848484848484844</v>
      </c>
      <c r="G937" s="6">
        <f t="shared" si="57"/>
        <v>1.6413114754098361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2044</v>
      </c>
      <c r="R937" t="s">
        <v>2045</v>
      </c>
      <c r="S937" s="13">
        <f t="shared" si="58"/>
        <v>42209.208333333328</v>
      </c>
      <c r="T937" s="16">
        <f t="shared" si="59"/>
        <v>42216.208333333328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11">
        <f t="shared" si="56"/>
        <v>80.476190476190482</v>
      </c>
      <c r="G938" s="6">
        <f t="shared" si="57"/>
        <v>1.6375968992248063E-2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2044</v>
      </c>
      <c r="R938" t="s">
        <v>2045</v>
      </c>
      <c r="S938" s="13">
        <f t="shared" si="58"/>
        <v>43668.208333333328</v>
      </c>
      <c r="T938" s="16">
        <f t="shared" si="59"/>
        <v>43671.208333333328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11">
        <f t="shared" si="56"/>
        <v>86.978483606557376</v>
      </c>
      <c r="G939" s="6">
        <f t="shared" si="57"/>
        <v>0.49643859649122807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2046</v>
      </c>
      <c r="R939" t="s">
        <v>2047</v>
      </c>
      <c r="S939" s="13">
        <f t="shared" si="58"/>
        <v>42334.25</v>
      </c>
      <c r="T939" s="16">
        <f t="shared" si="59"/>
        <v>42343.25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11">
        <f t="shared" si="56"/>
        <v>105.13541666666667</v>
      </c>
      <c r="G940" s="6">
        <f t="shared" si="57"/>
        <v>1.0970652173913042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2052</v>
      </c>
      <c r="R940" t="s">
        <v>2058</v>
      </c>
      <c r="S940" s="13">
        <f t="shared" si="58"/>
        <v>43263.208333333328</v>
      </c>
      <c r="T940" s="16">
        <f t="shared" si="59"/>
        <v>43299.208333333328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11">
        <f t="shared" si="56"/>
        <v>57.298507462686565</v>
      </c>
      <c r="G941" s="6">
        <f t="shared" si="57"/>
        <v>0.49217948717948717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2055</v>
      </c>
      <c r="R941" t="s">
        <v>2056</v>
      </c>
      <c r="S941" s="13">
        <f t="shared" si="58"/>
        <v>40670.208333333336</v>
      </c>
      <c r="T941" s="16">
        <f t="shared" si="59"/>
        <v>40687.208333333336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11">
        <f t="shared" si="56"/>
        <v>93.348484848484844</v>
      </c>
      <c r="G942" s="6">
        <f t="shared" si="57"/>
        <v>0.62232323232323228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2042</v>
      </c>
      <c r="R942" t="s">
        <v>2043</v>
      </c>
      <c r="S942" s="13">
        <f t="shared" si="58"/>
        <v>41244.25</v>
      </c>
      <c r="T942" s="16">
        <f t="shared" si="59"/>
        <v>41266.25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11">
        <f t="shared" si="56"/>
        <v>71.987179487179489</v>
      </c>
      <c r="G943" s="6">
        <f t="shared" si="57"/>
        <v>0.1305813953488372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2044</v>
      </c>
      <c r="R943" t="s">
        <v>2045</v>
      </c>
      <c r="S943" s="13">
        <f t="shared" si="58"/>
        <v>40552.25</v>
      </c>
      <c r="T943" s="16">
        <f t="shared" si="59"/>
        <v>40587.25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11">
        <f t="shared" si="56"/>
        <v>92.611940298507463</v>
      </c>
      <c r="G944" s="6">
        <f t="shared" si="57"/>
        <v>0.64635416666666667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2044</v>
      </c>
      <c r="R944" t="s">
        <v>2045</v>
      </c>
      <c r="S944" s="13">
        <f t="shared" si="58"/>
        <v>40568.25</v>
      </c>
      <c r="T944" s="16">
        <f t="shared" si="59"/>
        <v>40571.25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11">
        <f t="shared" si="56"/>
        <v>104.99122807017544</v>
      </c>
      <c r="G945" s="6">
        <f t="shared" si="57"/>
        <v>1.5958666666666668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2038</v>
      </c>
      <c r="R945" t="s">
        <v>2039</v>
      </c>
      <c r="S945" s="13">
        <f t="shared" si="58"/>
        <v>41906.208333333336</v>
      </c>
      <c r="T945" s="16">
        <f t="shared" si="59"/>
        <v>41941.208333333336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11">
        <f t="shared" si="56"/>
        <v>30.958174904942965</v>
      </c>
      <c r="G946" s="6">
        <f t="shared" si="57"/>
        <v>0.81420000000000003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2059</v>
      </c>
      <c r="R946" t="s">
        <v>2060</v>
      </c>
      <c r="S946" s="13">
        <f t="shared" si="58"/>
        <v>42776.25</v>
      </c>
      <c r="T946" s="16">
        <f t="shared" si="59"/>
        <v>42795.25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11">
        <f t="shared" si="56"/>
        <v>33.001182732111175</v>
      </c>
      <c r="G947" s="6">
        <f t="shared" si="57"/>
        <v>0.32444767441860467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2059</v>
      </c>
      <c r="R947" t="s">
        <v>2060</v>
      </c>
      <c r="S947" s="13">
        <f t="shared" si="58"/>
        <v>41004.208333333336</v>
      </c>
      <c r="T947" s="16">
        <f t="shared" si="59"/>
        <v>41019.208333333336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11">
        <f t="shared" si="56"/>
        <v>84.187845303867405</v>
      </c>
      <c r="G948" s="6">
        <f t="shared" si="57"/>
        <v>9.9141184124918666E-2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2044</v>
      </c>
      <c r="R948" t="s">
        <v>2045</v>
      </c>
      <c r="S948" s="13">
        <f t="shared" si="58"/>
        <v>40710.208333333336</v>
      </c>
      <c r="T948" s="16">
        <f t="shared" si="59"/>
        <v>40712.208333333336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11">
        <f t="shared" si="56"/>
        <v>73.92307692307692</v>
      </c>
      <c r="G949" s="6">
        <f t="shared" si="57"/>
        <v>0.26694444444444443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2044</v>
      </c>
      <c r="R949" t="s">
        <v>2045</v>
      </c>
      <c r="S949" s="13">
        <f t="shared" si="58"/>
        <v>41908.208333333336</v>
      </c>
      <c r="T949" s="16">
        <f t="shared" si="59"/>
        <v>41915.208333333336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11">
        <f t="shared" si="56"/>
        <v>36.987499999999997</v>
      </c>
      <c r="G950" s="6">
        <f t="shared" si="57"/>
        <v>0.62957446808510642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2046</v>
      </c>
      <c r="R950" t="s">
        <v>2047</v>
      </c>
      <c r="S950" s="13">
        <f t="shared" si="58"/>
        <v>41985.25</v>
      </c>
      <c r="T950" s="16">
        <f t="shared" si="59"/>
        <v>41995.25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11">
        <f t="shared" si="56"/>
        <v>46.896551724137929</v>
      </c>
      <c r="G951" s="6">
        <f t="shared" si="57"/>
        <v>1.6135593220338984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2042</v>
      </c>
      <c r="R951" t="s">
        <v>2043</v>
      </c>
      <c r="S951" s="13">
        <f t="shared" si="58"/>
        <v>42112.208333333328</v>
      </c>
      <c r="T951" s="16">
        <f t="shared" si="59"/>
        <v>42131.208333333328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11">
        <f t="shared" si="56"/>
        <v>5</v>
      </c>
      <c r="G952" s="6">
        <f t="shared" si="57"/>
        <v>0.05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2044</v>
      </c>
      <c r="R952" t="s">
        <v>2045</v>
      </c>
      <c r="S952" s="13">
        <f t="shared" si="58"/>
        <v>43571.208333333328</v>
      </c>
      <c r="T952" s="16">
        <f t="shared" si="59"/>
        <v>43576.208333333328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11">
        <f t="shared" si="56"/>
        <v>102.02437459910199</v>
      </c>
      <c r="G953" s="6">
        <f t="shared" si="57"/>
        <v>10.969379310344827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2040</v>
      </c>
      <c r="R953" t="s">
        <v>2041</v>
      </c>
      <c r="S953" s="13">
        <f t="shared" si="58"/>
        <v>42730.25</v>
      </c>
      <c r="T953" s="16">
        <f t="shared" si="59"/>
        <v>42731.25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11">
        <f t="shared" si="56"/>
        <v>45.007502206531335</v>
      </c>
      <c r="G954" s="6">
        <f t="shared" si="57"/>
        <v>0.70094158075601376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2046</v>
      </c>
      <c r="R954" t="s">
        <v>2047</v>
      </c>
      <c r="S954" s="13">
        <f t="shared" si="58"/>
        <v>42591.208333333328</v>
      </c>
      <c r="T954" s="16">
        <f t="shared" si="59"/>
        <v>42605.208333333328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11">
        <f t="shared" si="56"/>
        <v>94.285714285714292</v>
      </c>
      <c r="G955" s="6">
        <f t="shared" si="57"/>
        <v>0.6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2046</v>
      </c>
      <c r="R955" t="s">
        <v>2068</v>
      </c>
      <c r="S955" s="13">
        <f t="shared" si="58"/>
        <v>42358.25</v>
      </c>
      <c r="T955" s="16">
        <f t="shared" si="59"/>
        <v>42394.25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11">
        <f t="shared" si="56"/>
        <v>101.02325581395348</v>
      </c>
      <c r="G956" s="6">
        <f t="shared" si="57"/>
        <v>3.6709859154929578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2042</v>
      </c>
      <c r="R956" t="s">
        <v>2043</v>
      </c>
      <c r="S956" s="13">
        <f t="shared" si="58"/>
        <v>41174.208333333336</v>
      </c>
      <c r="T956" s="16">
        <f t="shared" si="59"/>
        <v>41198.208333333336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11">
        <f t="shared" si="56"/>
        <v>97.037499999999994</v>
      </c>
      <c r="G957" s="6">
        <f t="shared" si="57"/>
        <v>11.09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2044</v>
      </c>
      <c r="R957" t="s">
        <v>2045</v>
      </c>
      <c r="S957" s="13">
        <f t="shared" si="58"/>
        <v>41238.25</v>
      </c>
      <c r="T957" s="16">
        <f t="shared" si="59"/>
        <v>41240.25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11">
        <f t="shared" si="56"/>
        <v>43.00963855421687</v>
      </c>
      <c r="G958" s="6">
        <f t="shared" si="57"/>
        <v>0.19028784648187633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2046</v>
      </c>
      <c r="R958" t="s">
        <v>2068</v>
      </c>
      <c r="S958" s="13">
        <f t="shared" si="58"/>
        <v>42360.25</v>
      </c>
      <c r="T958" s="16">
        <f t="shared" si="59"/>
        <v>42364.25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11">
        <f t="shared" si="56"/>
        <v>94.916030534351151</v>
      </c>
      <c r="G959" s="6">
        <f t="shared" si="57"/>
        <v>1.2687755102040816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2044</v>
      </c>
      <c r="R959" t="s">
        <v>2045</v>
      </c>
      <c r="S959" s="13">
        <f t="shared" si="58"/>
        <v>40955.25</v>
      </c>
      <c r="T959" s="16">
        <f t="shared" si="59"/>
        <v>40958.25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11">
        <f t="shared" si="56"/>
        <v>72.151785714285708</v>
      </c>
      <c r="G960" s="6">
        <f t="shared" si="57"/>
        <v>7.3463636363636367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2046</v>
      </c>
      <c r="R960" t="s">
        <v>2054</v>
      </c>
      <c r="S960" s="13">
        <f t="shared" si="58"/>
        <v>40350.208333333336</v>
      </c>
      <c r="T960" s="16">
        <f t="shared" si="59"/>
        <v>40372.208333333336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11">
        <f t="shared" si="56"/>
        <v>51.007692307692309</v>
      </c>
      <c r="G961" s="6">
        <f t="shared" si="57"/>
        <v>4.5731034482758622E-2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2052</v>
      </c>
      <c r="R961" t="s">
        <v>2064</v>
      </c>
      <c r="S961" s="13">
        <f t="shared" si="58"/>
        <v>40357.208333333336</v>
      </c>
      <c r="T961" s="16">
        <f t="shared" si="59"/>
        <v>40385.208333333336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11">
        <f t="shared" si="56"/>
        <v>85.054545454545448</v>
      </c>
      <c r="G962" s="6">
        <f t="shared" si="57"/>
        <v>0.85054545454545449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2042</v>
      </c>
      <c r="R962" t="s">
        <v>2043</v>
      </c>
      <c r="S962" s="13">
        <f t="shared" si="58"/>
        <v>42408.25</v>
      </c>
      <c r="T962" s="16">
        <f t="shared" si="59"/>
        <v>42445.208333333328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11">
        <f t="shared" ref="F963:F1001" si="60">E963/I963</f>
        <v>43.87096774193548</v>
      </c>
      <c r="G963" s="6">
        <f t="shared" ref="G963:G1001" si="61">E963/D963</f>
        <v>1.1929824561403508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2052</v>
      </c>
      <c r="R963" t="s">
        <v>2064</v>
      </c>
      <c r="S963" s="13">
        <f t="shared" ref="S963:S1001" si="62">(((L963/60)/60)/24)+DATE(1970,1,1)</f>
        <v>40591.25</v>
      </c>
      <c r="T963" s="16">
        <f t="shared" ref="T963:T1001" si="63">(((M963/60)/60)/24)+DATE(1970,1,1)</f>
        <v>40595.25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11">
        <f t="shared" si="60"/>
        <v>40.063909774436091</v>
      </c>
      <c r="G964" s="6">
        <f t="shared" si="61"/>
        <v>2.9602777777777778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2038</v>
      </c>
      <c r="R964" t="s">
        <v>2039</v>
      </c>
      <c r="S964" s="13">
        <f t="shared" si="62"/>
        <v>41592.25</v>
      </c>
      <c r="T964" s="16">
        <f t="shared" si="63"/>
        <v>41613.25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11">
        <f t="shared" si="60"/>
        <v>43.833333333333336</v>
      </c>
      <c r="G965" s="6">
        <f t="shared" si="61"/>
        <v>0.84694915254237291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2059</v>
      </c>
      <c r="R965" t="s">
        <v>2060</v>
      </c>
      <c r="S965" s="13">
        <f t="shared" si="62"/>
        <v>40607.25</v>
      </c>
      <c r="T965" s="16">
        <f t="shared" si="63"/>
        <v>40613.25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11">
        <f t="shared" si="60"/>
        <v>84.92903225806451</v>
      </c>
      <c r="G966" s="6">
        <f t="shared" si="61"/>
        <v>3.5578378378378379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2044</v>
      </c>
      <c r="R966" t="s">
        <v>2045</v>
      </c>
      <c r="S966" s="13">
        <f t="shared" si="62"/>
        <v>42135.208333333328</v>
      </c>
      <c r="T966" s="16">
        <f t="shared" si="63"/>
        <v>42140.208333333328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11">
        <f t="shared" si="60"/>
        <v>41.067632850241544</v>
      </c>
      <c r="G967" s="6">
        <f t="shared" si="61"/>
        <v>3.8640909090909092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2040</v>
      </c>
      <c r="R967" t="s">
        <v>2041</v>
      </c>
      <c r="S967" s="13">
        <f t="shared" si="62"/>
        <v>40203.25</v>
      </c>
      <c r="T967" s="16">
        <f t="shared" si="63"/>
        <v>40243.25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11">
        <f t="shared" si="60"/>
        <v>54.971428571428568</v>
      </c>
      <c r="G968" s="6">
        <f t="shared" si="61"/>
        <v>7.9223529411764702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2044</v>
      </c>
      <c r="R968" t="s">
        <v>2045</v>
      </c>
      <c r="S968" s="13">
        <f t="shared" si="62"/>
        <v>42901.208333333328</v>
      </c>
      <c r="T968" s="16">
        <f t="shared" si="63"/>
        <v>42903.208333333328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11">
        <f t="shared" si="60"/>
        <v>77.010807374443743</v>
      </c>
      <c r="G969" s="6">
        <f t="shared" si="61"/>
        <v>1.3703393665158372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2040</v>
      </c>
      <c r="R969" t="s">
        <v>2067</v>
      </c>
      <c r="S969" s="13">
        <f t="shared" si="62"/>
        <v>41005.208333333336</v>
      </c>
      <c r="T969" s="16">
        <f t="shared" si="63"/>
        <v>41042.208333333336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11">
        <f t="shared" si="60"/>
        <v>71.201754385964918</v>
      </c>
      <c r="G970" s="6">
        <f t="shared" si="61"/>
        <v>3.3820833333333336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2038</v>
      </c>
      <c r="R970" t="s">
        <v>2039</v>
      </c>
      <c r="S970" s="13">
        <f t="shared" si="62"/>
        <v>40544.25</v>
      </c>
      <c r="T970" s="16">
        <f t="shared" si="63"/>
        <v>40559.25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11">
        <f t="shared" si="60"/>
        <v>91.935483870967744</v>
      </c>
      <c r="G971" s="6">
        <f t="shared" si="61"/>
        <v>1.0822784810126582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2044</v>
      </c>
      <c r="R971" t="s">
        <v>2045</v>
      </c>
      <c r="S971" s="13">
        <f t="shared" si="62"/>
        <v>43821.25</v>
      </c>
      <c r="T971" s="16">
        <f t="shared" si="63"/>
        <v>43828.25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11">
        <f t="shared" si="60"/>
        <v>97.069023569023571</v>
      </c>
      <c r="G972" s="6">
        <f t="shared" si="61"/>
        <v>0.60757639620653314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2044</v>
      </c>
      <c r="R972" t="s">
        <v>2045</v>
      </c>
      <c r="S972" s="13">
        <f t="shared" si="62"/>
        <v>40672.208333333336</v>
      </c>
      <c r="T972" s="16">
        <f t="shared" si="63"/>
        <v>40673.208333333336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11">
        <f t="shared" si="60"/>
        <v>58.916666666666664</v>
      </c>
      <c r="G973" s="6">
        <f t="shared" si="61"/>
        <v>0.27725490196078434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2046</v>
      </c>
      <c r="R973" t="s">
        <v>2065</v>
      </c>
      <c r="S973" s="13">
        <f t="shared" si="62"/>
        <v>41555.208333333336</v>
      </c>
      <c r="T973" s="16">
        <f t="shared" si="63"/>
        <v>41561.208333333336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11">
        <f t="shared" si="60"/>
        <v>58.015466983938133</v>
      </c>
      <c r="G974" s="6">
        <f t="shared" si="61"/>
        <v>2.283934426229508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2042</v>
      </c>
      <c r="R974" t="s">
        <v>2043</v>
      </c>
      <c r="S974" s="13">
        <f t="shared" si="62"/>
        <v>41792.208333333336</v>
      </c>
      <c r="T974" s="16">
        <f t="shared" si="63"/>
        <v>41801.208333333336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11">
        <f t="shared" si="60"/>
        <v>103.87301587301587</v>
      </c>
      <c r="G975" s="6">
        <f t="shared" si="61"/>
        <v>0.21615194054500414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2044</v>
      </c>
      <c r="R975" t="s">
        <v>2045</v>
      </c>
      <c r="S975" s="13">
        <f t="shared" si="62"/>
        <v>40522.25</v>
      </c>
      <c r="T975" s="16">
        <f t="shared" si="63"/>
        <v>40524.25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11">
        <f t="shared" si="60"/>
        <v>93.46875</v>
      </c>
      <c r="G976" s="6">
        <f t="shared" si="61"/>
        <v>3.73875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2040</v>
      </c>
      <c r="R976" t="s">
        <v>2050</v>
      </c>
      <c r="S976" s="13">
        <f t="shared" si="62"/>
        <v>41412.208333333336</v>
      </c>
      <c r="T976" s="16">
        <f t="shared" si="63"/>
        <v>41413.208333333336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11">
        <f t="shared" si="60"/>
        <v>61.970370370370368</v>
      </c>
      <c r="G977" s="6">
        <f t="shared" si="61"/>
        <v>1.5492592592592593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2044</v>
      </c>
      <c r="R977" t="s">
        <v>2045</v>
      </c>
      <c r="S977" s="13">
        <f t="shared" si="62"/>
        <v>42337.25</v>
      </c>
      <c r="T977" s="16">
        <f t="shared" si="63"/>
        <v>42376.25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11">
        <f t="shared" si="60"/>
        <v>92.042857142857144</v>
      </c>
      <c r="G978" s="6">
        <f t="shared" si="61"/>
        <v>3.2214999999999998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2044</v>
      </c>
      <c r="R978" t="s">
        <v>2045</v>
      </c>
      <c r="S978" s="13">
        <f t="shared" si="62"/>
        <v>40571.25</v>
      </c>
      <c r="T978" s="16">
        <f t="shared" si="63"/>
        <v>40577.25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11">
        <f t="shared" si="60"/>
        <v>77.268656716417908</v>
      </c>
      <c r="G979" s="6">
        <f t="shared" si="61"/>
        <v>0.73957142857142855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2038</v>
      </c>
      <c r="R979" t="s">
        <v>2039</v>
      </c>
      <c r="S979" s="13">
        <f t="shared" si="62"/>
        <v>43138.25</v>
      </c>
      <c r="T979" s="16">
        <f t="shared" si="63"/>
        <v>43170.25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11">
        <f t="shared" si="60"/>
        <v>93.923913043478265</v>
      </c>
      <c r="G980" s="6">
        <f t="shared" si="61"/>
        <v>8.641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2055</v>
      </c>
      <c r="R980" t="s">
        <v>2056</v>
      </c>
      <c r="S980" s="13">
        <f t="shared" si="62"/>
        <v>42686.25</v>
      </c>
      <c r="T980" s="16">
        <f t="shared" si="63"/>
        <v>42708.25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11">
        <f t="shared" si="60"/>
        <v>84.969458128078813</v>
      </c>
      <c r="G981" s="6">
        <f t="shared" si="61"/>
        <v>1.432624584717608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2044</v>
      </c>
      <c r="R981" t="s">
        <v>2045</v>
      </c>
      <c r="S981" s="13">
        <f t="shared" si="62"/>
        <v>42078.208333333328</v>
      </c>
      <c r="T981" s="16">
        <f t="shared" si="63"/>
        <v>42084.208333333328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11">
        <f t="shared" si="60"/>
        <v>105.97035040431267</v>
      </c>
      <c r="G982" s="6">
        <f t="shared" si="61"/>
        <v>0.40281762295081969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2052</v>
      </c>
      <c r="R982" t="s">
        <v>2053</v>
      </c>
      <c r="S982" s="13">
        <f t="shared" si="62"/>
        <v>42307.208333333328</v>
      </c>
      <c r="T982" s="16">
        <f t="shared" si="63"/>
        <v>42312.25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11">
        <f t="shared" si="60"/>
        <v>36.969040247678016</v>
      </c>
      <c r="G983" s="6">
        <f t="shared" si="61"/>
        <v>1.7822388059701493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2042</v>
      </c>
      <c r="R983" t="s">
        <v>2043</v>
      </c>
      <c r="S983" s="13">
        <f t="shared" si="62"/>
        <v>43094.25</v>
      </c>
      <c r="T983" s="16">
        <f t="shared" si="63"/>
        <v>43127.25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11">
        <f t="shared" si="60"/>
        <v>81.533333333333331</v>
      </c>
      <c r="G984" s="6">
        <f t="shared" si="61"/>
        <v>0.84930555555555554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2046</v>
      </c>
      <c r="R984" t="s">
        <v>2047</v>
      </c>
      <c r="S984" s="13">
        <f t="shared" si="62"/>
        <v>40743.208333333336</v>
      </c>
      <c r="T984" s="16">
        <f t="shared" si="63"/>
        <v>40745.208333333336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11">
        <f t="shared" si="60"/>
        <v>80.999140154772135</v>
      </c>
      <c r="G985" s="6">
        <f t="shared" si="61"/>
        <v>1.4593648334624323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2046</v>
      </c>
      <c r="R985" t="s">
        <v>2047</v>
      </c>
      <c r="S985" s="13">
        <f t="shared" si="62"/>
        <v>43681.208333333328</v>
      </c>
      <c r="T985" s="16">
        <f t="shared" si="63"/>
        <v>43696.208333333328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11">
        <f t="shared" si="60"/>
        <v>26.010498687664043</v>
      </c>
      <c r="G986" s="6">
        <f t="shared" si="61"/>
        <v>1.5246153846153847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2044</v>
      </c>
      <c r="R986" t="s">
        <v>2045</v>
      </c>
      <c r="S986" s="13">
        <f t="shared" si="62"/>
        <v>43716.208333333328</v>
      </c>
      <c r="T986" s="16">
        <f t="shared" si="63"/>
        <v>43742.208333333328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11">
        <f t="shared" si="60"/>
        <v>25.998410896708286</v>
      </c>
      <c r="G987" s="6">
        <f t="shared" si="61"/>
        <v>0.67129542790152408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2040</v>
      </c>
      <c r="R987" t="s">
        <v>2041</v>
      </c>
      <c r="S987" s="13">
        <f t="shared" si="62"/>
        <v>41614.25</v>
      </c>
      <c r="T987" s="16">
        <f t="shared" si="63"/>
        <v>41640.25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11">
        <f t="shared" si="60"/>
        <v>34.173913043478258</v>
      </c>
      <c r="G988" s="6">
        <f t="shared" si="61"/>
        <v>0.40307692307692305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2040</v>
      </c>
      <c r="R988" t="s">
        <v>2041</v>
      </c>
      <c r="S988" s="13">
        <f t="shared" si="62"/>
        <v>40638.208333333336</v>
      </c>
      <c r="T988" s="16">
        <f t="shared" si="63"/>
        <v>40652.208333333336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11">
        <f t="shared" si="60"/>
        <v>28.002083333333335</v>
      </c>
      <c r="G989" s="6">
        <f t="shared" si="61"/>
        <v>2.1679032258064517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2046</v>
      </c>
      <c r="R989" t="s">
        <v>2047</v>
      </c>
      <c r="S989" s="13">
        <f t="shared" si="62"/>
        <v>42852.208333333328</v>
      </c>
      <c r="T989" s="16">
        <f t="shared" si="63"/>
        <v>42866.208333333328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11">
        <f t="shared" si="60"/>
        <v>76.546875</v>
      </c>
      <c r="G990" s="6">
        <f t="shared" si="61"/>
        <v>0.52117021276595743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2052</v>
      </c>
      <c r="R990" t="s">
        <v>2061</v>
      </c>
      <c r="S990" s="13">
        <f t="shared" si="62"/>
        <v>42686.25</v>
      </c>
      <c r="T990" s="16">
        <f t="shared" si="63"/>
        <v>42707.25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11">
        <f t="shared" si="60"/>
        <v>53.053097345132741</v>
      </c>
      <c r="G991" s="6">
        <f t="shared" si="61"/>
        <v>4.9958333333333336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2052</v>
      </c>
      <c r="R991" t="s">
        <v>2064</v>
      </c>
      <c r="S991" s="13">
        <f t="shared" si="62"/>
        <v>43571.208333333328</v>
      </c>
      <c r="T991" s="16">
        <f t="shared" si="63"/>
        <v>43576.208333333328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11">
        <f t="shared" si="60"/>
        <v>106.859375</v>
      </c>
      <c r="G992" s="6">
        <f t="shared" si="61"/>
        <v>0.87679487179487181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2046</v>
      </c>
      <c r="R992" t="s">
        <v>2049</v>
      </c>
      <c r="S992" s="13">
        <f t="shared" si="62"/>
        <v>42432.25</v>
      </c>
      <c r="T992" s="16">
        <f t="shared" si="63"/>
        <v>42454.208333333328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11">
        <f t="shared" si="60"/>
        <v>46.020746887966808</v>
      </c>
      <c r="G993" s="6">
        <f t="shared" si="61"/>
        <v>1.131734693877551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2040</v>
      </c>
      <c r="R993" t="s">
        <v>2041</v>
      </c>
      <c r="S993" s="13">
        <f t="shared" si="62"/>
        <v>41907.208333333336</v>
      </c>
      <c r="T993" s="16">
        <f t="shared" si="63"/>
        <v>41911.208333333336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11">
        <f t="shared" si="60"/>
        <v>100.17424242424242</v>
      </c>
      <c r="G994" s="6">
        <f t="shared" si="61"/>
        <v>4.2654838709677421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2046</v>
      </c>
      <c r="R994" t="s">
        <v>2049</v>
      </c>
      <c r="S994" s="13">
        <f t="shared" si="62"/>
        <v>43227.208333333328</v>
      </c>
      <c r="T994" s="16">
        <f t="shared" si="63"/>
        <v>43241.208333333328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11">
        <f t="shared" si="60"/>
        <v>101.44</v>
      </c>
      <c r="G995" s="6">
        <f t="shared" si="61"/>
        <v>0.77632653061224488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2059</v>
      </c>
      <c r="R995" t="s">
        <v>2060</v>
      </c>
      <c r="S995" s="13">
        <f t="shared" si="62"/>
        <v>42362.25</v>
      </c>
      <c r="T995" s="16">
        <f t="shared" si="63"/>
        <v>42379.25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11">
        <f t="shared" si="60"/>
        <v>87.972684085510693</v>
      </c>
      <c r="G996" s="6">
        <f t="shared" si="61"/>
        <v>0.52496810772501767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2052</v>
      </c>
      <c r="R996" t="s">
        <v>2064</v>
      </c>
      <c r="S996" s="13">
        <f t="shared" si="62"/>
        <v>41929.208333333336</v>
      </c>
      <c r="T996" s="16">
        <f t="shared" si="63"/>
        <v>41935.208333333336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11">
        <f t="shared" si="60"/>
        <v>74.995594713656388</v>
      </c>
      <c r="G997" s="6">
        <f t="shared" si="61"/>
        <v>1.5746762589928058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2038</v>
      </c>
      <c r="R997" t="s">
        <v>2039</v>
      </c>
      <c r="S997" s="13">
        <f t="shared" si="62"/>
        <v>43408.208333333328</v>
      </c>
      <c r="T997" s="16">
        <f t="shared" si="63"/>
        <v>43437.25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11">
        <f t="shared" si="60"/>
        <v>42.982142857142854</v>
      </c>
      <c r="G998" s="6">
        <f t="shared" si="61"/>
        <v>0.72939393939393937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2044</v>
      </c>
      <c r="R998" t="s">
        <v>2045</v>
      </c>
      <c r="S998" s="13">
        <f t="shared" si="62"/>
        <v>41276.25</v>
      </c>
      <c r="T998" s="16">
        <f t="shared" si="63"/>
        <v>41306.25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11">
        <f t="shared" si="60"/>
        <v>33.115107913669064</v>
      </c>
      <c r="G999" s="6">
        <f t="shared" si="61"/>
        <v>0.60565789473684206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2044</v>
      </c>
      <c r="R999" t="s">
        <v>2045</v>
      </c>
      <c r="S999" s="13">
        <f t="shared" si="62"/>
        <v>41659.25</v>
      </c>
      <c r="T999" s="16">
        <f t="shared" si="63"/>
        <v>41664.25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11">
        <f t="shared" si="60"/>
        <v>101.13101604278074</v>
      </c>
      <c r="G1000" s="6">
        <f t="shared" si="61"/>
        <v>0.5679129129129129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2040</v>
      </c>
      <c r="R1000" t="s">
        <v>2050</v>
      </c>
      <c r="S1000" s="13">
        <f t="shared" si="62"/>
        <v>40220.25</v>
      </c>
      <c r="T1000" s="16">
        <f t="shared" si="63"/>
        <v>40234.25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11">
        <f t="shared" si="60"/>
        <v>55.98841354723708</v>
      </c>
      <c r="G1001" s="6">
        <f t="shared" si="61"/>
        <v>0.56542754275427543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2038</v>
      </c>
      <c r="R1001" t="s">
        <v>2039</v>
      </c>
      <c r="S1001" s="13">
        <f t="shared" si="62"/>
        <v>42550.208333333328</v>
      </c>
      <c r="T1001" s="16">
        <f t="shared" si="63"/>
        <v>42557.208333333328</v>
      </c>
    </row>
  </sheetData>
  <conditionalFormatting sqref="P2 H1:H1048576">
    <cfRule type="containsText" dxfId="3" priority="2" operator="containsText" text="canceled">
      <formula>NOT(ISERROR(SEARCH("canceled",H1)))</formula>
    </cfRule>
    <cfRule type="containsText" dxfId="2" priority="3" operator="containsText" text="live">
      <formula>NOT(ISERROR(SEARCH("live",H1)))</formula>
    </cfRule>
    <cfRule type="containsText" dxfId="1" priority="4" operator="containsText" text="failed">
      <formula>NOT(ISERROR(SEARCH("failed",H1)))</formula>
    </cfRule>
    <cfRule type="containsText" dxfId="0" priority="5" operator="containsText" text="successful">
      <formula>NOT(ISERROR(SEARCH("successful",H1)))</formula>
    </cfRule>
  </conditionalFormatting>
  <conditionalFormatting sqref="G1:G1048576">
    <cfRule type="colorScale" priority="1">
      <colorScale>
        <cfvo type="num" val="0.01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C4E1-35D2-ED42-9F99-C39F7FD01FCE}">
  <sheetPr codeName="Sheet2"/>
  <dimension ref="A1:P15"/>
  <sheetViews>
    <sheetView workbookViewId="0">
      <selection activeCell="F33" sqref="F3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10" max="10" width="15.6640625" bestFit="1" customWidth="1"/>
    <col min="11" max="11" width="15.5" bestFit="1" customWidth="1"/>
    <col min="12" max="12" width="5.83203125" bestFit="1" customWidth="1"/>
    <col min="13" max="13" width="4.1640625" bestFit="1" customWidth="1"/>
    <col min="14" max="14" width="9.5" bestFit="1" customWidth="1"/>
    <col min="15" max="15" width="7" bestFit="1" customWidth="1"/>
    <col min="16" max="16" width="10.83203125" bestFit="1" customWidth="1"/>
  </cols>
  <sheetData>
    <row r="1" spans="1:16" x14ac:dyDescent="0.2">
      <c r="A1" s="8" t="s">
        <v>2032</v>
      </c>
      <c r="B1" s="8" t="s">
        <v>2034</v>
      </c>
      <c r="J1" s="8" t="s">
        <v>6</v>
      </c>
      <c r="K1" t="s">
        <v>2033</v>
      </c>
    </row>
    <row r="2" spans="1:16" x14ac:dyDescent="0.2">
      <c r="A2" s="8" t="s">
        <v>2037</v>
      </c>
      <c r="B2" t="s">
        <v>74</v>
      </c>
      <c r="C2" t="s">
        <v>14</v>
      </c>
      <c r="D2" t="s">
        <v>47</v>
      </c>
      <c r="E2" t="s">
        <v>20</v>
      </c>
      <c r="F2" t="s">
        <v>2035</v>
      </c>
      <c r="G2" t="s">
        <v>2036</v>
      </c>
    </row>
    <row r="3" spans="1:16" x14ac:dyDescent="0.2">
      <c r="A3" s="9" t="s">
        <v>2046</v>
      </c>
      <c r="B3" s="7">
        <v>11</v>
      </c>
      <c r="C3" s="7">
        <v>60</v>
      </c>
      <c r="D3" s="7">
        <v>5</v>
      </c>
      <c r="E3" s="7">
        <v>102</v>
      </c>
      <c r="F3" s="7"/>
      <c r="G3" s="7">
        <v>178</v>
      </c>
      <c r="J3" s="8" t="s">
        <v>2032</v>
      </c>
      <c r="K3" s="8" t="s">
        <v>2034</v>
      </c>
    </row>
    <row r="4" spans="1:16" x14ac:dyDescent="0.2">
      <c r="A4" s="9" t="s">
        <v>2038</v>
      </c>
      <c r="B4" s="7">
        <v>4</v>
      </c>
      <c r="C4" s="7">
        <v>20</v>
      </c>
      <c r="D4" s="7"/>
      <c r="E4" s="7">
        <v>22</v>
      </c>
      <c r="F4" s="7"/>
      <c r="G4" s="7">
        <v>46</v>
      </c>
      <c r="J4" s="8" t="s">
        <v>2037</v>
      </c>
      <c r="K4" t="s">
        <v>74</v>
      </c>
      <c r="L4" t="s">
        <v>14</v>
      </c>
      <c r="M4" t="s">
        <v>47</v>
      </c>
      <c r="N4" t="s">
        <v>20</v>
      </c>
      <c r="O4" t="s">
        <v>2035</v>
      </c>
      <c r="P4" t="s">
        <v>2036</v>
      </c>
    </row>
    <row r="5" spans="1:16" x14ac:dyDescent="0.2">
      <c r="A5" s="9" t="s">
        <v>2055</v>
      </c>
      <c r="B5" s="7">
        <v>1</v>
      </c>
      <c r="C5" s="7">
        <v>23</v>
      </c>
      <c r="D5" s="7">
        <v>3</v>
      </c>
      <c r="E5" s="7">
        <v>21</v>
      </c>
      <c r="F5" s="7"/>
      <c r="G5" s="7">
        <v>48</v>
      </c>
      <c r="J5" s="9" t="s">
        <v>2046</v>
      </c>
      <c r="K5" s="7">
        <v>11</v>
      </c>
      <c r="L5" s="7">
        <v>60</v>
      </c>
      <c r="M5" s="7">
        <v>5</v>
      </c>
      <c r="N5" s="7">
        <v>102</v>
      </c>
      <c r="O5" s="7"/>
      <c r="P5" s="7">
        <v>178</v>
      </c>
    </row>
    <row r="6" spans="1:16" x14ac:dyDescent="0.2">
      <c r="A6" s="9" t="s">
        <v>2069</v>
      </c>
      <c r="B6" s="7"/>
      <c r="C6" s="7"/>
      <c r="D6" s="7"/>
      <c r="E6" s="7">
        <v>4</v>
      </c>
      <c r="F6" s="7"/>
      <c r="G6" s="7">
        <v>4</v>
      </c>
      <c r="J6" s="9" t="s">
        <v>2038</v>
      </c>
      <c r="K6" s="7">
        <v>4</v>
      </c>
      <c r="L6" s="7">
        <v>20</v>
      </c>
      <c r="M6" s="7"/>
      <c r="N6" s="7">
        <v>22</v>
      </c>
      <c r="O6" s="7"/>
      <c r="P6" s="7">
        <v>46</v>
      </c>
    </row>
    <row r="7" spans="1:16" x14ac:dyDescent="0.2">
      <c r="A7" s="9" t="s">
        <v>2040</v>
      </c>
      <c r="B7" s="7">
        <v>10</v>
      </c>
      <c r="C7" s="7">
        <v>66</v>
      </c>
      <c r="D7" s="7"/>
      <c r="E7" s="7">
        <v>99</v>
      </c>
      <c r="F7" s="7"/>
      <c r="G7" s="7">
        <v>175</v>
      </c>
      <c r="J7" s="9" t="s">
        <v>2055</v>
      </c>
      <c r="K7" s="7">
        <v>1</v>
      </c>
      <c r="L7" s="7">
        <v>23</v>
      </c>
      <c r="M7" s="7">
        <v>3</v>
      </c>
      <c r="N7" s="7">
        <v>21</v>
      </c>
      <c r="O7" s="7"/>
      <c r="P7" s="7">
        <v>48</v>
      </c>
    </row>
    <row r="8" spans="1:16" x14ac:dyDescent="0.2">
      <c r="A8" s="9" t="s">
        <v>2059</v>
      </c>
      <c r="B8" s="7">
        <v>4</v>
      </c>
      <c r="C8" s="7">
        <v>11</v>
      </c>
      <c r="D8" s="7">
        <v>1</v>
      </c>
      <c r="E8" s="7">
        <v>26</v>
      </c>
      <c r="F8" s="7"/>
      <c r="G8" s="7">
        <v>42</v>
      </c>
      <c r="J8" s="9" t="s">
        <v>2069</v>
      </c>
      <c r="K8" s="7"/>
      <c r="L8" s="7"/>
      <c r="M8" s="7"/>
      <c r="N8" s="7">
        <v>4</v>
      </c>
      <c r="O8" s="7"/>
      <c r="P8" s="7">
        <v>4</v>
      </c>
    </row>
    <row r="9" spans="1:16" x14ac:dyDescent="0.2">
      <c r="A9" s="9" t="s">
        <v>2052</v>
      </c>
      <c r="B9" s="7">
        <v>2</v>
      </c>
      <c r="C9" s="7">
        <v>24</v>
      </c>
      <c r="D9" s="7">
        <v>1</v>
      </c>
      <c r="E9" s="7">
        <v>40</v>
      </c>
      <c r="F9" s="7"/>
      <c r="G9" s="7">
        <v>67</v>
      </c>
      <c r="J9" s="9" t="s">
        <v>2040</v>
      </c>
      <c r="K9" s="7">
        <v>10</v>
      </c>
      <c r="L9" s="7">
        <v>66</v>
      </c>
      <c r="M9" s="7"/>
      <c r="N9" s="7">
        <v>99</v>
      </c>
      <c r="O9" s="7"/>
      <c r="P9" s="7">
        <v>175</v>
      </c>
    </row>
    <row r="10" spans="1:16" x14ac:dyDescent="0.2">
      <c r="A10" s="9" t="s">
        <v>2042</v>
      </c>
      <c r="B10" s="7">
        <v>2</v>
      </c>
      <c r="C10" s="7">
        <v>28</v>
      </c>
      <c r="D10" s="7">
        <v>2</v>
      </c>
      <c r="E10" s="7">
        <v>64</v>
      </c>
      <c r="F10" s="7"/>
      <c r="G10" s="7">
        <v>96</v>
      </c>
      <c r="J10" s="9" t="s">
        <v>2059</v>
      </c>
      <c r="K10" s="7">
        <v>4</v>
      </c>
      <c r="L10" s="7">
        <v>11</v>
      </c>
      <c r="M10" s="7">
        <v>1</v>
      </c>
      <c r="N10" s="7">
        <v>26</v>
      </c>
      <c r="O10" s="7"/>
      <c r="P10" s="7">
        <v>42</v>
      </c>
    </row>
    <row r="11" spans="1:16" x14ac:dyDescent="0.2">
      <c r="A11" s="9" t="s">
        <v>2044</v>
      </c>
      <c r="B11" s="7">
        <v>23</v>
      </c>
      <c r="C11" s="7">
        <v>132</v>
      </c>
      <c r="D11" s="7">
        <v>2</v>
      </c>
      <c r="E11" s="7">
        <v>187</v>
      </c>
      <c r="F11" s="7"/>
      <c r="G11" s="7">
        <v>344</v>
      </c>
      <c r="J11" s="9" t="s">
        <v>2052</v>
      </c>
      <c r="K11" s="7">
        <v>2</v>
      </c>
      <c r="L11" s="7">
        <v>24</v>
      </c>
      <c r="M11" s="7">
        <v>1</v>
      </c>
      <c r="N11" s="7">
        <v>40</v>
      </c>
      <c r="O11" s="7"/>
      <c r="P11" s="7">
        <v>67</v>
      </c>
    </row>
    <row r="12" spans="1:16" x14ac:dyDescent="0.2">
      <c r="A12" s="9" t="s">
        <v>2035</v>
      </c>
      <c r="B12" s="7"/>
      <c r="C12" s="7"/>
      <c r="D12" s="7"/>
      <c r="E12" s="7"/>
      <c r="F12" s="7"/>
      <c r="G12" s="7"/>
      <c r="J12" s="9" t="s">
        <v>2042</v>
      </c>
      <c r="K12" s="7">
        <v>2</v>
      </c>
      <c r="L12" s="7">
        <v>28</v>
      </c>
      <c r="M12" s="7">
        <v>2</v>
      </c>
      <c r="N12" s="7">
        <v>64</v>
      </c>
      <c r="O12" s="7"/>
      <c r="P12" s="7">
        <v>96</v>
      </c>
    </row>
    <row r="13" spans="1:16" x14ac:dyDescent="0.2">
      <c r="A13" s="9" t="s">
        <v>2036</v>
      </c>
      <c r="B13" s="7">
        <v>57</v>
      </c>
      <c r="C13" s="7">
        <v>364</v>
      </c>
      <c r="D13" s="7">
        <v>14</v>
      </c>
      <c r="E13" s="7">
        <v>565</v>
      </c>
      <c r="F13" s="7"/>
      <c r="G13" s="7">
        <v>1000</v>
      </c>
      <c r="J13" s="9" t="s">
        <v>2044</v>
      </c>
      <c r="K13" s="7">
        <v>23</v>
      </c>
      <c r="L13" s="7">
        <v>132</v>
      </c>
      <c r="M13" s="7">
        <v>2</v>
      </c>
      <c r="N13" s="7">
        <v>187</v>
      </c>
      <c r="O13" s="7"/>
      <c r="P13" s="7">
        <v>344</v>
      </c>
    </row>
    <row r="14" spans="1:16" x14ac:dyDescent="0.2">
      <c r="J14" s="9" t="s">
        <v>2035</v>
      </c>
      <c r="K14" s="7"/>
      <c r="L14" s="7"/>
      <c r="M14" s="7"/>
      <c r="N14" s="7"/>
      <c r="O14" s="7"/>
      <c r="P14" s="7"/>
    </row>
    <row r="15" spans="1:16" x14ac:dyDescent="0.2">
      <c r="J15" s="9" t="s">
        <v>2036</v>
      </c>
      <c r="K15" s="7">
        <v>57</v>
      </c>
      <c r="L15" s="7">
        <v>364</v>
      </c>
      <c r="M15" s="7">
        <v>14</v>
      </c>
      <c r="N15" s="7">
        <v>565</v>
      </c>
      <c r="O15" s="7"/>
      <c r="P15" s="7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8D26-6BD3-7D48-98E1-B0E9DB271057}">
  <sheetPr codeName="Sheet3"/>
  <dimension ref="A1:F30"/>
  <sheetViews>
    <sheetView workbookViewId="0">
      <selection activeCell="B3" sqref="B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2033</v>
      </c>
    </row>
    <row r="2" spans="1:6" x14ac:dyDescent="0.2">
      <c r="A2" s="8" t="s">
        <v>2071</v>
      </c>
      <c r="B2" t="s">
        <v>2033</v>
      </c>
    </row>
    <row r="4" spans="1:6" x14ac:dyDescent="0.2">
      <c r="A4" s="8" t="s">
        <v>2032</v>
      </c>
      <c r="B4" s="8" t="s">
        <v>2034</v>
      </c>
    </row>
    <row r="5" spans="1:6" x14ac:dyDescent="0.2">
      <c r="A5" s="8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">
      <c r="A6" s="9" t="s">
        <v>2054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9" t="s">
        <v>2070</v>
      </c>
      <c r="B7" s="7"/>
      <c r="C7" s="7"/>
      <c r="D7" s="7"/>
      <c r="E7" s="7">
        <v>4</v>
      </c>
      <c r="F7" s="7">
        <v>4</v>
      </c>
    </row>
    <row r="8" spans="1:6" x14ac:dyDescent="0.2">
      <c r="A8" s="9" t="s">
        <v>2047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9" t="s">
        <v>2049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9" t="s">
        <v>2048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9" t="s">
        <v>2058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9" t="s">
        <v>2039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9" t="s">
        <v>2050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9" t="s">
        <v>2063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9" t="s">
        <v>2062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9" t="s">
        <v>2066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9" t="s">
        <v>2053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9" t="s">
        <v>2060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9" t="s">
        <v>2045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9" t="s">
        <v>2061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9" t="s">
        <v>2041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9" t="s">
        <v>2068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9" t="s">
        <v>2057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9" t="s">
        <v>2065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9" t="s">
        <v>2064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9" t="s">
        <v>2056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9" t="s">
        <v>2051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9" t="s">
        <v>2043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9" t="s">
        <v>2067</v>
      </c>
      <c r="B29" s="7"/>
      <c r="C29" s="7"/>
      <c r="D29" s="7"/>
      <c r="E29" s="7">
        <v>3</v>
      </c>
      <c r="F29" s="7">
        <v>3</v>
      </c>
    </row>
    <row r="30" spans="1:6" x14ac:dyDescent="0.2">
      <c r="A30" s="9" t="s">
        <v>2036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1FD7-E0F2-C94B-9792-59374EB4430A}">
  <sheetPr codeName="Sheet5"/>
  <dimension ref="A2:E19"/>
  <sheetViews>
    <sheetView tabSelected="1" workbookViewId="0">
      <selection activeCell="U22" sqref="U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3.83203125" bestFit="1" customWidth="1"/>
    <col min="8" max="8" width="3.33203125" bestFit="1" customWidth="1"/>
    <col min="9" max="9" width="4.33203125" bestFit="1" customWidth="1"/>
    <col min="10" max="10" width="4.1640625" bestFit="1" customWidth="1"/>
    <col min="11" max="11" width="4" bestFit="1" customWidth="1"/>
    <col min="12" max="12" width="4.5" bestFit="1" customWidth="1"/>
    <col min="13" max="13" width="4.33203125" bestFit="1" customWidth="1"/>
  </cols>
  <sheetData>
    <row r="2" spans="1:5" x14ac:dyDescent="0.2">
      <c r="A2" s="8" t="s">
        <v>2071</v>
      </c>
      <c r="B2" t="s">
        <v>2033</v>
      </c>
    </row>
    <row r="3" spans="1:5" x14ac:dyDescent="0.2">
      <c r="A3" s="8" t="s">
        <v>2086</v>
      </c>
      <c r="B3" t="s">
        <v>2033</v>
      </c>
    </row>
    <row r="5" spans="1:5" x14ac:dyDescent="0.2">
      <c r="A5" s="8" t="s">
        <v>2032</v>
      </c>
      <c r="B5" s="8" t="s">
        <v>2034</v>
      </c>
    </row>
    <row r="6" spans="1:5" x14ac:dyDescent="0.2">
      <c r="A6" s="8" t="s">
        <v>2037</v>
      </c>
      <c r="B6" t="s">
        <v>74</v>
      </c>
      <c r="C6" t="s">
        <v>14</v>
      </c>
      <c r="D6" t="s">
        <v>20</v>
      </c>
      <c r="E6" t="s">
        <v>2036</v>
      </c>
    </row>
    <row r="7" spans="1:5" x14ac:dyDescent="0.2">
      <c r="A7" s="17" t="s">
        <v>2074</v>
      </c>
      <c r="B7" s="7">
        <v>6</v>
      </c>
      <c r="C7" s="7">
        <v>36</v>
      </c>
      <c r="D7" s="7">
        <v>49</v>
      </c>
      <c r="E7" s="7">
        <v>91</v>
      </c>
    </row>
    <row r="8" spans="1:5" x14ac:dyDescent="0.2">
      <c r="A8" s="17" t="s">
        <v>2075</v>
      </c>
      <c r="B8" s="7">
        <v>7</v>
      </c>
      <c r="C8" s="7">
        <v>28</v>
      </c>
      <c r="D8" s="7">
        <v>44</v>
      </c>
      <c r="E8" s="7">
        <v>79</v>
      </c>
    </row>
    <row r="9" spans="1:5" x14ac:dyDescent="0.2">
      <c r="A9" s="17" t="s">
        <v>2076</v>
      </c>
      <c r="B9" s="7">
        <v>4</v>
      </c>
      <c r="C9" s="7">
        <v>33</v>
      </c>
      <c r="D9" s="7">
        <v>49</v>
      </c>
      <c r="E9" s="7">
        <v>86</v>
      </c>
    </row>
    <row r="10" spans="1:5" x14ac:dyDescent="0.2">
      <c r="A10" s="17" t="s">
        <v>2077</v>
      </c>
      <c r="B10" s="7">
        <v>1</v>
      </c>
      <c r="C10" s="7">
        <v>30</v>
      </c>
      <c r="D10" s="7">
        <v>46</v>
      </c>
      <c r="E10" s="7">
        <v>77</v>
      </c>
    </row>
    <row r="11" spans="1:5" x14ac:dyDescent="0.2">
      <c r="A11" s="17" t="s">
        <v>2078</v>
      </c>
      <c r="B11" s="7">
        <v>3</v>
      </c>
      <c r="C11" s="7">
        <v>35</v>
      </c>
      <c r="D11" s="7">
        <v>46</v>
      </c>
      <c r="E11" s="7">
        <v>84</v>
      </c>
    </row>
    <row r="12" spans="1:5" x14ac:dyDescent="0.2">
      <c r="A12" s="17" t="s">
        <v>2079</v>
      </c>
      <c r="B12" s="7">
        <v>3</v>
      </c>
      <c r="C12" s="7">
        <v>28</v>
      </c>
      <c r="D12" s="7">
        <v>55</v>
      </c>
      <c r="E12" s="7">
        <v>86</v>
      </c>
    </row>
    <row r="13" spans="1:5" x14ac:dyDescent="0.2">
      <c r="A13" s="17" t="s">
        <v>2080</v>
      </c>
      <c r="B13" s="7">
        <v>4</v>
      </c>
      <c r="C13" s="7">
        <v>31</v>
      </c>
      <c r="D13" s="7">
        <v>58</v>
      </c>
      <c r="E13" s="7">
        <v>93</v>
      </c>
    </row>
    <row r="14" spans="1:5" x14ac:dyDescent="0.2">
      <c r="A14" s="17" t="s">
        <v>2081</v>
      </c>
      <c r="B14" s="7">
        <v>8</v>
      </c>
      <c r="C14" s="7">
        <v>35</v>
      </c>
      <c r="D14" s="7">
        <v>41</v>
      </c>
      <c r="E14" s="7">
        <v>84</v>
      </c>
    </row>
    <row r="15" spans="1:5" x14ac:dyDescent="0.2">
      <c r="A15" s="17" t="s">
        <v>2082</v>
      </c>
      <c r="B15" s="7">
        <v>5</v>
      </c>
      <c r="C15" s="7">
        <v>23</v>
      </c>
      <c r="D15" s="7">
        <v>45</v>
      </c>
      <c r="E15" s="7">
        <v>73</v>
      </c>
    </row>
    <row r="16" spans="1:5" x14ac:dyDescent="0.2">
      <c r="A16" s="17" t="s">
        <v>2083</v>
      </c>
      <c r="B16" s="7">
        <v>6</v>
      </c>
      <c r="C16" s="7">
        <v>26</v>
      </c>
      <c r="D16" s="7">
        <v>45</v>
      </c>
      <c r="E16" s="7">
        <v>77</v>
      </c>
    </row>
    <row r="17" spans="1:5" x14ac:dyDescent="0.2">
      <c r="A17" s="17" t="s">
        <v>2084</v>
      </c>
      <c r="B17" s="7">
        <v>3</v>
      </c>
      <c r="C17" s="7">
        <v>27</v>
      </c>
      <c r="D17" s="7">
        <v>45</v>
      </c>
      <c r="E17" s="7">
        <v>75</v>
      </c>
    </row>
    <row r="18" spans="1:5" x14ac:dyDescent="0.2">
      <c r="A18" s="17" t="s">
        <v>2085</v>
      </c>
      <c r="B18" s="7">
        <v>7</v>
      </c>
      <c r="C18" s="7">
        <v>32</v>
      </c>
      <c r="D18" s="7">
        <v>42</v>
      </c>
      <c r="E18" s="7">
        <v>81</v>
      </c>
    </row>
    <row r="19" spans="1:5" x14ac:dyDescent="0.2">
      <c r="A19" s="17" t="s">
        <v>2036</v>
      </c>
      <c r="B19" s="7">
        <v>57</v>
      </c>
      <c r="C19" s="7">
        <v>364</v>
      </c>
      <c r="D19" s="7">
        <v>565</v>
      </c>
      <c r="E19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6A13-EF50-1647-95DE-2594AA50B2FE}">
  <sheetPr codeName="Sheet6"/>
  <dimension ref="A1:H38"/>
  <sheetViews>
    <sheetView workbookViewId="0">
      <selection activeCell="I16" sqref="I16"/>
    </sheetView>
  </sheetViews>
  <sheetFormatPr baseColWidth="10" defaultRowHeight="16" x14ac:dyDescent="0.2"/>
  <cols>
    <col min="1" max="1" width="32" style="18" customWidth="1"/>
    <col min="2" max="2" width="25.83203125" bestFit="1" customWidth="1"/>
    <col min="3" max="3" width="22.1640625" bestFit="1" customWidth="1"/>
    <col min="4" max="4" width="24.6640625" bestFit="1" customWidth="1"/>
    <col min="5" max="5" width="27.5" bestFit="1" customWidth="1"/>
    <col min="6" max="6" width="25.83203125" style="6" bestFit="1" customWidth="1"/>
    <col min="7" max="7" width="22.1640625" style="6" bestFit="1" customWidth="1"/>
    <col min="8" max="8" width="24.6640625" bestFit="1" customWidth="1"/>
    <col min="9" max="20" width="25.83203125" bestFit="1" customWidth="1"/>
    <col min="21" max="21" width="29.5" bestFit="1" customWidth="1"/>
    <col min="22" max="22" width="30.6640625" bestFit="1" customWidth="1"/>
    <col min="23" max="24" width="24.6640625" bestFit="1" customWidth="1"/>
    <col min="25" max="25" width="16.5" bestFit="1" customWidth="1"/>
    <col min="26" max="26" width="28.83203125" bestFit="1" customWidth="1"/>
    <col min="27" max="28" width="24.6640625" bestFit="1" customWidth="1"/>
    <col min="29" max="29" width="16.5" bestFit="1" customWidth="1"/>
    <col min="30" max="30" width="28.83203125" bestFit="1" customWidth="1"/>
    <col min="31" max="32" width="24.6640625" bestFit="1" customWidth="1"/>
    <col min="33" max="33" width="16.5" bestFit="1" customWidth="1"/>
    <col min="34" max="34" width="28.83203125" bestFit="1" customWidth="1"/>
    <col min="35" max="36" width="24.6640625" bestFit="1" customWidth="1"/>
    <col min="37" max="37" width="17.5" bestFit="1" customWidth="1"/>
    <col min="38" max="38" width="29.83203125" bestFit="1" customWidth="1"/>
    <col min="39" max="39" width="17.1640625" bestFit="1" customWidth="1"/>
    <col min="40" max="40" width="29.5" bestFit="1" customWidth="1"/>
  </cols>
  <sheetData>
    <row r="1" spans="1:8" x14ac:dyDescent="0.2">
      <c r="A1" s="18" t="s">
        <v>2087</v>
      </c>
      <c r="B1" t="s">
        <v>2088</v>
      </c>
      <c r="C1" t="s">
        <v>2089</v>
      </c>
      <c r="D1" t="s">
        <v>2090</v>
      </c>
      <c r="E1" t="s">
        <v>2091</v>
      </c>
      <c r="F1" s="6" t="s">
        <v>2092</v>
      </c>
      <c r="G1" s="6" t="s">
        <v>2093</v>
      </c>
      <c r="H1" t="s">
        <v>2094</v>
      </c>
    </row>
    <row r="2" spans="1:8" x14ac:dyDescent="0.2">
      <c r="A2" s="18" t="s">
        <v>2095</v>
      </c>
      <c r="B2">
        <f>COUNTIFS(Crowdfunding!H2:H1001,"successful",Crowdfunding!D2:D1001,"&lt;1000")</f>
        <v>30</v>
      </c>
      <c r="C2">
        <f>COUNTIFS(Crowdfunding!H2:H1001,"failed",Crowdfunding!D2:D1001,"&lt;1000")</f>
        <v>20</v>
      </c>
      <c r="D2">
        <f>COUNTIFS(Crowdfunding!H2:H1001,"canceled",Crowdfunding!D2:D1001,"&lt;1000")</f>
        <v>1</v>
      </c>
      <c r="E2">
        <f>SUM(B2:D2)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ht="32" customHeight="1" x14ac:dyDescent="0.2">
      <c r="A3" s="19" t="s">
        <v>2096</v>
      </c>
      <c r="B3">
        <f>COUNTIFS(Crowdfunding!H2:H1001,"successful",Crowdfunding!D2:D1001,"&gt;=1000",Crowdfunding!D2:D1001,"&lt;=4999")</f>
        <v>191</v>
      </c>
      <c r="C3">
        <f>COUNTIFS(Crowdfunding!H2:H1001,"failed",Crowdfunding!D2:D1001,"&gt;=1000",Crowdfunding!D2:D1001,"&lt;=4999")</f>
        <v>38</v>
      </c>
      <c r="D3">
        <f>COUNTIFS(Crowdfunding!H2:H1001,"canceled",Crowdfunding!D2:D1001,"&gt;=1000",Crowdfunding!D2:D1001,"&lt;=4999")</f>
        <v>2</v>
      </c>
      <c r="E3">
        <f t="shared" ref="E3:E13" si="0">SUM(B3:D3)</f>
        <v>231</v>
      </c>
      <c r="F3" s="6">
        <f t="shared" ref="F3:F13" si="1">B3/E3</f>
        <v>0.82683982683982682</v>
      </c>
      <c r="G3" s="6">
        <f t="shared" ref="G3:G13" si="2">C3/E3</f>
        <v>0.16450216450216451</v>
      </c>
      <c r="H3" s="6">
        <f t="shared" ref="H3:H13" si="3">D3/E3</f>
        <v>8.658008658008658E-3</v>
      </c>
    </row>
    <row r="4" spans="1:8" ht="34" x14ac:dyDescent="0.2">
      <c r="A4" s="19" t="s">
        <v>2097</v>
      </c>
      <c r="B4">
        <f>COUNTIFS(Crowdfunding!H2:H1001,"successful",Crowdfunding!D2:D1001,"&gt;=5000",Crowdfunding!D2:D1001,"&lt;=9999")</f>
        <v>164</v>
      </c>
      <c r="C4">
        <f>COUNTIFS(Crowdfunding!H2:H1001,"failed",Crowdfunding!D2:D1001,"&gt;=5000",Crowdfunding!D2:D1001,"&lt;=9999")</f>
        <v>126</v>
      </c>
      <c r="D4">
        <f>COUNTIFS(Crowdfunding!H2:H1001,"canceled",Crowdfunding!D2:D1001,"&gt;=5000",Crowdfunding!D2:D1001,"&lt;=9999")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ht="34" x14ac:dyDescent="0.2">
      <c r="A5" s="19" t="s">
        <v>2098</v>
      </c>
      <c r="B5">
        <f>COUNTIFS(Crowdfunding!H2:H1001,"successful",Crowdfunding!D2:D1001,"&gt;=10000",Crowdfunding!D2:D1001,"&lt;=14999")</f>
        <v>4</v>
      </c>
      <c r="C5">
        <f>COUNTIFS(Crowdfunding!H2:H1001,"failed",Crowdfunding!D2:D1001,"&gt;=10000",Crowdfunding!D2:D1001,"&lt;=14999")</f>
        <v>5</v>
      </c>
      <c r="D5">
        <f>COUNTIFS(Crowdfunding!H2:H1001,"canceled",Crowdfunding!D2:D1001,"&gt;=10000",Crowdfunding!D2:D1001,"&lt;=14999")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2">
      <c r="A6" s="20" t="s">
        <v>2099</v>
      </c>
      <c r="B6">
        <f>COUNTIFS(Crowdfunding!H2:H1001,"successful",Crowdfunding!D2:D1001,"&gt;=15000",Crowdfunding!D2:D1001,"&lt;=19999")</f>
        <v>10</v>
      </c>
      <c r="C6">
        <f>COUNTIFS(Crowdfunding!H2:H1001,"failed",Crowdfunding!D2:D1001,"&gt;=15000",Crowdfunding!D2:D1001,"&lt;=19999")</f>
        <v>0</v>
      </c>
      <c r="D6">
        <f>COUNTIFS(Crowdfunding!H2:H1001,"canceled",Crowdfunding!D2:D1001,"&gt;=15000",Crowdfunding!D2:D1001,"&lt;=19999")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ht="34" x14ac:dyDescent="0.2">
      <c r="A7" s="19" t="s">
        <v>2100</v>
      </c>
      <c r="B7">
        <f>COUNTIFS(Crowdfunding!H2:H1001,"successful",Crowdfunding!D2:D1001,"&gt;=20000",Crowdfunding!D2:D1001,"&lt;=24999")</f>
        <v>7</v>
      </c>
      <c r="C7">
        <f>COUNTIFS(Crowdfunding!H2:H1001,"failed",Crowdfunding!D2:D1001,"&gt;=20000",Crowdfunding!D2:D1001,"&lt;=24999")</f>
        <v>0</v>
      </c>
      <c r="D7">
        <f>COUNTIFS(Crowdfunding!H2:H1001,"canceled",Crowdfunding!D2:D1001,"&gt;=20000",Crowdfunding!D2:D1001,"&lt;=24999")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ht="34" x14ac:dyDescent="0.2">
      <c r="A8" s="19" t="s">
        <v>2101</v>
      </c>
      <c r="B8">
        <f>COUNTIFS(Crowdfunding!H2:H1001,"successful",Crowdfunding!D2:D1001,"&gt;=25000",Crowdfunding!D2:D1001,"&lt;=29999")</f>
        <v>11</v>
      </c>
      <c r="C8">
        <f>COUNTIFS(Crowdfunding!H2:H1001,"failed",Crowdfunding!D2:D1001,"&gt;=25000",Crowdfunding!D2:D1001,"&lt;=29999")</f>
        <v>3</v>
      </c>
      <c r="D8">
        <f>COUNTIFS(Crowdfunding!H2:H1001,"canceled",Crowdfunding!D2:D1001,"&gt;=25000",Crowdfunding!D2:D1001,"&lt;=29999")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ht="34" x14ac:dyDescent="0.2">
      <c r="A9" s="19" t="s">
        <v>2102</v>
      </c>
      <c r="B9">
        <f>COUNTIFS(Crowdfunding!H2:H1001,"successful",Crowdfunding!D2:D1001,"&gt;=30000",Crowdfunding!D2:D1001,"&lt;=34999")</f>
        <v>7</v>
      </c>
      <c r="C9">
        <f>COUNTIFS(Crowdfunding!H2:H1001,"failed",Crowdfunding!D2:D1001,"&gt;=30000",Crowdfunding!D2:D1001,"&lt;=34999")</f>
        <v>0</v>
      </c>
      <c r="D9">
        <f>COUNTIFS(Crowdfunding!H2:H1001,"canceled",Crowdfunding!D2:D1001,"&gt;=30000",Crowdfunding!D2:D1001,"&lt;=34999")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ht="34" x14ac:dyDescent="0.2">
      <c r="A10" s="19" t="s">
        <v>2103</v>
      </c>
      <c r="B10">
        <f>COUNTIFS(Crowdfunding!H2:H1001,"successful",Crowdfunding!D2:D1001,"&gt;=35000",Crowdfunding!D2:D1001,"&lt;=39999")</f>
        <v>8</v>
      </c>
      <c r="C10">
        <f>COUNTIFS(Crowdfunding!H2:H1001,"failed",Crowdfunding!D2:D1001,"&gt;=35000",Crowdfunding!D2:D1001,"&lt;=39999")</f>
        <v>3</v>
      </c>
      <c r="D10">
        <f>COUNTIFS(Crowdfunding!H2:H1001,"canceled",Crowdfunding!D2:D1001,"&gt;=35000",Crowdfunding!D2:D1001,"&lt;=39999")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ht="34" x14ac:dyDescent="0.2">
      <c r="A11" s="19" t="s">
        <v>2104</v>
      </c>
      <c r="B11">
        <f>COUNTIFS(Crowdfunding!H2:H1001,"successful",Crowdfunding!D2:D1001,"&gt;=40000",Crowdfunding!D2:D1001,"&lt;=44999")</f>
        <v>11</v>
      </c>
      <c r="C11">
        <f>COUNTIFS(Crowdfunding!H2:H1001,"failed",Crowdfunding!D2:D1001,"&gt;=40000",Crowdfunding!D2:D1001,"&lt;=44999")</f>
        <v>3</v>
      </c>
      <c r="D11">
        <f>COUNTIFS(Crowdfunding!H2:H1001,"canceled",Crowdfunding!D2:D1001,"&gt;=40000",Crowdfunding!D2:D1001,"&lt;=44999")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ht="36" customHeight="1" x14ac:dyDescent="0.2">
      <c r="A12" s="19" t="s">
        <v>2105</v>
      </c>
      <c r="B12">
        <f>COUNTIFS(Crowdfunding!H2:H1001,"successful",Crowdfunding!D2:D1001,"&gt;=45000",Crowdfunding!D2:D1001,"&lt;=49999")</f>
        <v>8</v>
      </c>
      <c r="C12">
        <f>COUNTIFS(Crowdfunding!H2:H1001,"failed",Crowdfunding!D2:D1001,"&gt;=45000",Crowdfunding!D2:D1001,"&lt;=49999")</f>
        <v>3</v>
      </c>
      <c r="D12">
        <f>COUNTIFS(Crowdfunding!H2:H1001,"canceled",Crowdfunding!D2:D1001,"&gt;=45000",Crowdfunding!D2:D1001,"&lt;=49999")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ht="34" x14ac:dyDescent="0.2">
      <c r="A13" s="21" t="s">
        <v>2106</v>
      </c>
      <c r="B13">
        <f>COUNTIFS(Crowdfunding!H2:H1001,"successful",Crowdfunding!D2:D1001,"&gt;=50000")</f>
        <v>114</v>
      </c>
      <c r="C13">
        <f>COUNTIFS(Crowdfunding!H2:H1001,"failed",Crowdfunding!D2:D1001,"&gt;=50000")</f>
        <v>163</v>
      </c>
      <c r="D13">
        <f>COUNTIFS(Crowdfunding!H2:H1001,"canceled",Crowdfunding!D2:D1001,"&gt;=50000")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  <row r="14" spans="1:8" x14ac:dyDescent="0.2">
      <c r="A14"/>
      <c r="B14" s="6"/>
      <c r="C14" s="6"/>
      <c r="F14"/>
      <c r="G14"/>
    </row>
    <row r="15" spans="1:8" x14ac:dyDescent="0.2">
      <c r="A15"/>
      <c r="B15" s="6"/>
      <c r="C15" s="6"/>
      <c r="F15"/>
      <c r="G15"/>
    </row>
    <row r="16" spans="1:8" x14ac:dyDescent="0.2">
      <c r="A16"/>
      <c r="F16"/>
      <c r="G16"/>
    </row>
    <row r="17" spans="1:7" x14ac:dyDescent="0.2">
      <c r="A17"/>
      <c r="F17"/>
      <c r="G17"/>
    </row>
    <row r="18" spans="1:7" x14ac:dyDescent="0.2">
      <c r="A18"/>
      <c r="F18"/>
      <c r="G18"/>
    </row>
    <row r="19" spans="1:7" x14ac:dyDescent="0.2">
      <c r="A19"/>
      <c r="F19"/>
      <c r="G19"/>
    </row>
    <row r="20" spans="1:7" x14ac:dyDescent="0.2">
      <c r="A20"/>
      <c r="F20"/>
      <c r="G20"/>
    </row>
    <row r="21" spans="1:7" x14ac:dyDescent="0.2">
      <c r="A21"/>
      <c r="F21"/>
      <c r="G21"/>
    </row>
    <row r="22" spans="1:7" x14ac:dyDescent="0.2">
      <c r="A22"/>
      <c r="F22"/>
      <c r="G22"/>
    </row>
    <row r="23" spans="1:7" x14ac:dyDescent="0.2">
      <c r="A23"/>
      <c r="F23"/>
      <c r="G23"/>
    </row>
    <row r="24" spans="1:7" x14ac:dyDescent="0.2">
      <c r="A24"/>
      <c r="F24"/>
      <c r="G24"/>
    </row>
    <row r="25" spans="1:7" x14ac:dyDescent="0.2">
      <c r="A25"/>
      <c r="F25"/>
      <c r="G25"/>
    </row>
    <row r="26" spans="1:7" x14ac:dyDescent="0.2">
      <c r="A26"/>
      <c r="F26"/>
      <c r="G26"/>
    </row>
    <row r="27" spans="1:7" x14ac:dyDescent="0.2">
      <c r="A27"/>
      <c r="F27"/>
      <c r="G27"/>
    </row>
    <row r="28" spans="1:7" x14ac:dyDescent="0.2">
      <c r="A28"/>
      <c r="F28"/>
      <c r="G28"/>
    </row>
    <row r="29" spans="1:7" x14ac:dyDescent="0.2">
      <c r="A29"/>
      <c r="F29"/>
      <c r="G29"/>
    </row>
    <row r="30" spans="1:7" x14ac:dyDescent="0.2">
      <c r="A30"/>
      <c r="F30"/>
      <c r="G30"/>
    </row>
    <row r="31" spans="1:7" x14ac:dyDescent="0.2">
      <c r="A31"/>
      <c r="F31"/>
      <c r="G31"/>
    </row>
    <row r="32" spans="1:7" x14ac:dyDescent="0.2">
      <c r="F32"/>
      <c r="G32"/>
    </row>
    <row r="33" spans="6:7" x14ac:dyDescent="0.2">
      <c r="F33"/>
      <c r="G33"/>
    </row>
    <row r="34" spans="6:7" x14ac:dyDescent="0.2">
      <c r="F34"/>
      <c r="G34"/>
    </row>
    <row r="35" spans="6:7" x14ac:dyDescent="0.2">
      <c r="F35"/>
      <c r="G35"/>
    </row>
    <row r="36" spans="6:7" x14ac:dyDescent="0.2">
      <c r="F36"/>
      <c r="G36"/>
    </row>
    <row r="37" spans="6:7" x14ac:dyDescent="0.2">
      <c r="F37"/>
      <c r="G37"/>
    </row>
    <row r="38" spans="6:7" x14ac:dyDescent="0.2">
      <c r="F38"/>
      <c r="G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Outcomes by category</vt:lpstr>
      <vt:lpstr>Outcome by cat and country</vt:lpstr>
      <vt:lpstr>Linegraph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2022-09-30T03:39:33Z</dcterms:modified>
</cp:coreProperties>
</file>