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4th Year/BIS 305/Week 2/Assignment 2/"/>
    </mc:Choice>
  </mc:AlternateContent>
  <xr:revisionPtr revIDLastSave="455" documentId="11_21B26CFC394CA9D3D738B1CED02578CE3F3446FC" xr6:coauthVersionLast="47" xr6:coauthVersionMax="47" xr10:uidLastSave="{AF3E77DF-C6EC-164A-816C-4ABC6412E4FD}"/>
  <bookViews>
    <workbookView xWindow="0" yWindow="0" windowWidth="16680" windowHeight="21000" firstSheet="4" activeTab="7" xr2:uid="{00000000-000D-0000-FFFF-FFFF00000000}"/>
  </bookViews>
  <sheets>
    <sheet name="Sheet1" sheetId="3" r:id="rId1"/>
    <sheet name="Loan Purpose - Risk" sheetId="4" r:id="rId2"/>
    <sheet name="Age &amp; months Correlation" sheetId="6" r:id="rId3"/>
    <sheet name="Age &amp; money correlation" sheetId="7" r:id="rId4"/>
    <sheet name="Sheet6" sheetId="8" r:id="rId5"/>
    <sheet name="Sheet7" sheetId="9" r:id="rId6"/>
    <sheet name="Base Data" sheetId="1" r:id="rId7"/>
    <sheet name="question 4" sheetId="10" r:id="rId8"/>
    <sheet name="Records to Classify" sheetId="2" r:id="rId9"/>
  </sheets>
  <definedNames>
    <definedName name="_xlchart.v1.0" hidden="1">'Base Data'!$A$4:$A$429</definedName>
    <definedName name="_xlchart.v1.1" hidden="1">'Base Data'!$D$1:$D$3</definedName>
    <definedName name="_xlchart.v1.2" hidden="1">'Base Data'!$D$4:$D$429</definedName>
  </definedNames>
  <calcPr calcId="191028"/>
  <pivotCaches>
    <pivotCache cacheId="0" r:id="rId10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0" l="1"/>
  <c r="G5" i="10"/>
  <c r="G4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C4" i="8"/>
  <c r="D4" i="7"/>
  <c r="D4" i="6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Z52" i="1"/>
  <c r="Z51" i="1"/>
  <c r="Z50" i="1"/>
  <c r="B429" i="1"/>
  <c r="S4" i="1"/>
  <c r="S5" i="1"/>
  <c r="U5" i="1"/>
  <c r="S6" i="1"/>
  <c r="U6" i="1"/>
  <c r="S7" i="1"/>
  <c r="U7" i="1"/>
  <c r="S8" i="1"/>
  <c r="U8" i="1"/>
  <c r="S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6" i="1"/>
  <c r="U16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31" i="1"/>
  <c r="U31" i="1"/>
  <c r="S32" i="1"/>
  <c r="U32" i="1"/>
  <c r="S33" i="1"/>
  <c r="U33" i="1"/>
  <c r="S34" i="1"/>
  <c r="U34" i="1"/>
  <c r="S35" i="1"/>
  <c r="U35" i="1"/>
  <c r="S36" i="1"/>
  <c r="U36" i="1"/>
  <c r="S37" i="1"/>
  <c r="U37" i="1"/>
  <c r="S38" i="1"/>
  <c r="U38" i="1"/>
  <c r="S39" i="1"/>
  <c r="U39" i="1"/>
  <c r="S40" i="1"/>
  <c r="U40" i="1"/>
  <c r="S41" i="1"/>
  <c r="U41" i="1"/>
  <c r="S42" i="1"/>
  <c r="U42" i="1"/>
  <c r="S43" i="1"/>
  <c r="U43" i="1"/>
  <c r="S44" i="1"/>
  <c r="U44" i="1"/>
  <c r="S45" i="1"/>
  <c r="U45" i="1"/>
  <c r="S46" i="1"/>
  <c r="U46" i="1"/>
  <c r="S47" i="1"/>
  <c r="U47" i="1"/>
  <c r="S48" i="1"/>
  <c r="U48" i="1"/>
  <c r="S49" i="1"/>
  <c r="U49" i="1"/>
  <c r="S50" i="1"/>
  <c r="U50" i="1"/>
  <c r="S51" i="1"/>
  <c r="U51" i="1"/>
  <c r="S52" i="1"/>
  <c r="U52" i="1"/>
  <c r="S53" i="1"/>
  <c r="U53" i="1"/>
  <c r="S54" i="1"/>
  <c r="U54" i="1"/>
  <c r="S55" i="1"/>
  <c r="U55" i="1"/>
  <c r="S56" i="1"/>
  <c r="U56" i="1"/>
  <c r="S57" i="1"/>
  <c r="U57" i="1"/>
  <c r="S58" i="1"/>
  <c r="U58" i="1"/>
  <c r="S59" i="1"/>
  <c r="U59" i="1"/>
  <c r="S60" i="1"/>
  <c r="U60" i="1"/>
  <c r="S61" i="1"/>
  <c r="U61" i="1"/>
  <c r="S62" i="1"/>
  <c r="U62" i="1"/>
  <c r="S63" i="1"/>
  <c r="U63" i="1"/>
  <c r="S64" i="1"/>
  <c r="U64" i="1"/>
  <c r="S65" i="1"/>
  <c r="U65" i="1"/>
  <c r="S66" i="1"/>
  <c r="U66" i="1"/>
  <c r="S67" i="1"/>
  <c r="U67" i="1"/>
  <c r="S68" i="1"/>
  <c r="U68" i="1"/>
  <c r="S69" i="1"/>
  <c r="U69" i="1"/>
  <c r="S70" i="1"/>
  <c r="U70" i="1"/>
  <c r="S71" i="1"/>
  <c r="U71" i="1"/>
  <c r="S72" i="1"/>
  <c r="U72" i="1"/>
  <c r="S73" i="1"/>
  <c r="U73" i="1"/>
  <c r="S74" i="1"/>
  <c r="U74" i="1"/>
  <c r="S75" i="1"/>
  <c r="U75" i="1"/>
  <c r="S76" i="1"/>
  <c r="U76" i="1"/>
  <c r="S77" i="1"/>
  <c r="U77" i="1"/>
  <c r="S78" i="1"/>
  <c r="U78" i="1"/>
  <c r="S79" i="1"/>
  <c r="U79" i="1"/>
  <c r="S80" i="1"/>
  <c r="U80" i="1"/>
  <c r="S81" i="1"/>
  <c r="U81" i="1"/>
  <c r="S82" i="1"/>
  <c r="U82" i="1"/>
  <c r="S83" i="1"/>
  <c r="U83" i="1"/>
  <c r="S84" i="1"/>
  <c r="U84" i="1"/>
  <c r="S85" i="1"/>
  <c r="U85" i="1"/>
  <c r="S86" i="1"/>
  <c r="U86" i="1"/>
  <c r="S87" i="1"/>
  <c r="U87" i="1"/>
  <c r="S88" i="1"/>
  <c r="U88" i="1"/>
  <c r="S89" i="1"/>
  <c r="U89" i="1"/>
  <c r="S90" i="1"/>
  <c r="U90" i="1"/>
  <c r="S91" i="1"/>
  <c r="U91" i="1"/>
  <c r="S92" i="1"/>
  <c r="U92" i="1"/>
  <c r="S93" i="1"/>
  <c r="U93" i="1"/>
  <c r="S94" i="1"/>
  <c r="U94" i="1"/>
  <c r="S95" i="1"/>
  <c r="U95" i="1"/>
  <c r="S96" i="1"/>
  <c r="U96" i="1"/>
  <c r="S97" i="1"/>
  <c r="U97" i="1"/>
  <c r="S98" i="1"/>
  <c r="U98" i="1"/>
  <c r="S99" i="1"/>
  <c r="U99" i="1"/>
  <c r="S100" i="1"/>
  <c r="U100" i="1"/>
  <c r="S101" i="1"/>
  <c r="U101" i="1"/>
  <c r="S102" i="1"/>
  <c r="U102" i="1"/>
  <c r="S103" i="1"/>
  <c r="U103" i="1"/>
  <c r="S104" i="1"/>
  <c r="U104" i="1"/>
  <c r="S105" i="1"/>
  <c r="U105" i="1"/>
  <c r="S106" i="1"/>
  <c r="U106" i="1"/>
  <c r="S107" i="1"/>
  <c r="U107" i="1"/>
  <c r="S108" i="1"/>
  <c r="U108" i="1"/>
  <c r="S109" i="1"/>
  <c r="U109" i="1"/>
  <c r="S110" i="1"/>
  <c r="U110" i="1"/>
  <c r="S111" i="1"/>
  <c r="U111" i="1"/>
  <c r="S112" i="1"/>
  <c r="U112" i="1"/>
  <c r="S113" i="1"/>
  <c r="U113" i="1"/>
  <c r="S114" i="1"/>
  <c r="U114" i="1"/>
  <c r="S115" i="1"/>
  <c r="U115" i="1"/>
  <c r="S116" i="1"/>
  <c r="U116" i="1"/>
  <c r="S117" i="1"/>
  <c r="U117" i="1"/>
  <c r="S118" i="1"/>
  <c r="U118" i="1"/>
  <c r="S119" i="1"/>
  <c r="U119" i="1"/>
  <c r="S120" i="1"/>
  <c r="U120" i="1"/>
  <c r="S121" i="1"/>
  <c r="U121" i="1"/>
  <c r="S122" i="1"/>
  <c r="U122" i="1"/>
  <c r="S123" i="1"/>
  <c r="U123" i="1"/>
  <c r="S124" i="1"/>
  <c r="U124" i="1"/>
  <c r="S125" i="1"/>
  <c r="U125" i="1"/>
  <c r="S126" i="1"/>
  <c r="U126" i="1"/>
  <c r="S127" i="1"/>
  <c r="U127" i="1"/>
  <c r="S128" i="1"/>
  <c r="U128" i="1"/>
  <c r="S129" i="1"/>
  <c r="U129" i="1"/>
  <c r="S130" i="1"/>
  <c r="U130" i="1"/>
  <c r="S131" i="1"/>
  <c r="U131" i="1"/>
  <c r="S132" i="1"/>
  <c r="U132" i="1"/>
  <c r="S133" i="1"/>
  <c r="U133" i="1"/>
  <c r="S134" i="1"/>
  <c r="U134" i="1"/>
  <c r="S135" i="1"/>
  <c r="U135" i="1"/>
  <c r="S136" i="1"/>
  <c r="U136" i="1"/>
  <c r="S137" i="1"/>
  <c r="U137" i="1"/>
  <c r="S138" i="1"/>
  <c r="U138" i="1"/>
  <c r="S139" i="1"/>
  <c r="U139" i="1"/>
  <c r="S140" i="1"/>
  <c r="U140" i="1"/>
  <c r="S141" i="1"/>
  <c r="U141" i="1"/>
  <c r="S142" i="1"/>
  <c r="U142" i="1"/>
  <c r="S143" i="1"/>
  <c r="U143" i="1"/>
  <c r="S144" i="1"/>
  <c r="U144" i="1"/>
  <c r="S145" i="1"/>
  <c r="U145" i="1"/>
  <c r="S146" i="1"/>
  <c r="U146" i="1"/>
  <c r="S147" i="1"/>
  <c r="U147" i="1"/>
  <c r="S148" i="1"/>
  <c r="U148" i="1"/>
  <c r="S149" i="1"/>
  <c r="U149" i="1"/>
  <c r="S150" i="1"/>
  <c r="U150" i="1"/>
  <c r="S151" i="1"/>
  <c r="U151" i="1"/>
  <c r="S152" i="1"/>
  <c r="U152" i="1"/>
  <c r="S153" i="1"/>
  <c r="U153" i="1"/>
  <c r="S154" i="1"/>
  <c r="U154" i="1"/>
  <c r="S155" i="1"/>
  <c r="U155" i="1"/>
  <c r="S156" i="1"/>
  <c r="U156" i="1"/>
  <c r="S157" i="1"/>
  <c r="U157" i="1"/>
  <c r="S158" i="1"/>
  <c r="U158" i="1"/>
  <c r="S159" i="1"/>
  <c r="U159" i="1"/>
  <c r="S160" i="1"/>
  <c r="U160" i="1"/>
  <c r="S161" i="1"/>
  <c r="U161" i="1"/>
  <c r="S162" i="1"/>
  <c r="U162" i="1"/>
  <c r="S163" i="1"/>
  <c r="U163" i="1"/>
  <c r="S164" i="1"/>
  <c r="U164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6" i="1"/>
  <c r="U176" i="1"/>
  <c r="S177" i="1"/>
  <c r="U177" i="1"/>
  <c r="S178" i="1"/>
  <c r="U178" i="1"/>
  <c r="S179" i="1"/>
  <c r="U179" i="1"/>
  <c r="S180" i="1"/>
  <c r="U180" i="1"/>
  <c r="S181" i="1"/>
  <c r="U181" i="1"/>
  <c r="S182" i="1"/>
  <c r="U182" i="1"/>
  <c r="S183" i="1"/>
  <c r="U183" i="1"/>
  <c r="S184" i="1"/>
  <c r="U184" i="1"/>
  <c r="S185" i="1"/>
  <c r="U185" i="1"/>
  <c r="S186" i="1"/>
  <c r="U186" i="1"/>
  <c r="S187" i="1"/>
  <c r="U187" i="1"/>
  <c r="S188" i="1"/>
  <c r="U188" i="1"/>
  <c r="S189" i="1"/>
  <c r="U189" i="1"/>
  <c r="S190" i="1"/>
  <c r="U190" i="1"/>
  <c r="S191" i="1"/>
  <c r="U191" i="1"/>
  <c r="S192" i="1"/>
  <c r="U192" i="1"/>
  <c r="S193" i="1"/>
  <c r="U193" i="1"/>
  <c r="S194" i="1"/>
  <c r="U194" i="1"/>
  <c r="S195" i="1"/>
  <c r="U195" i="1"/>
  <c r="S196" i="1"/>
  <c r="U196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6" i="1"/>
  <c r="U256" i="1"/>
  <c r="S257" i="1"/>
  <c r="U257" i="1"/>
  <c r="S258" i="1"/>
  <c r="U258" i="1"/>
  <c r="S259" i="1"/>
  <c r="U259" i="1"/>
  <c r="S260" i="1"/>
  <c r="U260" i="1"/>
  <c r="S261" i="1"/>
  <c r="U261" i="1"/>
  <c r="S262" i="1"/>
  <c r="U262" i="1"/>
  <c r="S263" i="1"/>
  <c r="U263" i="1"/>
  <c r="S264" i="1"/>
  <c r="U264" i="1"/>
  <c r="S265" i="1"/>
  <c r="U265" i="1"/>
  <c r="S266" i="1"/>
  <c r="U266" i="1"/>
  <c r="S267" i="1"/>
  <c r="U267" i="1"/>
  <c r="S268" i="1"/>
  <c r="U268" i="1"/>
  <c r="S269" i="1"/>
  <c r="U269" i="1"/>
  <c r="S270" i="1"/>
  <c r="U270" i="1"/>
  <c r="S271" i="1"/>
  <c r="U271" i="1"/>
  <c r="S272" i="1"/>
  <c r="U272" i="1"/>
  <c r="S273" i="1"/>
  <c r="U273" i="1"/>
  <c r="S274" i="1"/>
  <c r="U274" i="1"/>
  <c r="S275" i="1"/>
  <c r="U275" i="1"/>
  <c r="S276" i="1"/>
  <c r="U276" i="1"/>
  <c r="S277" i="1"/>
  <c r="U277" i="1"/>
  <c r="S278" i="1"/>
  <c r="U278" i="1"/>
  <c r="S279" i="1"/>
  <c r="U279" i="1"/>
  <c r="S280" i="1"/>
  <c r="U280" i="1"/>
  <c r="S281" i="1"/>
  <c r="U281" i="1"/>
  <c r="S282" i="1"/>
  <c r="U282" i="1"/>
  <c r="S283" i="1"/>
  <c r="U283" i="1"/>
  <c r="S284" i="1"/>
  <c r="U284" i="1"/>
  <c r="S285" i="1"/>
  <c r="U285" i="1"/>
  <c r="S286" i="1"/>
  <c r="U286" i="1"/>
  <c r="S287" i="1"/>
  <c r="U287" i="1"/>
  <c r="S288" i="1"/>
  <c r="U288" i="1"/>
  <c r="S289" i="1"/>
  <c r="U289" i="1"/>
  <c r="S290" i="1"/>
  <c r="U290" i="1"/>
  <c r="S291" i="1"/>
  <c r="U291" i="1"/>
  <c r="S292" i="1"/>
  <c r="U292" i="1"/>
  <c r="S293" i="1"/>
  <c r="U293" i="1"/>
  <c r="S294" i="1"/>
  <c r="U294" i="1"/>
  <c r="S295" i="1"/>
  <c r="U295" i="1"/>
  <c r="S296" i="1"/>
  <c r="U296" i="1"/>
  <c r="S297" i="1"/>
  <c r="U297" i="1"/>
  <c r="S298" i="1"/>
  <c r="U298" i="1"/>
  <c r="S299" i="1"/>
  <c r="U299" i="1"/>
  <c r="S300" i="1"/>
  <c r="U300" i="1"/>
  <c r="S301" i="1"/>
  <c r="U301" i="1"/>
  <c r="S302" i="1"/>
  <c r="U302" i="1"/>
  <c r="S303" i="1"/>
  <c r="U303" i="1"/>
  <c r="S304" i="1"/>
  <c r="U304" i="1"/>
  <c r="S305" i="1"/>
  <c r="U305" i="1"/>
  <c r="S306" i="1"/>
  <c r="U306" i="1"/>
  <c r="S307" i="1"/>
  <c r="U307" i="1"/>
  <c r="S308" i="1"/>
  <c r="U308" i="1"/>
  <c r="S309" i="1"/>
  <c r="U309" i="1"/>
  <c r="S310" i="1"/>
  <c r="U310" i="1"/>
  <c r="S311" i="1"/>
  <c r="U311" i="1"/>
  <c r="S312" i="1"/>
  <c r="U312" i="1"/>
  <c r="S313" i="1"/>
  <c r="U313" i="1"/>
  <c r="S314" i="1"/>
  <c r="U314" i="1"/>
  <c r="S315" i="1"/>
  <c r="U315" i="1"/>
  <c r="S316" i="1"/>
  <c r="U316" i="1"/>
  <c r="S317" i="1"/>
  <c r="U317" i="1"/>
  <c r="S318" i="1"/>
  <c r="U318" i="1"/>
  <c r="S319" i="1"/>
  <c r="U319" i="1"/>
  <c r="S320" i="1"/>
  <c r="U320" i="1"/>
  <c r="S321" i="1"/>
  <c r="U321" i="1"/>
  <c r="S322" i="1"/>
  <c r="U322" i="1"/>
  <c r="S323" i="1"/>
  <c r="U323" i="1"/>
  <c r="S324" i="1"/>
  <c r="U324" i="1"/>
  <c r="S325" i="1"/>
  <c r="U325" i="1"/>
  <c r="S326" i="1"/>
  <c r="U326" i="1"/>
  <c r="S327" i="1"/>
  <c r="U327" i="1"/>
  <c r="S328" i="1"/>
  <c r="U328" i="1"/>
  <c r="S329" i="1"/>
  <c r="U329" i="1"/>
  <c r="S330" i="1"/>
  <c r="U330" i="1"/>
  <c r="S331" i="1"/>
  <c r="U331" i="1"/>
  <c r="S332" i="1"/>
  <c r="U332" i="1"/>
  <c r="S333" i="1"/>
  <c r="U333" i="1"/>
  <c r="S334" i="1"/>
  <c r="U334" i="1"/>
  <c r="S335" i="1"/>
  <c r="U335" i="1"/>
  <c r="S336" i="1"/>
  <c r="U336" i="1"/>
  <c r="S337" i="1"/>
  <c r="U337" i="1"/>
  <c r="S338" i="1"/>
  <c r="U338" i="1"/>
  <c r="S339" i="1"/>
  <c r="U339" i="1"/>
  <c r="S340" i="1"/>
  <c r="U340" i="1"/>
  <c r="S341" i="1"/>
  <c r="U341" i="1"/>
  <c r="S342" i="1"/>
  <c r="U342" i="1"/>
  <c r="S343" i="1"/>
  <c r="U343" i="1"/>
  <c r="S344" i="1"/>
  <c r="U344" i="1"/>
  <c r="S345" i="1"/>
  <c r="U345" i="1"/>
  <c r="S346" i="1"/>
  <c r="U346" i="1"/>
  <c r="S347" i="1"/>
  <c r="U347" i="1"/>
  <c r="S348" i="1"/>
  <c r="U348" i="1"/>
  <c r="S349" i="1"/>
  <c r="U349" i="1"/>
  <c r="S350" i="1"/>
  <c r="U350" i="1"/>
  <c r="S351" i="1"/>
  <c r="U351" i="1"/>
  <c r="S352" i="1"/>
  <c r="U352" i="1"/>
  <c r="S353" i="1"/>
  <c r="U353" i="1"/>
  <c r="S354" i="1"/>
  <c r="U354" i="1"/>
  <c r="S355" i="1"/>
  <c r="U355" i="1"/>
  <c r="S356" i="1"/>
  <c r="U356" i="1"/>
  <c r="S357" i="1"/>
  <c r="U357" i="1"/>
  <c r="S358" i="1"/>
  <c r="U358" i="1"/>
  <c r="S359" i="1"/>
  <c r="U359" i="1"/>
  <c r="S360" i="1"/>
  <c r="U360" i="1"/>
  <c r="S361" i="1"/>
  <c r="U361" i="1"/>
  <c r="S362" i="1"/>
  <c r="U362" i="1"/>
  <c r="S363" i="1"/>
  <c r="U363" i="1"/>
  <c r="S364" i="1"/>
  <c r="U364" i="1"/>
  <c r="S365" i="1"/>
  <c r="U365" i="1"/>
  <c r="S366" i="1"/>
  <c r="U366" i="1"/>
  <c r="S367" i="1"/>
  <c r="U367" i="1"/>
  <c r="S368" i="1"/>
  <c r="U368" i="1"/>
  <c r="S369" i="1"/>
  <c r="U369" i="1"/>
  <c r="S370" i="1"/>
  <c r="U370" i="1"/>
  <c r="S371" i="1"/>
  <c r="U371" i="1"/>
  <c r="S372" i="1"/>
  <c r="U372" i="1"/>
  <c r="S373" i="1"/>
  <c r="U373" i="1"/>
  <c r="S374" i="1"/>
  <c r="U374" i="1"/>
  <c r="S375" i="1"/>
  <c r="U375" i="1"/>
  <c r="S376" i="1"/>
  <c r="U376" i="1"/>
  <c r="S377" i="1"/>
  <c r="U377" i="1"/>
  <c r="S378" i="1"/>
  <c r="U378" i="1"/>
  <c r="S379" i="1"/>
  <c r="U379" i="1"/>
  <c r="S380" i="1"/>
  <c r="U380" i="1"/>
  <c r="S381" i="1"/>
  <c r="U381" i="1"/>
  <c r="S382" i="1"/>
  <c r="U382" i="1"/>
  <c r="S383" i="1"/>
  <c r="U383" i="1"/>
  <c r="S384" i="1"/>
  <c r="U384" i="1"/>
  <c r="S385" i="1"/>
  <c r="U385" i="1"/>
  <c r="S386" i="1"/>
  <c r="U386" i="1"/>
  <c r="S387" i="1"/>
  <c r="U387" i="1"/>
  <c r="S388" i="1"/>
  <c r="U388" i="1"/>
  <c r="S389" i="1"/>
  <c r="U389" i="1"/>
  <c r="S390" i="1"/>
  <c r="U390" i="1"/>
  <c r="S391" i="1"/>
  <c r="U391" i="1"/>
  <c r="S392" i="1"/>
  <c r="U392" i="1"/>
  <c r="S393" i="1"/>
  <c r="U393" i="1"/>
  <c r="S394" i="1"/>
  <c r="U394" i="1"/>
  <c r="S395" i="1"/>
  <c r="U395" i="1"/>
  <c r="S396" i="1"/>
  <c r="U396" i="1"/>
  <c r="S397" i="1"/>
  <c r="U397" i="1"/>
  <c r="S398" i="1"/>
  <c r="U398" i="1"/>
  <c r="S399" i="1"/>
  <c r="U399" i="1"/>
  <c r="S400" i="1"/>
  <c r="U400" i="1"/>
  <c r="S401" i="1"/>
  <c r="U401" i="1"/>
  <c r="S402" i="1"/>
  <c r="U402" i="1"/>
  <c r="S403" i="1"/>
  <c r="U403" i="1"/>
  <c r="S404" i="1"/>
  <c r="U404" i="1"/>
  <c r="S405" i="1"/>
  <c r="U405" i="1"/>
  <c r="S406" i="1"/>
  <c r="U406" i="1"/>
  <c r="S407" i="1"/>
  <c r="U407" i="1"/>
  <c r="S408" i="1"/>
  <c r="U408" i="1"/>
  <c r="S409" i="1"/>
  <c r="U409" i="1"/>
  <c r="S410" i="1"/>
  <c r="U410" i="1"/>
  <c r="S411" i="1"/>
  <c r="U411" i="1"/>
  <c r="S412" i="1"/>
  <c r="U412" i="1"/>
  <c r="S413" i="1"/>
  <c r="U413" i="1"/>
  <c r="S414" i="1"/>
  <c r="U414" i="1"/>
  <c r="S415" i="1"/>
  <c r="U415" i="1"/>
  <c r="S416" i="1"/>
  <c r="U416" i="1"/>
  <c r="S417" i="1"/>
  <c r="U417" i="1"/>
  <c r="S418" i="1"/>
  <c r="U418" i="1"/>
  <c r="S419" i="1"/>
  <c r="U419" i="1"/>
  <c r="S420" i="1"/>
  <c r="U420" i="1"/>
  <c r="S421" i="1"/>
  <c r="U421" i="1"/>
  <c r="S422" i="1"/>
  <c r="U422" i="1"/>
  <c r="S423" i="1"/>
  <c r="U423" i="1"/>
  <c r="S424" i="1"/>
  <c r="U424" i="1"/>
  <c r="S425" i="1"/>
  <c r="U425" i="1"/>
  <c r="S426" i="1"/>
  <c r="U426" i="1"/>
  <c r="S427" i="1"/>
  <c r="U427" i="1"/>
  <c r="S428" i="1"/>
  <c r="U428" i="1"/>
  <c r="U4" i="1"/>
  <c r="T4" i="1"/>
  <c r="O343" i="1"/>
  <c r="O302" i="1"/>
  <c r="O353" i="1"/>
  <c r="O397" i="1"/>
  <c r="O263" i="1"/>
  <c r="O292" i="1"/>
  <c r="O321" i="1"/>
  <c r="O34" i="1"/>
  <c r="O68" i="1"/>
  <c r="O53" i="1"/>
  <c r="O341" i="1"/>
  <c r="O241" i="1"/>
  <c r="O23" i="1"/>
  <c r="O90" i="1"/>
  <c r="O65" i="1"/>
  <c r="O349" i="1"/>
  <c r="O238" i="1"/>
  <c r="O203" i="1"/>
  <c r="O307" i="1"/>
  <c r="O384" i="1"/>
  <c r="O418" i="1"/>
  <c r="O250" i="1"/>
  <c r="O259" i="1"/>
  <c r="O234" i="1"/>
  <c r="O42" i="1"/>
  <c r="O312" i="1"/>
  <c r="O178" i="1"/>
  <c r="O252" i="1"/>
  <c r="O146" i="1"/>
  <c r="O224" i="1"/>
  <c r="O84" i="1"/>
  <c r="O212" i="1"/>
  <c r="O45" i="1"/>
  <c r="O309" i="1"/>
  <c r="O318" i="1"/>
  <c r="O148" i="1"/>
  <c r="O270" i="1"/>
  <c r="O4" i="1"/>
  <c r="O209" i="1"/>
  <c r="O33" i="1"/>
  <c r="O113" i="1"/>
  <c r="O364" i="1"/>
  <c r="O304" i="1"/>
  <c r="O5" i="1"/>
  <c r="O372" i="1"/>
  <c r="O107" i="1"/>
  <c r="O103" i="1"/>
  <c r="O315" i="1"/>
  <c r="O414" i="1"/>
  <c r="O6" i="1"/>
  <c r="O176" i="1"/>
  <c r="O158" i="1"/>
  <c r="O18" i="1"/>
  <c r="O322" i="1"/>
  <c r="O144" i="1"/>
  <c r="O319" i="1"/>
  <c r="O242" i="1"/>
  <c r="O104" i="1"/>
  <c r="O156" i="1"/>
  <c r="O186" i="1"/>
  <c r="O142" i="1"/>
  <c r="O296" i="1"/>
  <c r="O274" i="1"/>
  <c r="O288" i="1"/>
  <c r="O182" i="1"/>
  <c r="O325" i="1"/>
  <c r="O7" i="1"/>
  <c r="O47" i="1"/>
  <c r="O370" i="1"/>
  <c r="O228" i="1"/>
  <c r="O76" i="1"/>
  <c r="O122" i="1"/>
  <c r="O35" i="1"/>
  <c r="O358" i="1"/>
  <c r="O262" i="1"/>
  <c r="O157" i="1"/>
  <c r="O401" i="1"/>
  <c r="O219" i="1"/>
  <c r="O405" i="1"/>
  <c r="O29" i="1"/>
  <c r="O320" i="1"/>
  <c r="O137" i="1"/>
  <c r="O143" i="1"/>
  <c r="O163" i="1"/>
  <c r="O194" i="1"/>
  <c r="O417" i="1"/>
  <c r="O28" i="1"/>
  <c r="O342" i="1"/>
  <c r="O278" i="1"/>
  <c r="O85" i="1"/>
  <c r="O169" i="1"/>
  <c r="O317" i="1"/>
  <c r="O145" i="1"/>
  <c r="O266" i="1"/>
  <c r="O385" i="1"/>
  <c r="O24" i="1"/>
  <c r="O221" i="1"/>
  <c r="O225" i="1"/>
  <c r="O377" i="1"/>
  <c r="O287" i="1"/>
  <c r="O121" i="1"/>
  <c r="O48" i="1"/>
  <c r="O356" i="1"/>
  <c r="O310" i="1"/>
  <c r="O8" i="1"/>
  <c r="O162" i="1"/>
  <c r="O50" i="1"/>
  <c r="O311" i="1"/>
  <c r="O66" i="1"/>
  <c r="O381" i="1"/>
  <c r="O115" i="1"/>
  <c r="O94" i="1"/>
  <c r="O409" i="1"/>
  <c r="O305" i="1"/>
  <c r="O290" i="1"/>
  <c r="O284" i="1"/>
  <c r="O257" i="1"/>
  <c r="O213" i="1"/>
  <c r="O9" i="1"/>
  <c r="O38" i="1"/>
  <c r="O21" i="1"/>
  <c r="O180" i="1"/>
  <c r="O281" i="1"/>
  <c r="O200" i="1"/>
  <c r="O131" i="1"/>
  <c r="O379" i="1"/>
  <c r="O410" i="1"/>
  <c r="O164" i="1"/>
  <c r="O175" i="1"/>
  <c r="O171" i="1"/>
  <c r="O362" i="1"/>
  <c r="O387" i="1"/>
  <c r="O188" i="1"/>
  <c r="O423" i="1"/>
  <c r="O391" i="1"/>
  <c r="O80" i="1"/>
  <c r="O398" i="1"/>
  <c r="O100" i="1"/>
  <c r="O352" i="1"/>
  <c r="O10" i="1"/>
  <c r="O19" i="1"/>
  <c r="O216" i="1"/>
  <c r="O83" i="1"/>
  <c r="O59" i="1"/>
  <c r="O57" i="1"/>
  <c r="O347" i="1"/>
  <c r="O368" i="1"/>
  <c r="O237" i="1"/>
  <c r="O260" i="1"/>
  <c r="O196" i="1"/>
  <c r="O344" i="1"/>
  <c r="O118" i="1"/>
  <c r="O41" i="1"/>
  <c r="O11" i="1"/>
  <c r="O127" i="1"/>
  <c r="O214" i="1"/>
  <c r="O301" i="1"/>
  <c r="O195" i="1"/>
  <c r="O253" i="1"/>
  <c r="O265" i="1"/>
  <c r="O303" i="1"/>
  <c r="O424" i="1"/>
  <c r="O116" i="1"/>
  <c r="O350" i="1"/>
  <c r="O383" i="1"/>
  <c r="O208" i="1"/>
  <c r="O217" i="1"/>
  <c r="O394" i="1"/>
  <c r="O20" i="1"/>
  <c r="O22" i="1"/>
  <c r="O306" i="1"/>
  <c r="O256" i="1"/>
  <c r="O373" i="1"/>
  <c r="O70" i="1"/>
  <c r="O168" i="1"/>
  <c r="O374" i="1"/>
  <c r="O202" i="1"/>
  <c r="O125" i="1"/>
  <c r="O129" i="1"/>
  <c r="O32" i="1"/>
  <c r="O154" i="1"/>
  <c r="O91" i="1"/>
  <c r="O338" i="1"/>
  <c r="O360" i="1"/>
  <c r="O191" i="1"/>
  <c r="O61" i="1"/>
  <c r="O245" i="1"/>
  <c r="O12" i="1"/>
  <c r="O345" i="1"/>
  <c r="O81" i="1"/>
  <c r="O189" i="1"/>
  <c r="O13" i="1"/>
  <c r="O177" i="1"/>
  <c r="O332" i="1"/>
  <c r="O408" i="1"/>
  <c r="O227" i="1"/>
  <c r="O361" i="1"/>
  <c r="O363" i="1"/>
  <c r="O149" i="1"/>
  <c r="O167" i="1"/>
  <c r="O378" i="1"/>
  <c r="O395" i="1"/>
  <c r="O271" i="1"/>
  <c r="O420" i="1"/>
  <c r="O135" i="1"/>
  <c r="O82" i="1"/>
  <c r="O14" i="1"/>
  <c r="O108" i="1"/>
  <c r="O52" i="1"/>
  <c r="O230" i="1"/>
  <c r="O140" i="1"/>
  <c r="O159" i="1"/>
  <c r="O291" i="1"/>
  <c r="O207" i="1"/>
  <c r="O334" i="1"/>
  <c r="O198" i="1"/>
  <c r="O365" i="1"/>
  <c r="O201" i="1"/>
  <c r="O133" i="1"/>
  <c r="O404" i="1"/>
  <c r="O128" i="1"/>
  <c r="O105" i="1"/>
  <c r="O299" i="1"/>
  <c r="O231" i="1"/>
  <c r="O69" i="1"/>
  <c r="O152" i="1"/>
  <c r="O337" i="1"/>
  <c r="O197" i="1"/>
  <c r="O249" i="1"/>
  <c r="O422" i="1"/>
  <c r="O71" i="1"/>
  <c r="O369" i="1"/>
  <c r="O316" i="1"/>
  <c r="O215" i="1"/>
  <c r="O92" i="1"/>
  <c r="O232" i="1"/>
  <c r="O161" i="1"/>
  <c r="O179" i="1"/>
  <c r="O243" i="1"/>
  <c r="O40" i="1"/>
  <c r="O95" i="1"/>
  <c r="O380" i="1"/>
  <c r="O72" i="1"/>
  <c r="O63" i="1"/>
  <c r="O222" i="1"/>
  <c r="O366" i="1"/>
  <c r="O181" i="1"/>
  <c r="O106" i="1"/>
  <c r="O267" i="1"/>
  <c r="O166" i="1"/>
  <c r="O126" i="1"/>
  <c r="O174" i="1"/>
  <c r="O56" i="1"/>
  <c r="O96" i="1"/>
  <c r="O240" i="1"/>
  <c r="O275" i="1"/>
  <c r="O210" i="1"/>
  <c r="O254" i="1"/>
  <c r="O160" i="1"/>
  <c r="O416" i="1"/>
  <c r="O351" i="1"/>
  <c r="O407" i="1"/>
  <c r="O190" i="1"/>
  <c r="O399" i="1"/>
  <c r="O229" i="1"/>
  <c r="O357" i="1"/>
  <c r="O120" i="1"/>
  <c r="O406" i="1"/>
  <c r="O89" i="1"/>
  <c r="O326" i="1"/>
  <c r="O388" i="1"/>
  <c r="O330" i="1"/>
  <c r="O62" i="1"/>
  <c r="O293" i="1"/>
  <c r="O248" i="1"/>
  <c r="O73" i="1"/>
  <c r="O218" i="1"/>
  <c r="O415" i="1"/>
  <c r="O411" i="1"/>
  <c r="O172" i="1"/>
  <c r="O155" i="1"/>
  <c r="O124" i="1"/>
  <c r="O340" i="1"/>
  <c r="O184" i="1"/>
  <c r="O261" i="1"/>
  <c r="O54" i="1"/>
  <c r="O147" i="1"/>
  <c r="O294" i="1"/>
  <c r="O346" i="1"/>
  <c r="O88" i="1"/>
  <c r="O27" i="1"/>
  <c r="O185" i="1"/>
  <c r="O193" i="1"/>
  <c r="O339" i="1"/>
  <c r="O204" i="1"/>
  <c r="O273" i="1"/>
  <c r="O389" i="1"/>
  <c r="O279" i="1"/>
  <c r="O150" i="1"/>
  <c r="O153" i="1"/>
  <c r="O25" i="1"/>
  <c r="O43" i="1"/>
  <c r="O375" i="1"/>
  <c r="O67" i="1"/>
  <c r="O419" i="1"/>
  <c r="O15" i="1"/>
  <c r="O247" i="1"/>
  <c r="O428" i="1"/>
  <c r="O205" i="1"/>
  <c r="O393" i="1"/>
  <c r="O58" i="1"/>
  <c r="O97" i="1"/>
  <c r="O258" i="1"/>
  <c r="O223" i="1"/>
  <c r="O101" i="1"/>
  <c r="O333" i="1"/>
  <c r="O98" i="1"/>
  <c r="O138" i="1"/>
  <c r="O376" i="1"/>
  <c r="O276" i="1"/>
  <c r="O51" i="1"/>
  <c r="O132" i="1"/>
  <c r="O285" i="1"/>
  <c r="O55" i="1"/>
  <c r="O112" i="1"/>
  <c r="O386" i="1"/>
  <c r="O74" i="1"/>
  <c r="O36" i="1"/>
  <c r="O119" i="1"/>
  <c r="O323" i="1"/>
  <c r="O183" i="1"/>
  <c r="O421" i="1"/>
  <c r="O282" i="1"/>
  <c r="O39" i="1"/>
  <c r="O141" i="1"/>
  <c r="O110" i="1"/>
  <c r="O187" i="1"/>
  <c r="O403" i="1"/>
  <c r="O49" i="1"/>
  <c r="O173" i="1"/>
  <c r="O117" i="1"/>
  <c r="O139" i="1"/>
  <c r="O123" i="1"/>
  <c r="O367" i="1"/>
  <c r="O246" i="1"/>
  <c r="O331" i="1"/>
  <c r="O328" i="1"/>
  <c r="O93" i="1"/>
  <c r="O413" i="1"/>
  <c r="O226" i="1"/>
  <c r="O427" i="1"/>
  <c r="O151" i="1"/>
  <c r="O199" i="1"/>
  <c r="O211" i="1"/>
  <c r="O130" i="1"/>
  <c r="O165" i="1"/>
  <c r="O314" i="1"/>
  <c r="O37" i="1"/>
  <c r="O329" i="1"/>
  <c r="O371" i="1"/>
  <c r="O235" i="1"/>
  <c r="O313" i="1"/>
  <c r="O109" i="1"/>
  <c r="O327" i="1"/>
  <c r="O336" i="1"/>
  <c r="O390" i="1"/>
  <c r="O136" i="1"/>
  <c r="O206" i="1"/>
  <c r="O99" i="1"/>
  <c r="O220" i="1"/>
  <c r="O382" i="1"/>
  <c r="O426" i="1"/>
  <c r="O255" i="1"/>
  <c r="O412" i="1"/>
  <c r="O16" i="1"/>
  <c r="O233" i="1"/>
  <c r="O298" i="1"/>
  <c r="O286" i="1"/>
  <c r="O77" i="1"/>
  <c r="O192" i="1"/>
  <c r="O236" i="1"/>
  <c r="O79" i="1"/>
  <c r="O354" i="1"/>
  <c r="O300" i="1"/>
  <c r="O280" i="1"/>
  <c r="O289" i="1"/>
  <c r="O64" i="1"/>
  <c r="O244" i="1"/>
  <c r="O324" i="1"/>
  <c r="O355" i="1"/>
  <c r="O392" i="1"/>
  <c r="O308" i="1"/>
  <c r="O283" i="1"/>
  <c r="O269" i="1"/>
  <c r="O268" i="1"/>
  <c r="O400" i="1"/>
  <c r="O30" i="1"/>
  <c r="O251" i="1"/>
  <c r="O134" i="1"/>
  <c r="O277" i="1"/>
  <c r="O297" i="1"/>
  <c r="O46" i="1"/>
  <c r="O425" i="1"/>
  <c r="O272" i="1"/>
  <c r="O359" i="1"/>
  <c r="O402" i="1"/>
  <c r="O295" i="1"/>
  <c r="O396" i="1"/>
  <c r="O31" i="1"/>
  <c r="O86" i="1"/>
  <c r="O335" i="1"/>
  <c r="O26" i="1"/>
  <c r="O348" i="1"/>
  <c r="O17" i="1"/>
  <c r="O60" i="1"/>
  <c r="O170" i="1"/>
  <c r="O264" i="1"/>
  <c r="O78" i="1"/>
  <c r="O102" i="1"/>
  <c r="O114" i="1"/>
  <c r="O239" i="1"/>
  <c r="O87" i="1"/>
  <c r="O111" i="1"/>
  <c r="O44" i="1"/>
  <c r="O75" i="1"/>
  <c r="N292" i="1"/>
  <c r="N343" i="1"/>
  <c r="N302" i="1"/>
  <c r="N353" i="1"/>
  <c r="N397" i="1"/>
  <c r="N263" i="1"/>
  <c r="N321" i="1"/>
  <c r="N34" i="1"/>
  <c r="N68" i="1"/>
  <c r="N53" i="1"/>
  <c r="N341" i="1"/>
  <c r="N241" i="1"/>
  <c r="N23" i="1"/>
  <c r="N90" i="1"/>
  <c r="N65" i="1"/>
  <c r="N349" i="1"/>
  <c r="N238" i="1"/>
  <c r="N203" i="1"/>
  <c r="N307" i="1"/>
  <c r="N384" i="1"/>
  <c r="N418" i="1"/>
  <c r="N250" i="1"/>
  <c r="N259" i="1"/>
  <c r="N234" i="1"/>
  <c r="N42" i="1"/>
  <c r="N312" i="1"/>
  <c r="N178" i="1"/>
  <c r="N252" i="1"/>
  <c r="N146" i="1"/>
  <c r="N224" i="1"/>
  <c r="N84" i="1"/>
  <c r="N212" i="1"/>
  <c r="N45" i="1"/>
  <c r="N309" i="1"/>
  <c r="N318" i="1"/>
  <c r="N148" i="1"/>
  <c r="N270" i="1"/>
  <c r="N4" i="1"/>
  <c r="N209" i="1"/>
  <c r="N33" i="1"/>
  <c r="N113" i="1"/>
  <c r="N364" i="1"/>
  <c r="N304" i="1"/>
  <c r="N5" i="1"/>
  <c r="N372" i="1"/>
  <c r="N107" i="1"/>
  <c r="N103" i="1"/>
  <c r="N315" i="1"/>
  <c r="N414" i="1"/>
  <c r="N6" i="1"/>
  <c r="N176" i="1"/>
  <c r="N158" i="1"/>
  <c r="N18" i="1"/>
  <c r="N322" i="1"/>
  <c r="N144" i="1"/>
  <c r="N319" i="1"/>
  <c r="N242" i="1"/>
  <c r="N104" i="1"/>
  <c r="N156" i="1"/>
  <c r="N186" i="1"/>
  <c r="N142" i="1"/>
  <c r="N296" i="1"/>
  <c r="N274" i="1"/>
  <c r="N288" i="1"/>
  <c r="N182" i="1"/>
  <c r="N325" i="1"/>
  <c r="N7" i="1"/>
  <c r="N47" i="1"/>
  <c r="N370" i="1"/>
  <c r="N228" i="1"/>
  <c r="N76" i="1"/>
  <c r="N122" i="1"/>
  <c r="N35" i="1"/>
  <c r="N358" i="1"/>
  <c r="N262" i="1"/>
  <c r="N157" i="1"/>
  <c r="N401" i="1"/>
  <c r="N219" i="1"/>
  <c r="N405" i="1"/>
  <c r="N29" i="1"/>
  <c r="N320" i="1"/>
  <c r="N137" i="1"/>
  <c r="N143" i="1"/>
  <c r="N163" i="1"/>
  <c r="N194" i="1"/>
  <c r="N417" i="1"/>
  <c r="N28" i="1"/>
  <c r="N342" i="1"/>
  <c r="N278" i="1"/>
  <c r="N85" i="1"/>
  <c r="N169" i="1"/>
  <c r="N317" i="1"/>
  <c r="N145" i="1"/>
  <c r="N266" i="1"/>
  <c r="N385" i="1"/>
  <c r="N24" i="1"/>
  <c r="N221" i="1"/>
  <c r="N225" i="1"/>
  <c r="N377" i="1"/>
  <c r="N287" i="1"/>
  <c r="N121" i="1"/>
  <c r="N48" i="1"/>
  <c r="N356" i="1"/>
  <c r="N310" i="1"/>
  <c r="N8" i="1"/>
  <c r="N162" i="1"/>
  <c r="N50" i="1"/>
  <c r="N311" i="1"/>
  <c r="N66" i="1"/>
  <c r="N381" i="1"/>
  <c r="N115" i="1"/>
  <c r="N94" i="1"/>
  <c r="N409" i="1"/>
  <c r="N305" i="1"/>
  <c r="N290" i="1"/>
  <c r="N284" i="1"/>
  <c r="N257" i="1"/>
  <c r="N213" i="1"/>
  <c r="N9" i="1"/>
  <c r="N38" i="1"/>
  <c r="N21" i="1"/>
  <c r="N180" i="1"/>
  <c r="N281" i="1"/>
  <c r="N200" i="1"/>
  <c r="N131" i="1"/>
  <c r="N379" i="1"/>
  <c r="N410" i="1"/>
  <c r="N164" i="1"/>
  <c r="N175" i="1"/>
  <c r="N171" i="1"/>
  <c r="N362" i="1"/>
  <c r="N387" i="1"/>
  <c r="N188" i="1"/>
  <c r="N423" i="1"/>
  <c r="N391" i="1"/>
  <c r="N80" i="1"/>
  <c r="N398" i="1"/>
  <c r="N100" i="1"/>
  <c r="N352" i="1"/>
  <c r="N10" i="1"/>
  <c r="N19" i="1"/>
  <c r="N216" i="1"/>
  <c r="N83" i="1"/>
  <c r="N59" i="1"/>
  <c r="N57" i="1"/>
  <c r="N347" i="1"/>
  <c r="N368" i="1"/>
  <c r="N237" i="1"/>
  <c r="N260" i="1"/>
  <c r="N196" i="1"/>
  <c r="N344" i="1"/>
  <c r="N118" i="1"/>
  <c r="N41" i="1"/>
  <c r="N11" i="1"/>
  <c r="N127" i="1"/>
  <c r="N214" i="1"/>
  <c r="N301" i="1"/>
  <c r="N195" i="1"/>
  <c r="N253" i="1"/>
  <c r="N265" i="1"/>
  <c r="N303" i="1"/>
  <c r="N424" i="1"/>
  <c r="N116" i="1"/>
  <c r="N350" i="1"/>
  <c r="N383" i="1"/>
  <c r="N208" i="1"/>
  <c r="N217" i="1"/>
  <c r="N394" i="1"/>
  <c r="N20" i="1"/>
  <c r="N22" i="1"/>
  <c r="N306" i="1"/>
  <c r="N256" i="1"/>
  <c r="N373" i="1"/>
  <c r="N70" i="1"/>
  <c r="N168" i="1"/>
  <c r="N374" i="1"/>
  <c r="N202" i="1"/>
  <c r="N125" i="1"/>
  <c r="N129" i="1"/>
  <c r="N32" i="1"/>
  <c r="N154" i="1"/>
  <c r="N91" i="1"/>
  <c r="N338" i="1"/>
  <c r="N360" i="1"/>
  <c r="N191" i="1"/>
  <c r="N61" i="1"/>
  <c r="N245" i="1"/>
  <c r="N12" i="1"/>
  <c r="N345" i="1"/>
  <c r="N81" i="1"/>
  <c r="N189" i="1"/>
  <c r="N13" i="1"/>
  <c r="N177" i="1"/>
  <c r="N332" i="1"/>
  <c r="N408" i="1"/>
  <c r="N227" i="1"/>
  <c r="N361" i="1"/>
  <c r="N363" i="1"/>
  <c r="N149" i="1"/>
  <c r="N167" i="1"/>
  <c r="N378" i="1"/>
  <c r="N395" i="1"/>
  <c r="N271" i="1"/>
  <c r="N420" i="1"/>
  <c r="N135" i="1"/>
  <c r="N82" i="1"/>
  <c r="N14" i="1"/>
  <c r="N108" i="1"/>
  <c r="N52" i="1"/>
  <c r="N230" i="1"/>
  <c r="N140" i="1"/>
  <c r="N159" i="1"/>
  <c r="N291" i="1"/>
  <c r="N207" i="1"/>
  <c r="N334" i="1"/>
  <c r="N198" i="1"/>
  <c r="N365" i="1"/>
  <c r="N201" i="1"/>
  <c r="N133" i="1"/>
  <c r="N404" i="1"/>
  <c r="N128" i="1"/>
  <c r="N105" i="1"/>
  <c r="N299" i="1"/>
  <c r="N231" i="1"/>
  <c r="N69" i="1"/>
  <c r="N152" i="1"/>
  <c r="N337" i="1"/>
  <c r="N197" i="1"/>
  <c r="N249" i="1"/>
  <c r="N422" i="1"/>
  <c r="N71" i="1"/>
  <c r="N369" i="1"/>
  <c r="N316" i="1"/>
  <c r="N215" i="1"/>
  <c r="N92" i="1"/>
  <c r="N232" i="1"/>
  <c r="N161" i="1"/>
  <c r="N179" i="1"/>
  <c r="N243" i="1"/>
  <c r="N40" i="1"/>
  <c r="N95" i="1"/>
  <c r="N380" i="1"/>
  <c r="N72" i="1"/>
  <c r="N63" i="1"/>
  <c r="N222" i="1"/>
  <c r="N366" i="1"/>
  <c r="N181" i="1"/>
  <c r="N106" i="1"/>
  <c r="N267" i="1"/>
  <c r="N166" i="1"/>
  <c r="N126" i="1"/>
  <c r="N174" i="1"/>
  <c r="N56" i="1"/>
  <c r="N96" i="1"/>
  <c r="N240" i="1"/>
  <c r="N275" i="1"/>
  <c r="N210" i="1"/>
  <c r="N254" i="1"/>
  <c r="N160" i="1"/>
  <c r="N416" i="1"/>
  <c r="N351" i="1"/>
  <c r="N407" i="1"/>
  <c r="N190" i="1"/>
  <c r="N399" i="1"/>
  <c r="N229" i="1"/>
  <c r="N357" i="1"/>
  <c r="N120" i="1"/>
  <c r="N406" i="1"/>
  <c r="N89" i="1"/>
  <c r="N326" i="1"/>
  <c r="N388" i="1"/>
  <c r="N330" i="1"/>
  <c r="N62" i="1"/>
  <c r="N293" i="1"/>
  <c r="N248" i="1"/>
  <c r="N73" i="1"/>
  <c r="N218" i="1"/>
  <c r="N415" i="1"/>
  <c r="N411" i="1"/>
  <c r="N172" i="1"/>
  <c r="N155" i="1"/>
  <c r="N124" i="1"/>
  <c r="N340" i="1"/>
  <c r="N184" i="1"/>
  <c r="N261" i="1"/>
  <c r="N54" i="1"/>
  <c r="N147" i="1"/>
  <c r="N294" i="1"/>
  <c r="N346" i="1"/>
  <c r="N88" i="1"/>
  <c r="N27" i="1"/>
  <c r="N185" i="1"/>
  <c r="N193" i="1"/>
  <c r="N339" i="1"/>
  <c r="N204" i="1"/>
  <c r="N273" i="1"/>
  <c r="N389" i="1"/>
  <c r="N279" i="1"/>
  <c r="N150" i="1"/>
  <c r="N153" i="1"/>
  <c r="N25" i="1"/>
  <c r="N43" i="1"/>
  <c r="N375" i="1"/>
  <c r="N67" i="1"/>
  <c r="N419" i="1"/>
  <c r="N15" i="1"/>
  <c r="N247" i="1"/>
  <c r="N428" i="1"/>
  <c r="N205" i="1"/>
  <c r="N393" i="1"/>
  <c r="N58" i="1"/>
  <c r="N97" i="1"/>
  <c r="N258" i="1"/>
  <c r="N223" i="1"/>
  <c r="N101" i="1"/>
  <c r="N333" i="1"/>
  <c r="N98" i="1"/>
  <c r="N138" i="1"/>
  <c r="N376" i="1"/>
  <c r="N276" i="1"/>
  <c r="N51" i="1"/>
  <c r="N132" i="1"/>
  <c r="N285" i="1"/>
  <c r="N55" i="1"/>
  <c r="N112" i="1"/>
  <c r="N386" i="1"/>
  <c r="N74" i="1"/>
  <c r="N36" i="1"/>
  <c r="N119" i="1"/>
  <c r="N323" i="1"/>
  <c r="N183" i="1"/>
  <c r="N421" i="1"/>
  <c r="N282" i="1"/>
  <c r="N39" i="1"/>
  <c r="N141" i="1"/>
  <c r="N110" i="1"/>
  <c r="N187" i="1"/>
  <c r="N403" i="1"/>
  <c r="N49" i="1"/>
  <c r="N173" i="1"/>
  <c r="N117" i="1"/>
  <c r="N139" i="1"/>
  <c r="N123" i="1"/>
  <c r="N367" i="1"/>
  <c r="N246" i="1"/>
  <c r="N331" i="1"/>
  <c r="N328" i="1"/>
  <c r="N93" i="1"/>
  <c r="N413" i="1"/>
  <c r="N226" i="1"/>
  <c r="N427" i="1"/>
  <c r="N151" i="1"/>
  <c r="N199" i="1"/>
  <c r="N211" i="1"/>
  <c r="N130" i="1"/>
  <c r="N165" i="1"/>
  <c r="N314" i="1"/>
  <c r="N37" i="1"/>
  <c r="N329" i="1"/>
  <c r="N371" i="1"/>
  <c r="N235" i="1"/>
  <c r="N313" i="1"/>
  <c r="N109" i="1"/>
  <c r="N327" i="1"/>
  <c r="N336" i="1"/>
  <c r="N390" i="1"/>
  <c r="N136" i="1"/>
  <c r="N206" i="1"/>
  <c r="N99" i="1"/>
  <c r="N220" i="1"/>
  <c r="N382" i="1"/>
  <c r="N426" i="1"/>
  <c r="N255" i="1"/>
  <c r="N412" i="1"/>
  <c r="N16" i="1"/>
  <c r="N233" i="1"/>
  <c r="N298" i="1"/>
  <c r="N286" i="1"/>
  <c r="N77" i="1"/>
  <c r="N192" i="1"/>
  <c r="N236" i="1"/>
  <c r="N79" i="1"/>
  <c r="N354" i="1"/>
  <c r="N300" i="1"/>
  <c r="N280" i="1"/>
  <c r="N289" i="1"/>
  <c r="N64" i="1"/>
  <c r="N244" i="1"/>
  <c r="N324" i="1"/>
  <c r="N355" i="1"/>
  <c r="N392" i="1"/>
  <c r="N308" i="1"/>
  <c r="N283" i="1"/>
  <c r="N269" i="1"/>
  <c r="N268" i="1"/>
  <c r="N400" i="1"/>
  <c r="N30" i="1"/>
  <c r="N251" i="1"/>
  <c r="N134" i="1"/>
  <c r="N277" i="1"/>
  <c r="N297" i="1"/>
  <c r="N46" i="1"/>
  <c r="N425" i="1"/>
  <c r="N272" i="1"/>
  <c r="N359" i="1"/>
  <c r="N402" i="1"/>
  <c r="N295" i="1"/>
  <c r="N396" i="1"/>
  <c r="N31" i="1"/>
  <c r="N86" i="1"/>
  <c r="N335" i="1"/>
  <c r="N26" i="1"/>
  <c r="N348" i="1"/>
  <c r="N17" i="1"/>
  <c r="N60" i="1"/>
  <c r="N170" i="1"/>
  <c r="N264" i="1"/>
  <c r="N78" i="1"/>
  <c r="N102" i="1"/>
  <c r="N114" i="1"/>
  <c r="N239" i="1"/>
  <c r="N87" i="1"/>
  <c r="N111" i="1"/>
  <c r="N44" i="1"/>
  <c r="N75" i="1"/>
  <c r="H429" i="1"/>
  <c r="P343" i="1"/>
  <c r="P302" i="1"/>
  <c r="P353" i="1"/>
  <c r="P397" i="1"/>
  <c r="P263" i="1"/>
  <c r="P292" i="1"/>
  <c r="P321" i="1"/>
  <c r="P34" i="1"/>
  <c r="P68" i="1"/>
  <c r="P53" i="1"/>
  <c r="P341" i="1"/>
  <c r="P241" i="1"/>
  <c r="P23" i="1"/>
  <c r="P90" i="1"/>
  <c r="P65" i="1"/>
  <c r="P349" i="1"/>
  <c r="P238" i="1"/>
  <c r="P203" i="1"/>
  <c r="P307" i="1"/>
  <c r="P384" i="1"/>
  <c r="P418" i="1"/>
  <c r="P250" i="1"/>
  <c r="P259" i="1"/>
  <c r="P234" i="1"/>
  <c r="P42" i="1"/>
  <c r="P312" i="1"/>
  <c r="P178" i="1"/>
  <c r="P252" i="1"/>
  <c r="P146" i="1"/>
  <c r="P224" i="1"/>
  <c r="P84" i="1"/>
  <c r="P212" i="1"/>
  <c r="P45" i="1"/>
  <c r="P309" i="1"/>
  <c r="P318" i="1"/>
  <c r="P148" i="1"/>
  <c r="P270" i="1"/>
  <c r="P4" i="1"/>
  <c r="P209" i="1"/>
  <c r="P33" i="1"/>
  <c r="P113" i="1"/>
  <c r="P364" i="1"/>
  <c r="P304" i="1"/>
  <c r="P5" i="1"/>
  <c r="P372" i="1"/>
  <c r="P107" i="1"/>
  <c r="P103" i="1"/>
  <c r="P315" i="1"/>
  <c r="P414" i="1"/>
  <c r="P6" i="1"/>
  <c r="P176" i="1"/>
  <c r="P158" i="1"/>
  <c r="P18" i="1"/>
  <c r="P322" i="1"/>
  <c r="P144" i="1"/>
  <c r="P319" i="1"/>
  <c r="P242" i="1"/>
  <c r="P104" i="1"/>
  <c r="P156" i="1"/>
  <c r="P186" i="1"/>
  <c r="P142" i="1"/>
  <c r="P296" i="1"/>
  <c r="P274" i="1"/>
  <c r="P288" i="1"/>
  <c r="P182" i="1"/>
  <c r="P325" i="1"/>
  <c r="P7" i="1"/>
  <c r="P47" i="1"/>
  <c r="P370" i="1"/>
  <c r="P228" i="1"/>
  <c r="P76" i="1"/>
  <c r="P122" i="1"/>
  <c r="P35" i="1"/>
  <c r="P358" i="1"/>
  <c r="P262" i="1"/>
  <c r="P157" i="1"/>
  <c r="P401" i="1"/>
  <c r="P219" i="1"/>
  <c r="P405" i="1"/>
  <c r="P29" i="1"/>
  <c r="P320" i="1"/>
  <c r="P137" i="1"/>
  <c r="P143" i="1"/>
  <c r="P163" i="1"/>
  <c r="P194" i="1"/>
  <c r="P417" i="1"/>
  <c r="P28" i="1"/>
  <c r="P342" i="1"/>
  <c r="P278" i="1"/>
  <c r="P85" i="1"/>
  <c r="P169" i="1"/>
  <c r="P317" i="1"/>
  <c r="P145" i="1"/>
  <c r="P266" i="1"/>
  <c r="P385" i="1"/>
  <c r="P24" i="1"/>
  <c r="P221" i="1"/>
  <c r="P225" i="1"/>
  <c r="P377" i="1"/>
  <c r="P287" i="1"/>
  <c r="P121" i="1"/>
  <c r="P48" i="1"/>
  <c r="P356" i="1"/>
  <c r="P310" i="1"/>
  <c r="P8" i="1"/>
  <c r="P162" i="1"/>
  <c r="P50" i="1"/>
  <c r="P311" i="1"/>
  <c r="P66" i="1"/>
  <c r="P381" i="1"/>
  <c r="P115" i="1"/>
  <c r="P94" i="1"/>
  <c r="P409" i="1"/>
  <c r="P305" i="1"/>
  <c r="P290" i="1"/>
  <c r="P284" i="1"/>
  <c r="P257" i="1"/>
  <c r="P213" i="1"/>
  <c r="P9" i="1"/>
  <c r="P38" i="1"/>
  <c r="P21" i="1"/>
  <c r="P180" i="1"/>
  <c r="P281" i="1"/>
  <c r="P200" i="1"/>
  <c r="P131" i="1"/>
  <c r="P379" i="1"/>
  <c r="P410" i="1"/>
  <c r="P164" i="1"/>
  <c r="P175" i="1"/>
  <c r="P171" i="1"/>
  <c r="P362" i="1"/>
  <c r="P387" i="1"/>
  <c r="P188" i="1"/>
  <c r="P423" i="1"/>
  <c r="P391" i="1"/>
  <c r="P80" i="1"/>
  <c r="P398" i="1"/>
  <c r="P100" i="1"/>
  <c r="P352" i="1"/>
  <c r="P10" i="1"/>
  <c r="P19" i="1"/>
  <c r="P216" i="1"/>
  <c r="P83" i="1"/>
  <c r="P59" i="1"/>
  <c r="P57" i="1"/>
  <c r="P347" i="1"/>
  <c r="P368" i="1"/>
  <c r="P237" i="1"/>
  <c r="P260" i="1"/>
  <c r="P196" i="1"/>
  <c r="P344" i="1"/>
  <c r="P118" i="1"/>
  <c r="P41" i="1"/>
  <c r="P11" i="1"/>
  <c r="P127" i="1"/>
  <c r="P214" i="1"/>
  <c r="P301" i="1"/>
  <c r="P195" i="1"/>
  <c r="P253" i="1"/>
  <c r="P265" i="1"/>
  <c r="P303" i="1"/>
  <c r="P424" i="1"/>
  <c r="P116" i="1"/>
  <c r="P350" i="1"/>
  <c r="P383" i="1"/>
  <c r="P208" i="1"/>
  <c r="P217" i="1"/>
  <c r="P394" i="1"/>
  <c r="P20" i="1"/>
  <c r="P22" i="1"/>
  <c r="P306" i="1"/>
  <c r="P256" i="1"/>
  <c r="P373" i="1"/>
  <c r="P70" i="1"/>
  <c r="P168" i="1"/>
  <c r="P374" i="1"/>
  <c r="P202" i="1"/>
  <c r="P125" i="1"/>
  <c r="P129" i="1"/>
  <c r="P32" i="1"/>
  <c r="P154" i="1"/>
  <c r="P91" i="1"/>
  <c r="P338" i="1"/>
  <c r="P360" i="1"/>
  <c r="P191" i="1"/>
  <c r="P61" i="1"/>
  <c r="P245" i="1"/>
  <c r="P12" i="1"/>
  <c r="P345" i="1"/>
  <c r="P81" i="1"/>
  <c r="P189" i="1"/>
  <c r="P13" i="1"/>
  <c r="P177" i="1"/>
  <c r="P332" i="1"/>
  <c r="P408" i="1"/>
  <c r="P227" i="1"/>
  <c r="P361" i="1"/>
  <c r="P363" i="1"/>
  <c r="P149" i="1"/>
  <c r="P167" i="1"/>
  <c r="P378" i="1"/>
  <c r="P395" i="1"/>
  <c r="P271" i="1"/>
  <c r="P420" i="1"/>
  <c r="P135" i="1"/>
  <c r="P82" i="1"/>
  <c r="P14" i="1"/>
  <c r="P108" i="1"/>
  <c r="P52" i="1"/>
  <c r="P230" i="1"/>
  <c r="P140" i="1"/>
  <c r="P159" i="1"/>
  <c r="P291" i="1"/>
  <c r="P207" i="1"/>
  <c r="P334" i="1"/>
  <c r="P198" i="1"/>
  <c r="P365" i="1"/>
  <c r="P201" i="1"/>
  <c r="P133" i="1"/>
  <c r="P404" i="1"/>
  <c r="P128" i="1"/>
  <c r="P105" i="1"/>
  <c r="P299" i="1"/>
  <c r="P231" i="1"/>
  <c r="P69" i="1"/>
  <c r="P152" i="1"/>
  <c r="P337" i="1"/>
  <c r="P197" i="1"/>
  <c r="P249" i="1"/>
  <c r="P422" i="1"/>
  <c r="P71" i="1"/>
  <c r="P369" i="1"/>
  <c r="P316" i="1"/>
  <c r="P215" i="1"/>
  <c r="P92" i="1"/>
  <c r="P232" i="1"/>
  <c r="P161" i="1"/>
  <c r="P179" i="1"/>
  <c r="P243" i="1"/>
  <c r="P40" i="1"/>
  <c r="P95" i="1"/>
  <c r="P380" i="1"/>
  <c r="P72" i="1"/>
  <c r="P63" i="1"/>
  <c r="P222" i="1"/>
  <c r="P366" i="1"/>
  <c r="P181" i="1"/>
  <c r="P106" i="1"/>
  <c r="P267" i="1"/>
  <c r="P166" i="1"/>
  <c r="P126" i="1"/>
  <c r="P174" i="1"/>
  <c r="P56" i="1"/>
  <c r="P96" i="1"/>
  <c r="P240" i="1"/>
  <c r="P275" i="1"/>
  <c r="P210" i="1"/>
  <c r="P254" i="1"/>
  <c r="P160" i="1"/>
  <c r="P416" i="1"/>
  <c r="P351" i="1"/>
  <c r="P407" i="1"/>
  <c r="P190" i="1"/>
  <c r="P399" i="1"/>
  <c r="P229" i="1"/>
  <c r="P357" i="1"/>
  <c r="P120" i="1"/>
  <c r="P406" i="1"/>
  <c r="P89" i="1"/>
  <c r="P326" i="1"/>
  <c r="P388" i="1"/>
  <c r="P330" i="1"/>
  <c r="P62" i="1"/>
  <c r="P293" i="1"/>
  <c r="P248" i="1"/>
  <c r="P73" i="1"/>
  <c r="P218" i="1"/>
  <c r="P415" i="1"/>
  <c r="P411" i="1"/>
  <c r="P172" i="1"/>
  <c r="P155" i="1"/>
  <c r="P124" i="1"/>
  <c r="P340" i="1"/>
  <c r="P184" i="1"/>
  <c r="P261" i="1"/>
  <c r="P54" i="1"/>
  <c r="P147" i="1"/>
  <c r="P294" i="1"/>
  <c r="P346" i="1"/>
  <c r="P88" i="1"/>
  <c r="P27" i="1"/>
  <c r="P185" i="1"/>
  <c r="P193" i="1"/>
  <c r="P339" i="1"/>
  <c r="P204" i="1"/>
  <c r="P273" i="1"/>
  <c r="P389" i="1"/>
  <c r="P279" i="1"/>
  <c r="P150" i="1"/>
  <c r="P153" i="1"/>
  <c r="P25" i="1"/>
  <c r="P43" i="1"/>
  <c r="P375" i="1"/>
  <c r="P67" i="1"/>
  <c r="P419" i="1"/>
  <c r="P15" i="1"/>
  <c r="P247" i="1"/>
  <c r="P428" i="1"/>
  <c r="P205" i="1"/>
  <c r="P393" i="1"/>
  <c r="P58" i="1"/>
  <c r="P97" i="1"/>
  <c r="P258" i="1"/>
  <c r="P223" i="1"/>
  <c r="P101" i="1"/>
  <c r="P333" i="1"/>
  <c r="P98" i="1"/>
  <c r="P138" i="1"/>
  <c r="P376" i="1"/>
  <c r="P276" i="1"/>
  <c r="P51" i="1"/>
  <c r="P132" i="1"/>
  <c r="P285" i="1"/>
  <c r="P55" i="1"/>
  <c r="P112" i="1"/>
  <c r="P386" i="1"/>
  <c r="P74" i="1"/>
  <c r="P36" i="1"/>
  <c r="P119" i="1"/>
  <c r="P323" i="1"/>
  <c r="P183" i="1"/>
  <c r="P421" i="1"/>
  <c r="P282" i="1"/>
  <c r="P39" i="1"/>
  <c r="P141" i="1"/>
  <c r="P110" i="1"/>
  <c r="P187" i="1"/>
  <c r="P403" i="1"/>
  <c r="P49" i="1"/>
  <c r="P173" i="1"/>
  <c r="P117" i="1"/>
  <c r="P139" i="1"/>
  <c r="P123" i="1"/>
  <c r="P367" i="1"/>
  <c r="P246" i="1"/>
  <c r="P331" i="1"/>
  <c r="P328" i="1"/>
  <c r="P93" i="1"/>
  <c r="P413" i="1"/>
  <c r="P226" i="1"/>
  <c r="P427" i="1"/>
  <c r="P151" i="1"/>
  <c r="P199" i="1"/>
  <c r="P211" i="1"/>
  <c r="P130" i="1"/>
  <c r="P165" i="1"/>
  <c r="P314" i="1"/>
  <c r="P37" i="1"/>
  <c r="P329" i="1"/>
  <c r="P371" i="1"/>
  <c r="P235" i="1"/>
  <c r="P313" i="1"/>
  <c r="P109" i="1"/>
  <c r="P327" i="1"/>
  <c r="P336" i="1"/>
  <c r="P390" i="1"/>
  <c r="P136" i="1"/>
  <c r="P206" i="1"/>
  <c r="P99" i="1"/>
  <c r="P220" i="1"/>
  <c r="P382" i="1"/>
  <c r="P426" i="1"/>
  <c r="P255" i="1"/>
  <c r="P412" i="1"/>
  <c r="P16" i="1"/>
  <c r="P233" i="1"/>
  <c r="P298" i="1"/>
  <c r="P286" i="1"/>
  <c r="P77" i="1"/>
  <c r="P192" i="1"/>
  <c r="P236" i="1"/>
  <c r="P79" i="1"/>
  <c r="P354" i="1"/>
  <c r="P300" i="1"/>
  <c r="P280" i="1"/>
  <c r="P289" i="1"/>
  <c r="P64" i="1"/>
  <c r="P244" i="1"/>
  <c r="P324" i="1"/>
  <c r="P355" i="1"/>
  <c r="P392" i="1"/>
  <c r="P308" i="1"/>
  <c r="P283" i="1"/>
  <c r="P269" i="1"/>
  <c r="P268" i="1"/>
  <c r="P400" i="1"/>
  <c r="P30" i="1"/>
  <c r="P251" i="1"/>
  <c r="P134" i="1"/>
  <c r="P277" i="1"/>
  <c r="P297" i="1"/>
  <c r="P46" i="1"/>
  <c r="P425" i="1"/>
  <c r="P272" i="1"/>
  <c r="P359" i="1"/>
  <c r="P402" i="1"/>
  <c r="P295" i="1"/>
  <c r="P396" i="1"/>
  <c r="P31" i="1"/>
  <c r="P86" i="1"/>
  <c r="P335" i="1"/>
  <c r="P26" i="1"/>
  <c r="P348" i="1"/>
  <c r="P17" i="1"/>
  <c r="P60" i="1"/>
  <c r="P170" i="1"/>
  <c r="P264" i="1"/>
  <c r="P78" i="1"/>
  <c r="P102" i="1"/>
  <c r="P114" i="1"/>
  <c r="P239" i="1"/>
  <c r="P87" i="1"/>
  <c r="P111" i="1"/>
  <c r="P44" i="1"/>
  <c r="P75" i="1"/>
  <c r="C429" i="1"/>
  <c r="Q353" i="1"/>
  <c r="M429" i="1"/>
  <c r="Q75" i="1"/>
  <c r="Q239" i="1"/>
  <c r="Q264" i="1"/>
  <c r="Q348" i="1"/>
  <c r="Q31" i="1"/>
  <c r="Q359" i="1"/>
  <c r="Q297" i="1"/>
  <c r="Q30" i="1"/>
  <c r="Q283" i="1"/>
  <c r="Q324" i="1"/>
  <c r="Q280" i="1"/>
  <c r="Q236" i="1"/>
  <c r="Q298" i="1"/>
  <c r="Q255" i="1"/>
  <c r="Q99" i="1"/>
  <c r="Q336" i="1"/>
  <c r="Q235" i="1"/>
  <c r="Q314" i="1"/>
  <c r="Q199" i="1"/>
  <c r="Q413" i="1"/>
  <c r="Q246" i="1"/>
  <c r="Q117" i="1"/>
  <c r="Q187" i="1"/>
  <c r="Q282" i="1"/>
  <c r="Q119" i="1"/>
  <c r="Q112" i="1"/>
  <c r="Q51" i="1"/>
  <c r="Q98" i="1"/>
  <c r="Q258" i="1"/>
  <c r="Q205" i="1"/>
  <c r="Q419" i="1"/>
  <c r="Q25" i="1"/>
  <c r="Q389" i="1"/>
  <c r="Q193" i="1"/>
  <c r="Q346" i="1"/>
  <c r="Q261" i="1"/>
  <c r="Q155" i="1"/>
  <c r="Q218" i="1"/>
  <c r="Q62" i="1"/>
  <c r="Q89" i="1"/>
  <c r="Q229" i="1"/>
  <c r="Q351" i="1"/>
  <c r="Q210" i="1"/>
  <c r="Q56" i="1"/>
  <c r="Q267" i="1"/>
  <c r="Q222" i="1"/>
  <c r="Q95" i="1"/>
  <c r="Q161" i="1"/>
  <c r="Q316" i="1"/>
  <c r="Q249" i="1"/>
  <c r="Q69" i="1"/>
  <c r="Q128" i="1"/>
  <c r="Q365" i="1"/>
  <c r="Q291" i="1"/>
  <c r="Q52" i="1"/>
  <c r="Q149" i="1"/>
  <c r="Q338" i="1"/>
  <c r="Q217" i="1"/>
  <c r="Q344" i="1"/>
  <c r="Q391" i="1"/>
  <c r="Q9" i="1"/>
  <c r="Q356" i="1"/>
  <c r="Q28" i="1"/>
  <c r="Q76" i="1"/>
  <c r="Q144" i="1"/>
  <c r="Q209" i="1"/>
  <c r="Q259" i="1"/>
  <c r="Q321" i="1"/>
  <c r="Q44" i="1"/>
  <c r="Q114" i="1"/>
  <c r="Q170" i="1"/>
  <c r="Q26" i="1"/>
  <c r="Q396" i="1"/>
  <c r="Q272" i="1"/>
  <c r="Q277" i="1"/>
  <c r="Q400" i="1"/>
  <c r="Q308" i="1"/>
  <c r="Q244" i="1"/>
  <c r="Q300" i="1"/>
  <c r="Q192" i="1"/>
  <c r="Q233" i="1"/>
  <c r="Q426" i="1"/>
  <c r="Q206" i="1"/>
  <c r="Q327" i="1"/>
  <c r="Q371" i="1"/>
  <c r="Q165" i="1"/>
  <c r="Q151" i="1"/>
  <c r="Q93" i="1"/>
  <c r="Q367" i="1"/>
  <c r="Q173" i="1"/>
  <c r="Q110" i="1"/>
  <c r="Q421" i="1"/>
  <c r="Q36" i="1"/>
  <c r="Q55" i="1"/>
  <c r="Q276" i="1"/>
  <c r="Q333" i="1"/>
  <c r="Q97" i="1"/>
  <c r="Q428" i="1"/>
  <c r="Q67" i="1"/>
  <c r="Q153" i="1"/>
  <c r="Q273" i="1"/>
  <c r="Q185" i="1"/>
  <c r="Q294" i="1"/>
  <c r="Q184" i="1"/>
  <c r="Q172" i="1"/>
  <c r="Q73" i="1"/>
  <c r="Q330" i="1"/>
  <c r="Q406" i="1"/>
  <c r="Q399" i="1"/>
  <c r="Q416" i="1"/>
  <c r="Q275" i="1"/>
  <c r="Q174" i="1"/>
  <c r="Q106" i="1"/>
  <c r="Q63" i="1"/>
  <c r="Q40" i="1"/>
  <c r="Q232" i="1"/>
  <c r="Q369" i="1"/>
  <c r="Q197" i="1"/>
  <c r="Q231" i="1"/>
  <c r="Q404" i="1"/>
  <c r="Q198" i="1"/>
  <c r="Q159" i="1"/>
  <c r="Q14" i="1"/>
  <c r="Q408" i="1"/>
  <c r="Q129" i="1"/>
  <c r="Q116" i="1"/>
  <c r="Q368" i="1"/>
  <c r="Q362" i="1"/>
  <c r="Q290" i="1"/>
  <c r="Q377" i="1"/>
  <c r="Q143" i="1"/>
  <c r="Q7" i="1"/>
  <c r="Q176" i="1"/>
  <c r="Q318" i="1"/>
  <c r="Q307" i="1"/>
  <c r="Q302" i="1"/>
  <c r="Q292" i="1"/>
  <c r="Q53" i="1"/>
  <c r="Q90" i="1"/>
  <c r="Q203" i="1"/>
  <c r="Q250" i="1"/>
  <c r="Q312" i="1"/>
  <c r="Q224" i="1"/>
  <c r="Q309" i="1"/>
  <c r="Q4" i="1"/>
  <c r="Q364" i="1"/>
  <c r="Q107" i="1"/>
  <c r="Q6" i="1"/>
  <c r="Q322" i="1"/>
  <c r="Q104" i="1"/>
  <c r="Q296" i="1"/>
  <c r="Q325" i="1"/>
  <c r="Q228" i="1"/>
  <c r="Q358" i="1"/>
  <c r="Q219" i="1"/>
  <c r="Q137" i="1"/>
  <c r="Q417" i="1"/>
  <c r="Q85" i="1"/>
  <c r="Q266" i="1"/>
  <c r="Q225" i="1"/>
  <c r="Q48" i="1"/>
  <c r="Q162" i="1"/>
  <c r="Q381" i="1"/>
  <c r="Q305" i="1"/>
  <c r="Q213" i="1"/>
  <c r="Q180" i="1"/>
  <c r="Q379" i="1"/>
  <c r="Q171" i="1"/>
  <c r="Q423" i="1"/>
  <c r="Q100" i="1"/>
  <c r="Q216" i="1"/>
  <c r="Q347" i="1"/>
  <c r="Q196" i="1"/>
  <c r="Q11" i="1"/>
  <c r="Q195" i="1"/>
  <c r="Q424" i="1"/>
  <c r="Q208" i="1"/>
  <c r="Q22" i="1"/>
  <c r="Q70" i="1"/>
  <c r="Q125" i="1"/>
  <c r="Q91" i="1"/>
  <c r="Q61" i="1"/>
  <c r="Q81" i="1"/>
  <c r="Q332" i="1"/>
  <c r="Q363" i="1"/>
  <c r="Q395" i="1"/>
  <c r="Q82" i="1"/>
  <c r="Q397" i="1"/>
  <c r="Q34" i="1"/>
  <c r="Q241" i="1"/>
  <c r="Q349" i="1"/>
  <c r="Q384" i="1"/>
  <c r="Q234" i="1"/>
  <c r="Q252" i="1"/>
  <c r="Q212" i="1"/>
  <c r="Q148" i="1"/>
  <c r="Q33" i="1"/>
  <c r="Q5" i="1"/>
  <c r="Q315" i="1"/>
  <c r="Q158" i="1"/>
  <c r="Q319" i="1"/>
  <c r="Q186" i="1"/>
  <c r="Q288" i="1"/>
  <c r="Q47" i="1"/>
  <c r="Q122" i="1"/>
  <c r="Q157" i="1"/>
  <c r="Q29" i="1"/>
  <c r="Q163" i="1"/>
  <c r="Q342" i="1"/>
  <c r="Q317" i="1"/>
  <c r="Q24" i="1"/>
  <c r="Q287" i="1"/>
  <c r="Q310" i="1"/>
  <c r="Q311" i="1"/>
  <c r="Q94" i="1"/>
  <c r="Q284" i="1"/>
  <c r="Q38" i="1"/>
  <c r="Q200" i="1"/>
  <c r="Q164" i="1"/>
  <c r="Q387" i="1"/>
  <c r="Q80" i="1"/>
  <c r="Q10" i="1"/>
  <c r="Q59" i="1"/>
  <c r="Q237" i="1"/>
  <c r="Q118" i="1"/>
  <c r="Q214" i="1"/>
  <c r="Q265" i="1"/>
  <c r="Q350" i="1"/>
  <c r="Q394" i="1"/>
  <c r="Q256" i="1"/>
  <c r="Q374" i="1"/>
  <c r="Q32" i="1"/>
  <c r="Q360" i="1"/>
  <c r="Q12" i="1"/>
  <c r="Q13" i="1"/>
  <c r="Q227" i="1"/>
  <c r="Q167" i="1"/>
  <c r="Q420" i="1"/>
  <c r="Q108" i="1"/>
  <c r="Q343" i="1"/>
  <c r="Q263" i="1"/>
  <c r="Q68" i="1"/>
  <c r="Q23" i="1"/>
  <c r="Q238" i="1"/>
  <c r="Q418" i="1"/>
  <c r="Q42" i="1"/>
  <c r="Q146" i="1"/>
  <c r="Q45" i="1"/>
  <c r="Q270" i="1"/>
  <c r="Q113" i="1"/>
  <c r="Q372" i="1"/>
  <c r="Q414" i="1"/>
  <c r="Q18" i="1"/>
  <c r="Q242" i="1"/>
  <c r="Q142" i="1"/>
  <c r="Q182" i="1"/>
  <c r="Q370" i="1"/>
  <c r="Q35" i="1"/>
  <c r="Q401" i="1"/>
  <c r="Q320" i="1"/>
  <c r="Q194" i="1"/>
  <c r="Q278" i="1"/>
  <c r="Q145" i="1"/>
  <c r="Q221" i="1"/>
  <c r="Q121" i="1"/>
  <c r="Q8" i="1"/>
  <c r="Q66" i="1"/>
  <c r="Q409" i="1"/>
  <c r="Q257" i="1"/>
  <c r="Q21" i="1"/>
  <c r="Q131" i="1"/>
  <c r="Q175" i="1"/>
  <c r="Q188" i="1"/>
  <c r="Q398" i="1"/>
  <c r="Q19" i="1"/>
  <c r="Q57" i="1"/>
  <c r="Q260" i="1"/>
  <c r="Q41" i="1"/>
  <c r="Q301" i="1"/>
  <c r="Q303" i="1"/>
  <c r="Q383" i="1"/>
  <c r="Q20" i="1"/>
  <c r="Q373" i="1"/>
  <c r="Q202" i="1"/>
  <c r="Q154" i="1"/>
  <c r="Q191" i="1"/>
  <c r="Q345" i="1"/>
  <c r="Q177" i="1"/>
  <c r="Q361" i="1"/>
  <c r="Q378" i="1"/>
  <c r="Q111" i="1"/>
  <c r="Q102" i="1"/>
  <c r="Q60" i="1"/>
  <c r="Q335" i="1"/>
  <c r="Q295" i="1"/>
  <c r="Q425" i="1"/>
  <c r="Q134" i="1"/>
  <c r="Q268" i="1"/>
  <c r="Q392" i="1"/>
  <c r="Q64" i="1"/>
  <c r="Q354" i="1"/>
  <c r="Q77" i="1"/>
  <c r="Q16" i="1"/>
  <c r="Q382" i="1"/>
  <c r="Q136" i="1"/>
  <c r="Q109" i="1"/>
  <c r="Q329" i="1"/>
  <c r="Q130" i="1"/>
  <c r="Q427" i="1"/>
  <c r="Q328" i="1"/>
  <c r="Q123" i="1"/>
  <c r="Q49" i="1"/>
  <c r="Q141" i="1"/>
  <c r="Q183" i="1"/>
  <c r="Q74" i="1"/>
  <c r="Q285" i="1"/>
  <c r="Q376" i="1"/>
  <c r="Q101" i="1"/>
  <c r="Q58" i="1"/>
  <c r="Q247" i="1"/>
  <c r="Q375" i="1"/>
  <c r="Q150" i="1"/>
  <c r="Q204" i="1"/>
  <c r="Q27" i="1"/>
  <c r="Q147" i="1"/>
  <c r="Q340" i="1"/>
  <c r="Q411" i="1"/>
  <c r="Q248" i="1"/>
  <c r="Q388" i="1"/>
  <c r="Q120" i="1"/>
  <c r="Q190" i="1"/>
  <c r="Q160" i="1"/>
  <c r="Q240" i="1"/>
  <c r="Q126" i="1"/>
  <c r="Q181" i="1"/>
  <c r="Q72" i="1"/>
  <c r="Q243" i="1"/>
  <c r="Q92" i="1"/>
  <c r="Q71" i="1"/>
  <c r="Q337" i="1"/>
  <c r="Q299" i="1"/>
  <c r="Q133" i="1"/>
  <c r="Q334" i="1"/>
  <c r="Q140" i="1"/>
  <c r="Q135" i="1"/>
  <c r="Q189" i="1"/>
  <c r="Q168" i="1"/>
  <c r="Q253" i="1"/>
  <c r="Q83" i="1"/>
  <c r="Q410" i="1"/>
  <c r="Q115" i="1"/>
  <c r="Q385" i="1"/>
  <c r="Q405" i="1"/>
  <c r="Q274" i="1"/>
  <c r="Q103" i="1"/>
  <c r="Q84" i="1"/>
  <c r="Q65" i="1"/>
  <c r="Q87" i="1"/>
  <c r="Q78" i="1"/>
  <c r="Q17" i="1"/>
  <c r="Q86" i="1"/>
  <c r="Q402" i="1"/>
  <c r="Q46" i="1"/>
  <c r="Q251" i="1"/>
  <c r="Q269" i="1"/>
  <c r="Q355" i="1"/>
  <c r="Q289" i="1"/>
  <c r="Q79" i="1"/>
  <c r="Q286" i="1"/>
  <c r="Q412" i="1"/>
  <c r="Q220" i="1"/>
  <c r="Q390" i="1"/>
  <c r="Q313" i="1"/>
  <c r="Q37" i="1"/>
  <c r="Q211" i="1"/>
  <c r="Q226" i="1"/>
  <c r="Q331" i="1"/>
  <c r="Q139" i="1"/>
  <c r="Q403" i="1"/>
  <c r="Q39" i="1"/>
  <c r="Q323" i="1"/>
  <c r="Q386" i="1"/>
  <c r="Q132" i="1"/>
  <c r="Q138" i="1"/>
  <c r="Q223" i="1"/>
  <c r="Q393" i="1"/>
  <c r="Q15" i="1"/>
  <c r="Q43" i="1"/>
  <c r="Q279" i="1"/>
  <c r="Q339" i="1"/>
  <c r="Q88" i="1"/>
  <c r="Q54" i="1"/>
  <c r="Q124" i="1"/>
  <c r="Q415" i="1"/>
  <c r="Q293" i="1"/>
  <c r="Q326" i="1"/>
  <c r="Q357" i="1"/>
  <c r="Q407" i="1"/>
  <c r="Q254" i="1"/>
  <c r="Q96" i="1"/>
  <c r="Q166" i="1"/>
  <c r="Q366" i="1"/>
  <c r="Q380" i="1"/>
  <c r="Q179" i="1"/>
  <c r="Q215" i="1"/>
  <c r="Q422" i="1"/>
  <c r="Q152" i="1"/>
  <c r="Q105" i="1"/>
  <c r="Q201" i="1"/>
  <c r="Q207" i="1"/>
  <c r="Q230" i="1"/>
  <c r="Q271" i="1"/>
  <c r="Q245" i="1"/>
  <c r="Q306" i="1"/>
  <c r="Q127" i="1"/>
  <c r="Q352" i="1"/>
  <c r="Q281" i="1"/>
  <c r="Q50" i="1"/>
  <c r="Q169" i="1"/>
  <c r="Q262" i="1"/>
  <c r="Q156" i="1"/>
  <c r="Q304" i="1"/>
  <c r="Q178" i="1"/>
  <c r="Q341" i="1"/>
  <c r="N429" i="1"/>
  <c r="P429" i="1"/>
  <c r="O429" i="1"/>
  <c r="R321" i="1"/>
  <c r="R5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52" i="1"/>
  <c r="R314" i="1"/>
  <c r="R315" i="1"/>
  <c r="R316" i="1"/>
  <c r="R317" i="1"/>
  <c r="R318" i="1"/>
  <c r="R319" i="1"/>
  <c r="R320" i="1"/>
  <c r="R423" i="1"/>
  <c r="R424" i="1"/>
  <c r="R425" i="1"/>
  <c r="R426" i="1"/>
  <c r="R427" i="1"/>
  <c r="R428" i="1"/>
</calcChain>
</file>

<file path=xl/sharedStrings.xml><?xml version="1.0" encoding="utf-8"?>
<sst xmlns="http://schemas.openxmlformats.org/spreadsheetml/2006/main" count="2681" uniqueCount="60">
  <si>
    <t>Row Labels</t>
  </si>
  <si>
    <t>Count of Credit Risk</t>
  </si>
  <si>
    <t>High</t>
  </si>
  <si>
    <t>Low</t>
  </si>
  <si>
    <t>Grand Total</t>
  </si>
  <si>
    <t>Credit Risk Data</t>
  </si>
  <si>
    <t>Loan Purpose</t>
  </si>
  <si>
    <t xml:space="preserve">Checking </t>
  </si>
  <si>
    <t>Savings</t>
  </si>
  <si>
    <t>Combined Checking + Savings</t>
  </si>
  <si>
    <t>Months Customer</t>
  </si>
  <si>
    <t>Months Employed</t>
  </si>
  <si>
    <t>Gender</t>
  </si>
  <si>
    <t>Marital Status</t>
  </si>
  <si>
    <t>Age</t>
  </si>
  <si>
    <t>Housing</t>
  </si>
  <si>
    <t>Years</t>
  </si>
  <si>
    <t>Job</t>
  </si>
  <si>
    <t>Credit Risk</t>
  </si>
  <si>
    <t>Classifying Checking</t>
  </si>
  <si>
    <t>Classifying Savings</t>
  </si>
  <si>
    <t>Classifying Checking + Savings</t>
  </si>
  <si>
    <t>Pareto's Analysis Savings</t>
  </si>
  <si>
    <t>To get to 80%</t>
  </si>
  <si>
    <t>Pareto's Analysis Savings2</t>
  </si>
  <si>
    <t>Small Appliance</t>
  </si>
  <si>
    <t>F</t>
  </si>
  <si>
    <t>Divorced</t>
  </si>
  <si>
    <t>Own</t>
  </si>
  <si>
    <t>Management</t>
  </si>
  <si>
    <t>Furniture</t>
  </si>
  <si>
    <t>M</t>
  </si>
  <si>
    <t>Single</t>
  </si>
  <si>
    <t>Education</t>
  </si>
  <si>
    <t>Used Car</t>
  </si>
  <si>
    <t>Other</t>
  </si>
  <si>
    <t>Skilled</t>
  </si>
  <si>
    <t>Married</t>
  </si>
  <si>
    <t>New Car</t>
  </si>
  <si>
    <t>Rent</t>
  </si>
  <si>
    <t>Unskilled</t>
  </si>
  <si>
    <t>Unemployed</t>
  </si>
  <si>
    <t>Business</t>
  </si>
  <si>
    <t>Large Appliance</t>
  </si>
  <si>
    <t>Retraining</t>
  </si>
  <si>
    <t>Repairs</t>
  </si>
  <si>
    <t>Total</t>
  </si>
  <si>
    <t>1st Quartile of Check + save accounts</t>
  </si>
  <si>
    <t>2nd Quartile of Check + save accounts</t>
  </si>
  <si>
    <t>3rd Quartile of Check + save accounts</t>
  </si>
  <si>
    <t>Column Labels</t>
  </si>
  <si>
    <t>Sum of Months Employed</t>
  </si>
  <si>
    <t>Correlation of Age &amp; Months Employed</t>
  </si>
  <si>
    <t>Sum of Combined Checking + Savings</t>
  </si>
  <si>
    <t>Correlation of Age &amp; Sum of Combined Checkings + Savings</t>
  </si>
  <si>
    <t>.</t>
  </si>
  <si>
    <t># of months as a customer</t>
  </si>
  <si>
    <t>Correlation of age and months employed</t>
  </si>
  <si>
    <t>Correlation of age &amp; combined checking &amp; savings account balance</t>
  </si>
  <si>
    <t>Correlation of # of months as a customer vs amount of money in the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</si>
</sst>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name val="Arial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0" fontId="3" fillId="0" borderId="0" xfId="0" applyNumberFormat="1" applyFont="1" applyAlignment="1">
      <alignment horizontal="right" vertical="center"/>
    </xf>
    <xf numFmtId="0" fontId="5" fillId="0" borderId="0" xfId="0" applyFont="1"/>
    <xf numFmtId="165" fontId="0" fillId="0" borderId="0" xfId="0" applyNumberFormat="1"/>
    <xf numFmtId="165" fontId="4" fillId="0" borderId="0" xfId="0" applyNumberFormat="1" applyFont="1"/>
    <xf numFmtId="164" fontId="0" fillId="0" borderId="0" xfId="0" applyNumberFormat="1"/>
    <xf numFmtId="0" fontId="1" fillId="2" borderId="2" xfId="0" applyFont="1" applyFill="1" applyBorder="1" applyAlignment="1">
      <alignment horizontal="right" vertical="center"/>
    </xf>
    <xf numFmtId="164" fontId="6" fillId="3" borderId="3" xfId="0" applyNumberFormat="1" applyFont="1" applyFill="1" applyBorder="1" applyAlignment="1">
      <alignment horizontal="right"/>
    </xf>
    <xf numFmtId="164" fontId="6" fillId="4" borderId="3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4" formatCode="0.0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14" formatCode="0.0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family val="2"/>
        <scheme val="none"/>
      </font>
      <alignment horizontal="right" vertical="center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[CreditRiskData.xlsx]Age &amp; months Correlation!PivotTable18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&amp; months Correlation'!$B$3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&amp; months Correlation'!$A$4:$A$54</c:f>
              <c:strCach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73</c:v>
                </c:pt>
              </c:strCache>
            </c:strRef>
          </c:cat>
          <c:val>
            <c:numRef>
              <c:f>'Age &amp; months Correlation'!$B$4:$B$54</c:f>
              <c:numCache>
                <c:formatCode>General</c:formatCode>
                <c:ptCount val="50"/>
                <c:pt idx="0">
                  <c:v>4</c:v>
                </c:pt>
                <c:pt idx="1">
                  <c:v>50</c:v>
                </c:pt>
                <c:pt idx="2">
                  <c:v>107</c:v>
                </c:pt>
                <c:pt idx="3">
                  <c:v>105</c:v>
                </c:pt>
                <c:pt idx="4">
                  <c:v>433</c:v>
                </c:pt>
                <c:pt idx="5">
                  <c:v>415</c:v>
                </c:pt>
                <c:pt idx="6">
                  <c:v>300</c:v>
                </c:pt>
                <c:pt idx="7">
                  <c:v>402</c:v>
                </c:pt>
                <c:pt idx="8">
                  <c:v>430</c:v>
                </c:pt>
                <c:pt idx="9">
                  <c:v>593</c:v>
                </c:pt>
                <c:pt idx="10">
                  <c:v>263</c:v>
                </c:pt>
                <c:pt idx="11">
                  <c:v>517</c:v>
                </c:pt>
                <c:pt idx="12">
                  <c:v>648</c:v>
                </c:pt>
                <c:pt idx="13">
                  <c:v>451</c:v>
                </c:pt>
                <c:pt idx="14">
                  <c:v>434</c:v>
                </c:pt>
                <c:pt idx="15">
                  <c:v>352</c:v>
                </c:pt>
                <c:pt idx="16">
                  <c:v>732</c:v>
                </c:pt>
                <c:pt idx="17">
                  <c:v>700</c:v>
                </c:pt>
                <c:pt idx="18">
                  <c:v>264</c:v>
                </c:pt>
                <c:pt idx="19">
                  <c:v>348</c:v>
                </c:pt>
                <c:pt idx="20">
                  <c:v>526</c:v>
                </c:pt>
                <c:pt idx="21">
                  <c:v>255</c:v>
                </c:pt>
                <c:pt idx="22">
                  <c:v>244</c:v>
                </c:pt>
                <c:pt idx="23">
                  <c:v>665</c:v>
                </c:pt>
                <c:pt idx="24">
                  <c:v>234</c:v>
                </c:pt>
                <c:pt idx="25">
                  <c:v>168</c:v>
                </c:pt>
                <c:pt idx="26">
                  <c:v>318</c:v>
                </c:pt>
                <c:pt idx="27">
                  <c:v>227</c:v>
                </c:pt>
                <c:pt idx="28">
                  <c:v>278</c:v>
                </c:pt>
                <c:pt idx="29">
                  <c:v>286</c:v>
                </c:pt>
                <c:pt idx="30">
                  <c:v>294</c:v>
                </c:pt>
                <c:pt idx="31">
                  <c:v>188</c:v>
                </c:pt>
                <c:pt idx="32">
                  <c:v>186</c:v>
                </c:pt>
                <c:pt idx="33">
                  <c:v>161</c:v>
                </c:pt>
                <c:pt idx="34">
                  <c:v>227</c:v>
                </c:pt>
                <c:pt idx="35">
                  <c:v>160</c:v>
                </c:pt>
                <c:pt idx="36">
                  <c:v>1</c:v>
                </c:pt>
                <c:pt idx="37">
                  <c:v>5</c:v>
                </c:pt>
                <c:pt idx="38">
                  <c:v>542</c:v>
                </c:pt>
                <c:pt idx="39">
                  <c:v>127</c:v>
                </c:pt>
                <c:pt idx="40">
                  <c:v>75</c:v>
                </c:pt>
                <c:pt idx="41">
                  <c:v>244</c:v>
                </c:pt>
                <c:pt idx="42">
                  <c:v>55</c:v>
                </c:pt>
                <c:pt idx="43">
                  <c:v>91</c:v>
                </c:pt>
                <c:pt idx="44">
                  <c:v>84</c:v>
                </c:pt>
                <c:pt idx="45">
                  <c:v>96</c:v>
                </c:pt>
                <c:pt idx="46">
                  <c:v>131</c:v>
                </c:pt>
                <c:pt idx="47">
                  <c:v>0</c:v>
                </c:pt>
                <c:pt idx="48">
                  <c:v>105</c:v>
                </c:pt>
                <c:pt idx="4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472E-9F55-0249E61A4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616943"/>
        <c:axId val="824621935"/>
      </c:barChart>
      <c:catAx>
        <c:axId val="8246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21935"/>
        <c:crosses val="autoZero"/>
        <c:auto val="1"/>
        <c:lblAlgn val="ctr"/>
        <c:lblOffset val="100"/>
        <c:noMultiLvlLbl val="0"/>
      </c:catAx>
      <c:valAx>
        <c:axId val="8246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1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[CreditRiskData.xlsx]Age &amp; money correlation!PivotTable19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&amp; money correlation'!$B$3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&amp; money correlation'!$A$4:$A$54</c:f>
              <c:strCach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73</c:v>
                </c:pt>
              </c:strCache>
            </c:strRef>
          </c:cat>
          <c:val>
            <c:numRef>
              <c:f>'Age &amp; money correlation'!$B$4:$B$54</c:f>
              <c:numCache>
                <c:formatCode>"$"#,##0.00</c:formatCode>
                <c:ptCount val="50"/>
                <c:pt idx="0">
                  <c:v>7877</c:v>
                </c:pt>
                <c:pt idx="1">
                  <c:v>20995</c:v>
                </c:pt>
                <c:pt idx="2">
                  <c:v>7002</c:v>
                </c:pt>
                <c:pt idx="3">
                  <c:v>14984</c:v>
                </c:pt>
                <c:pt idx="4">
                  <c:v>81772</c:v>
                </c:pt>
                <c:pt idx="5">
                  <c:v>33243</c:v>
                </c:pt>
                <c:pt idx="6">
                  <c:v>23429</c:v>
                </c:pt>
                <c:pt idx="7">
                  <c:v>79854</c:v>
                </c:pt>
                <c:pt idx="8">
                  <c:v>95213</c:v>
                </c:pt>
                <c:pt idx="9">
                  <c:v>57926</c:v>
                </c:pt>
                <c:pt idx="10">
                  <c:v>49541</c:v>
                </c:pt>
                <c:pt idx="11">
                  <c:v>24014</c:v>
                </c:pt>
                <c:pt idx="12">
                  <c:v>44112</c:v>
                </c:pt>
                <c:pt idx="13">
                  <c:v>80757</c:v>
                </c:pt>
                <c:pt idx="14">
                  <c:v>24545</c:v>
                </c:pt>
                <c:pt idx="15">
                  <c:v>43085</c:v>
                </c:pt>
                <c:pt idx="16">
                  <c:v>44171</c:v>
                </c:pt>
                <c:pt idx="17">
                  <c:v>83976</c:v>
                </c:pt>
                <c:pt idx="18">
                  <c:v>32509</c:v>
                </c:pt>
                <c:pt idx="19">
                  <c:v>23158</c:v>
                </c:pt>
                <c:pt idx="20">
                  <c:v>33736</c:v>
                </c:pt>
                <c:pt idx="21">
                  <c:v>24110</c:v>
                </c:pt>
                <c:pt idx="22">
                  <c:v>8089</c:v>
                </c:pt>
                <c:pt idx="23">
                  <c:v>44591</c:v>
                </c:pt>
                <c:pt idx="24">
                  <c:v>3466</c:v>
                </c:pt>
                <c:pt idx="25">
                  <c:v>20365</c:v>
                </c:pt>
                <c:pt idx="26">
                  <c:v>17438</c:v>
                </c:pt>
                <c:pt idx="27">
                  <c:v>8254</c:v>
                </c:pt>
                <c:pt idx="28">
                  <c:v>19249</c:v>
                </c:pt>
                <c:pt idx="29">
                  <c:v>26750</c:v>
                </c:pt>
                <c:pt idx="30">
                  <c:v>11230</c:v>
                </c:pt>
                <c:pt idx="31">
                  <c:v>5358</c:v>
                </c:pt>
                <c:pt idx="32">
                  <c:v>1358</c:v>
                </c:pt>
                <c:pt idx="33">
                  <c:v>4031</c:v>
                </c:pt>
                <c:pt idx="34">
                  <c:v>9562</c:v>
                </c:pt>
                <c:pt idx="35">
                  <c:v>15014</c:v>
                </c:pt>
                <c:pt idx="36">
                  <c:v>1940</c:v>
                </c:pt>
                <c:pt idx="37">
                  <c:v>403</c:v>
                </c:pt>
                <c:pt idx="38">
                  <c:v>32831</c:v>
                </c:pt>
                <c:pt idx="39">
                  <c:v>1736</c:v>
                </c:pt>
                <c:pt idx="40">
                  <c:v>717</c:v>
                </c:pt>
                <c:pt idx="41">
                  <c:v>6026</c:v>
                </c:pt>
                <c:pt idx="42">
                  <c:v>3129</c:v>
                </c:pt>
                <c:pt idx="43">
                  <c:v>276</c:v>
                </c:pt>
                <c:pt idx="44">
                  <c:v>5848</c:v>
                </c:pt>
                <c:pt idx="45">
                  <c:v>1512</c:v>
                </c:pt>
                <c:pt idx="46">
                  <c:v>31526</c:v>
                </c:pt>
                <c:pt idx="47">
                  <c:v>1030</c:v>
                </c:pt>
                <c:pt idx="48">
                  <c:v>3601</c:v>
                </c:pt>
                <c:pt idx="49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3-49E2-8FD5-22FD141B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576895"/>
        <c:axId val="813561087"/>
      </c:barChart>
      <c:catAx>
        <c:axId val="8135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61087"/>
        <c:crosses val="autoZero"/>
        <c:auto val="1"/>
        <c:lblAlgn val="ctr"/>
        <c:lblOffset val="100"/>
        <c:noMultiLvlLbl val="0"/>
      </c:catAx>
      <c:valAx>
        <c:axId val="8135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[CreditRiskData.xlsx]Sheet6!PivotTable20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Sheet6!$A$4:$A$34</c:f>
              <c:strCach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31</c:v>
                </c:pt>
                <c:pt idx="20">
                  <c:v>34</c:v>
                </c:pt>
                <c:pt idx="21">
                  <c:v>37</c:v>
                </c:pt>
                <c:pt idx="22">
                  <c:v>40</c:v>
                </c:pt>
                <c:pt idx="23">
                  <c:v>41</c:v>
                </c:pt>
                <c:pt idx="24">
                  <c:v>43</c:v>
                </c:pt>
                <c:pt idx="25">
                  <c:v>46</c:v>
                </c:pt>
                <c:pt idx="26">
                  <c:v>48</c:v>
                </c:pt>
                <c:pt idx="27">
                  <c:v>49</c:v>
                </c:pt>
                <c:pt idx="28">
                  <c:v>61</c:v>
                </c:pt>
                <c:pt idx="29">
                  <c:v>73</c:v>
                </c:pt>
              </c:strCache>
            </c:strRef>
          </c:cat>
          <c:val>
            <c:numRef>
              <c:f>Sheet6!$B$4:$B$34</c:f>
              <c:numCache>
                <c:formatCode>"$"#,##0.00</c:formatCode>
                <c:ptCount val="30"/>
                <c:pt idx="0">
                  <c:v>1034</c:v>
                </c:pt>
                <c:pt idx="1">
                  <c:v>406</c:v>
                </c:pt>
                <c:pt idx="2">
                  <c:v>82470</c:v>
                </c:pt>
                <c:pt idx="3">
                  <c:v>1033</c:v>
                </c:pt>
                <c:pt idx="4">
                  <c:v>3927</c:v>
                </c:pt>
                <c:pt idx="5">
                  <c:v>34131</c:v>
                </c:pt>
                <c:pt idx="6">
                  <c:v>67906</c:v>
                </c:pt>
                <c:pt idx="7">
                  <c:v>9911</c:v>
                </c:pt>
                <c:pt idx="8">
                  <c:v>241117</c:v>
                </c:pt>
                <c:pt idx="9">
                  <c:v>4062</c:v>
                </c:pt>
                <c:pt idx="10">
                  <c:v>648</c:v>
                </c:pt>
                <c:pt idx="11">
                  <c:v>124288</c:v>
                </c:pt>
                <c:pt idx="12">
                  <c:v>660</c:v>
                </c:pt>
                <c:pt idx="13">
                  <c:v>97689</c:v>
                </c:pt>
                <c:pt idx="14">
                  <c:v>71786</c:v>
                </c:pt>
                <c:pt idx="15">
                  <c:v>3880</c:v>
                </c:pt>
                <c:pt idx="16">
                  <c:v>201557</c:v>
                </c:pt>
                <c:pt idx="17">
                  <c:v>29722</c:v>
                </c:pt>
                <c:pt idx="18">
                  <c:v>667</c:v>
                </c:pt>
                <c:pt idx="19">
                  <c:v>37656</c:v>
                </c:pt>
                <c:pt idx="20">
                  <c:v>17545</c:v>
                </c:pt>
                <c:pt idx="21">
                  <c:v>93184</c:v>
                </c:pt>
                <c:pt idx="22">
                  <c:v>7236</c:v>
                </c:pt>
                <c:pt idx="23">
                  <c:v>497</c:v>
                </c:pt>
                <c:pt idx="24">
                  <c:v>2647</c:v>
                </c:pt>
                <c:pt idx="25">
                  <c:v>4364</c:v>
                </c:pt>
                <c:pt idx="26">
                  <c:v>821</c:v>
                </c:pt>
                <c:pt idx="27">
                  <c:v>53352</c:v>
                </c:pt>
                <c:pt idx="28">
                  <c:v>17925</c:v>
                </c:pt>
                <c:pt idx="29">
                  <c:v>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0-4843-B0D2-9D8CC523D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99471"/>
        <c:axId val="824621519"/>
      </c:barChart>
      <c:catAx>
        <c:axId val="8245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21519"/>
        <c:crosses val="autoZero"/>
        <c:auto val="1"/>
        <c:lblAlgn val="ctr"/>
        <c:lblOffset val="100"/>
        <c:noMultiLvlLbl val="0"/>
      </c:catAx>
      <c:valAx>
        <c:axId val="8246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Months employed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Months employed on age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'Base Data'!$I$3:$I$428</c:f>
              <c:strCache>
                <c:ptCount val="426"/>
                <c:pt idx="0">
                  <c:v>Age</c:v>
                </c:pt>
                <c:pt idx="1">
                  <c:v>29</c:v>
                </c:pt>
                <c:pt idx="2">
                  <c:v>29</c:v>
                </c:pt>
                <c:pt idx="3">
                  <c:v>39</c:v>
                </c:pt>
                <c:pt idx="4">
                  <c:v>46</c:v>
                </c:pt>
                <c:pt idx="5">
                  <c:v>30</c:v>
                </c:pt>
                <c:pt idx="6">
                  <c:v>19</c:v>
                </c:pt>
                <c:pt idx="7">
                  <c:v>39</c:v>
                </c:pt>
                <c:pt idx="8">
                  <c:v>24</c:v>
                </c:pt>
                <c:pt idx="9">
                  <c:v>28</c:v>
                </c:pt>
                <c:pt idx="10">
                  <c:v>39</c:v>
                </c:pt>
                <c:pt idx="11">
                  <c:v>50</c:v>
                </c:pt>
                <c:pt idx="12">
                  <c:v>48</c:v>
                </c:pt>
                <c:pt idx="13">
                  <c:v>30</c:v>
                </c:pt>
                <c:pt idx="14">
                  <c:v>53</c:v>
                </c:pt>
                <c:pt idx="15">
                  <c:v>23</c:v>
                </c:pt>
                <c:pt idx="16">
                  <c:v>20</c:v>
                </c:pt>
                <c:pt idx="17">
                  <c:v>46</c:v>
                </c:pt>
                <c:pt idx="18">
                  <c:v>34</c:v>
                </c:pt>
                <c:pt idx="19">
                  <c:v>22</c:v>
                </c:pt>
                <c:pt idx="20">
                  <c:v>45</c:v>
                </c:pt>
                <c:pt idx="21">
                  <c:v>22</c:v>
                </c:pt>
                <c:pt idx="22">
                  <c:v>39</c:v>
                </c:pt>
                <c:pt idx="23">
                  <c:v>25</c:v>
                </c:pt>
                <c:pt idx="24">
                  <c:v>34</c:v>
                </c:pt>
                <c:pt idx="25">
                  <c:v>39</c:v>
                </c:pt>
                <c:pt idx="26">
                  <c:v>36</c:v>
                </c:pt>
                <c:pt idx="27">
                  <c:v>29</c:v>
                </c:pt>
                <c:pt idx="28">
                  <c:v>48</c:v>
                </c:pt>
                <c:pt idx="29">
                  <c:v>26</c:v>
                </c:pt>
                <c:pt idx="30">
                  <c:v>33</c:v>
                </c:pt>
                <c:pt idx="31">
                  <c:v>36</c:v>
                </c:pt>
                <c:pt idx="32">
                  <c:v>22</c:v>
                </c:pt>
                <c:pt idx="33">
                  <c:v>32</c:v>
                </c:pt>
                <c:pt idx="34">
                  <c:v>40</c:v>
                </c:pt>
                <c:pt idx="35">
                  <c:v>54</c:v>
                </c:pt>
                <c:pt idx="36">
                  <c:v>56</c:v>
                </c:pt>
                <c:pt idx="37">
                  <c:v>43</c:v>
                </c:pt>
                <c:pt idx="38">
                  <c:v>33</c:v>
                </c:pt>
                <c:pt idx="39">
                  <c:v>37</c:v>
                </c:pt>
                <c:pt idx="40">
                  <c:v>34</c:v>
                </c:pt>
                <c:pt idx="41">
                  <c:v>22</c:v>
                </c:pt>
                <c:pt idx="42">
                  <c:v>22</c:v>
                </c:pt>
                <c:pt idx="43">
                  <c:v>39</c:v>
                </c:pt>
                <c:pt idx="44">
                  <c:v>26</c:v>
                </c:pt>
                <c:pt idx="45">
                  <c:v>30</c:v>
                </c:pt>
                <c:pt idx="46">
                  <c:v>42</c:v>
                </c:pt>
                <c:pt idx="47">
                  <c:v>47</c:v>
                </c:pt>
                <c:pt idx="48">
                  <c:v>51</c:v>
                </c:pt>
                <c:pt idx="49">
                  <c:v>26</c:v>
                </c:pt>
                <c:pt idx="50">
                  <c:v>39</c:v>
                </c:pt>
                <c:pt idx="51">
                  <c:v>26</c:v>
                </c:pt>
                <c:pt idx="52">
                  <c:v>52</c:v>
                </c:pt>
                <c:pt idx="53">
                  <c:v>28</c:v>
                </c:pt>
                <c:pt idx="54">
                  <c:v>34</c:v>
                </c:pt>
                <c:pt idx="55">
                  <c:v>26</c:v>
                </c:pt>
                <c:pt idx="56">
                  <c:v>34</c:v>
                </c:pt>
                <c:pt idx="57">
                  <c:v>67</c:v>
                </c:pt>
                <c:pt idx="58">
                  <c:v>62</c:v>
                </c:pt>
                <c:pt idx="59">
                  <c:v>30</c:v>
                </c:pt>
                <c:pt idx="60">
                  <c:v>46</c:v>
                </c:pt>
                <c:pt idx="61">
                  <c:v>21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33</c:v>
                </c:pt>
                <c:pt idx="66">
                  <c:v>23</c:v>
                </c:pt>
                <c:pt idx="67">
                  <c:v>35</c:v>
                </c:pt>
                <c:pt idx="68">
                  <c:v>42</c:v>
                </c:pt>
                <c:pt idx="69">
                  <c:v>35</c:v>
                </c:pt>
                <c:pt idx="70">
                  <c:v>45</c:v>
                </c:pt>
                <c:pt idx="71">
                  <c:v>34</c:v>
                </c:pt>
                <c:pt idx="72">
                  <c:v>41</c:v>
                </c:pt>
                <c:pt idx="73">
                  <c:v>36</c:v>
                </c:pt>
                <c:pt idx="74">
                  <c:v>29</c:v>
                </c:pt>
                <c:pt idx="75">
                  <c:v>35</c:v>
                </c:pt>
                <c:pt idx="76">
                  <c:v>27</c:v>
                </c:pt>
                <c:pt idx="77">
                  <c:v>45</c:v>
                </c:pt>
                <c:pt idx="78">
                  <c:v>26</c:v>
                </c:pt>
                <c:pt idx="79">
                  <c:v>38</c:v>
                </c:pt>
                <c:pt idx="80">
                  <c:v>24</c:v>
                </c:pt>
                <c:pt idx="81">
                  <c:v>45</c:v>
                </c:pt>
                <c:pt idx="82">
                  <c:v>52</c:v>
                </c:pt>
                <c:pt idx="83">
                  <c:v>55</c:v>
                </c:pt>
                <c:pt idx="84">
                  <c:v>73</c:v>
                </c:pt>
                <c:pt idx="85">
                  <c:v>28</c:v>
                </c:pt>
                <c:pt idx="86">
                  <c:v>34</c:v>
                </c:pt>
                <c:pt idx="87">
                  <c:v>53</c:v>
                </c:pt>
                <c:pt idx="88">
                  <c:v>52</c:v>
                </c:pt>
                <c:pt idx="89">
                  <c:v>31</c:v>
                </c:pt>
                <c:pt idx="90">
                  <c:v>27</c:v>
                </c:pt>
                <c:pt idx="91">
                  <c:v>29</c:v>
                </c:pt>
                <c:pt idx="92">
                  <c:v>32</c:v>
                </c:pt>
                <c:pt idx="93">
                  <c:v>23</c:v>
                </c:pt>
                <c:pt idx="94">
                  <c:v>38</c:v>
                </c:pt>
                <c:pt idx="95">
                  <c:v>30</c:v>
                </c:pt>
                <c:pt idx="96">
                  <c:v>24</c:v>
                </c:pt>
                <c:pt idx="97">
                  <c:v>30</c:v>
                </c:pt>
                <c:pt idx="98">
                  <c:v>37</c:v>
                </c:pt>
                <c:pt idx="99">
                  <c:v>34</c:v>
                </c:pt>
                <c:pt idx="100">
                  <c:v>23</c:v>
                </c:pt>
                <c:pt idx="101">
                  <c:v>32</c:v>
                </c:pt>
                <c:pt idx="102">
                  <c:v>24</c:v>
                </c:pt>
                <c:pt idx="103">
                  <c:v>32</c:v>
                </c:pt>
                <c:pt idx="104">
                  <c:v>27</c:v>
                </c:pt>
                <c:pt idx="105">
                  <c:v>23</c:v>
                </c:pt>
                <c:pt idx="106">
                  <c:v>35</c:v>
                </c:pt>
                <c:pt idx="107">
                  <c:v>28</c:v>
                </c:pt>
                <c:pt idx="108">
                  <c:v>41</c:v>
                </c:pt>
                <c:pt idx="109">
                  <c:v>37</c:v>
                </c:pt>
                <c:pt idx="110">
                  <c:v>26</c:v>
                </c:pt>
                <c:pt idx="111">
                  <c:v>35</c:v>
                </c:pt>
                <c:pt idx="112">
                  <c:v>20</c:v>
                </c:pt>
                <c:pt idx="113">
                  <c:v>26</c:v>
                </c:pt>
                <c:pt idx="114">
                  <c:v>25</c:v>
                </c:pt>
                <c:pt idx="115">
                  <c:v>22</c:v>
                </c:pt>
                <c:pt idx="116">
                  <c:v>32</c:v>
                </c:pt>
                <c:pt idx="117">
                  <c:v>35</c:v>
                </c:pt>
                <c:pt idx="118">
                  <c:v>32</c:v>
                </c:pt>
                <c:pt idx="119">
                  <c:v>42</c:v>
                </c:pt>
                <c:pt idx="120">
                  <c:v>45</c:v>
                </c:pt>
                <c:pt idx="121">
                  <c:v>27</c:v>
                </c:pt>
                <c:pt idx="122">
                  <c:v>38</c:v>
                </c:pt>
                <c:pt idx="123">
                  <c:v>31</c:v>
                </c:pt>
                <c:pt idx="124">
                  <c:v>28</c:v>
                </c:pt>
                <c:pt idx="125">
                  <c:v>27</c:v>
                </c:pt>
                <c:pt idx="126">
                  <c:v>25</c:v>
                </c:pt>
                <c:pt idx="127">
                  <c:v>35</c:v>
                </c:pt>
                <c:pt idx="128">
                  <c:v>47</c:v>
                </c:pt>
                <c:pt idx="129">
                  <c:v>23</c:v>
                </c:pt>
                <c:pt idx="130">
                  <c:v>27</c:v>
                </c:pt>
                <c:pt idx="131">
                  <c:v>28</c:v>
                </c:pt>
                <c:pt idx="132">
                  <c:v>29</c:v>
                </c:pt>
                <c:pt idx="133">
                  <c:v>26</c:v>
                </c:pt>
                <c:pt idx="134">
                  <c:v>56</c:v>
                </c:pt>
                <c:pt idx="135">
                  <c:v>51</c:v>
                </c:pt>
                <c:pt idx="136">
                  <c:v>51</c:v>
                </c:pt>
                <c:pt idx="137">
                  <c:v>27</c:v>
                </c:pt>
                <c:pt idx="138">
                  <c:v>20</c:v>
                </c:pt>
                <c:pt idx="139">
                  <c:v>24</c:v>
                </c:pt>
                <c:pt idx="140">
                  <c:v>25</c:v>
                </c:pt>
                <c:pt idx="141">
                  <c:v>31</c:v>
                </c:pt>
                <c:pt idx="142">
                  <c:v>33</c:v>
                </c:pt>
                <c:pt idx="143">
                  <c:v>38</c:v>
                </c:pt>
                <c:pt idx="144">
                  <c:v>46</c:v>
                </c:pt>
                <c:pt idx="145">
                  <c:v>64</c:v>
                </c:pt>
                <c:pt idx="146">
                  <c:v>25</c:v>
                </c:pt>
                <c:pt idx="147">
                  <c:v>23</c:v>
                </c:pt>
                <c:pt idx="148">
                  <c:v>24</c:v>
                </c:pt>
                <c:pt idx="149">
                  <c:v>31</c:v>
                </c:pt>
                <c:pt idx="150">
                  <c:v>37</c:v>
                </c:pt>
                <c:pt idx="151">
                  <c:v>47</c:v>
                </c:pt>
                <c:pt idx="152">
                  <c:v>44</c:v>
                </c:pt>
                <c:pt idx="153">
                  <c:v>27</c:v>
                </c:pt>
                <c:pt idx="154">
                  <c:v>50</c:v>
                </c:pt>
                <c:pt idx="155">
                  <c:v>27</c:v>
                </c:pt>
                <c:pt idx="156">
                  <c:v>22</c:v>
                </c:pt>
                <c:pt idx="157">
                  <c:v>42</c:v>
                </c:pt>
                <c:pt idx="158">
                  <c:v>41</c:v>
                </c:pt>
                <c:pt idx="159">
                  <c:v>44</c:v>
                </c:pt>
                <c:pt idx="160">
                  <c:v>41</c:v>
                </c:pt>
                <c:pt idx="161">
                  <c:v>34</c:v>
                </c:pt>
                <c:pt idx="162">
                  <c:v>27</c:v>
                </c:pt>
                <c:pt idx="163">
                  <c:v>31</c:v>
                </c:pt>
                <c:pt idx="164">
                  <c:v>35</c:v>
                </c:pt>
                <c:pt idx="165">
                  <c:v>32</c:v>
                </c:pt>
                <c:pt idx="166">
                  <c:v>31</c:v>
                </c:pt>
                <c:pt idx="167">
                  <c:v>50</c:v>
                </c:pt>
                <c:pt idx="168">
                  <c:v>37</c:v>
                </c:pt>
                <c:pt idx="169">
                  <c:v>28</c:v>
                </c:pt>
                <c:pt idx="170">
                  <c:v>25</c:v>
                </c:pt>
                <c:pt idx="171">
                  <c:v>30</c:v>
                </c:pt>
                <c:pt idx="172">
                  <c:v>30</c:v>
                </c:pt>
                <c:pt idx="173">
                  <c:v>40</c:v>
                </c:pt>
                <c:pt idx="174">
                  <c:v>24</c:v>
                </c:pt>
                <c:pt idx="175">
                  <c:v>58</c:v>
                </c:pt>
                <c:pt idx="176">
                  <c:v>54</c:v>
                </c:pt>
                <c:pt idx="177">
                  <c:v>30</c:v>
                </c:pt>
                <c:pt idx="178">
                  <c:v>24</c:v>
                </c:pt>
                <c:pt idx="179">
                  <c:v>41</c:v>
                </c:pt>
                <c:pt idx="180">
                  <c:v>19</c:v>
                </c:pt>
                <c:pt idx="181">
                  <c:v>23</c:v>
                </c:pt>
                <c:pt idx="182">
                  <c:v>29</c:v>
                </c:pt>
                <c:pt idx="183">
                  <c:v>27</c:v>
                </c:pt>
                <c:pt idx="184">
                  <c:v>47</c:v>
                </c:pt>
                <c:pt idx="185">
                  <c:v>35</c:v>
                </c:pt>
                <c:pt idx="186">
                  <c:v>46</c:v>
                </c:pt>
                <c:pt idx="187">
                  <c:v>32</c:v>
                </c:pt>
                <c:pt idx="188">
                  <c:v>59</c:v>
                </c:pt>
                <c:pt idx="189">
                  <c:v>21</c:v>
                </c:pt>
                <c:pt idx="190">
                  <c:v>57</c:v>
                </c:pt>
                <c:pt idx="191">
                  <c:v>33</c:v>
                </c:pt>
                <c:pt idx="192">
                  <c:v>42</c:v>
                </c:pt>
                <c:pt idx="193">
                  <c:v>32</c:v>
                </c:pt>
                <c:pt idx="194">
                  <c:v>46</c:v>
                </c:pt>
                <c:pt idx="195">
                  <c:v>40</c:v>
                </c:pt>
                <c:pt idx="196">
                  <c:v>48</c:v>
                </c:pt>
                <c:pt idx="197">
                  <c:v>37</c:v>
                </c:pt>
                <c:pt idx="198">
                  <c:v>26</c:v>
                </c:pt>
                <c:pt idx="199">
                  <c:v>23</c:v>
                </c:pt>
                <c:pt idx="200">
                  <c:v>23</c:v>
                </c:pt>
                <c:pt idx="201">
                  <c:v>59</c:v>
                </c:pt>
                <c:pt idx="202">
                  <c:v>52</c:v>
                </c:pt>
                <c:pt idx="203">
                  <c:v>30</c:v>
                </c:pt>
                <c:pt idx="204">
                  <c:v>22</c:v>
                </c:pt>
                <c:pt idx="205">
                  <c:v>43</c:v>
                </c:pt>
                <c:pt idx="206">
                  <c:v>25</c:v>
                </c:pt>
                <c:pt idx="207">
                  <c:v>41</c:v>
                </c:pt>
                <c:pt idx="208">
                  <c:v>29</c:v>
                </c:pt>
                <c:pt idx="209">
                  <c:v>34</c:v>
                </c:pt>
                <c:pt idx="210">
                  <c:v>44</c:v>
                </c:pt>
                <c:pt idx="211">
                  <c:v>27</c:v>
                </c:pt>
                <c:pt idx="212">
                  <c:v>21</c:v>
                </c:pt>
                <c:pt idx="213">
                  <c:v>32</c:v>
                </c:pt>
                <c:pt idx="214">
                  <c:v>29</c:v>
                </c:pt>
                <c:pt idx="215">
                  <c:v>26</c:v>
                </c:pt>
                <c:pt idx="216">
                  <c:v>34</c:v>
                </c:pt>
                <c:pt idx="217">
                  <c:v>48</c:v>
                </c:pt>
                <c:pt idx="218">
                  <c:v>37</c:v>
                </c:pt>
                <c:pt idx="219">
                  <c:v>35</c:v>
                </c:pt>
                <c:pt idx="220">
                  <c:v>56</c:v>
                </c:pt>
                <c:pt idx="221">
                  <c:v>41</c:v>
                </c:pt>
                <c:pt idx="222">
                  <c:v>24</c:v>
                </c:pt>
                <c:pt idx="223">
                  <c:v>24</c:v>
                </c:pt>
                <c:pt idx="224">
                  <c:v>64</c:v>
                </c:pt>
                <c:pt idx="225">
                  <c:v>56</c:v>
                </c:pt>
                <c:pt idx="226">
                  <c:v>49</c:v>
                </c:pt>
                <c:pt idx="227">
                  <c:v>38</c:v>
                </c:pt>
                <c:pt idx="228">
                  <c:v>22</c:v>
                </c:pt>
                <c:pt idx="229">
                  <c:v>32</c:v>
                </c:pt>
                <c:pt idx="230">
                  <c:v>26</c:v>
                </c:pt>
                <c:pt idx="231">
                  <c:v>23</c:v>
                </c:pt>
                <c:pt idx="232">
                  <c:v>38</c:v>
                </c:pt>
                <c:pt idx="233">
                  <c:v>63</c:v>
                </c:pt>
                <c:pt idx="234">
                  <c:v>21</c:v>
                </c:pt>
                <c:pt idx="235">
                  <c:v>27</c:v>
                </c:pt>
                <c:pt idx="236">
                  <c:v>44</c:v>
                </c:pt>
                <c:pt idx="237">
                  <c:v>21</c:v>
                </c:pt>
                <c:pt idx="238">
                  <c:v>21</c:v>
                </c:pt>
                <c:pt idx="239">
                  <c:v>24</c:v>
                </c:pt>
                <c:pt idx="240">
                  <c:v>33</c:v>
                </c:pt>
                <c:pt idx="241">
                  <c:v>26</c:v>
                </c:pt>
                <c:pt idx="242">
                  <c:v>33</c:v>
                </c:pt>
                <c:pt idx="243">
                  <c:v>41</c:v>
                </c:pt>
                <c:pt idx="244">
                  <c:v>41</c:v>
                </c:pt>
                <c:pt idx="245">
                  <c:v>34</c:v>
                </c:pt>
                <c:pt idx="246">
                  <c:v>20</c:v>
                </c:pt>
                <c:pt idx="247">
                  <c:v>23</c:v>
                </c:pt>
                <c:pt idx="248">
                  <c:v>34</c:v>
                </c:pt>
                <c:pt idx="249">
                  <c:v>36</c:v>
                </c:pt>
                <c:pt idx="250">
                  <c:v>28</c:v>
                </c:pt>
                <c:pt idx="251">
                  <c:v>19</c:v>
                </c:pt>
                <c:pt idx="252">
                  <c:v>37</c:v>
                </c:pt>
                <c:pt idx="253">
                  <c:v>42</c:v>
                </c:pt>
                <c:pt idx="254">
                  <c:v>43</c:v>
                </c:pt>
                <c:pt idx="255">
                  <c:v>22</c:v>
                </c:pt>
                <c:pt idx="256">
                  <c:v>57</c:v>
                </c:pt>
                <c:pt idx="257">
                  <c:v>22</c:v>
                </c:pt>
                <c:pt idx="258">
                  <c:v>36</c:v>
                </c:pt>
                <c:pt idx="259">
                  <c:v>30</c:v>
                </c:pt>
                <c:pt idx="260">
                  <c:v>32</c:v>
                </c:pt>
                <c:pt idx="261">
                  <c:v>31</c:v>
                </c:pt>
                <c:pt idx="262">
                  <c:v>28</c:v>
                </c:pt>
                <c:pt idx="263">
                  <c:v>21</c:v>
                </c:pt>
                <c:pt idx="264">
                  <c:v>66</c:v>
                </c:pt>
                <c:pt idx="265">
                  <c:v>44</c:v>
                </c:pt>
                <c:pt idx="266">
                  <c:v>25</c:v>
                </c:pt>
                <c:pt idx="267">
                  <c:v>54</c:v>
                </c:pt>
                <c:pt idx="268">
                  <c:v>38</c:v>
                </c:pt>
                <c:pt idx="269">
                  <c:v>27</c:v>
                </c:pt>
                <c:pt idx="270">
                  <c:v>24</c:v>
                </c:pt>
                <c:pt idx="271">
                  <c:v>29</c:v>
                </c:pt>
                <c:pt idx="272">
                  <c:v>31</c:v>
                </c:pt>
                <c:pt idx="273">
                  <c:v>22</c:v>
                </c:pt>
                <c:pt idx="274">
                  <c:v>21</c:v>
                </c:pt>
                <c:pt idx="275">
                  <c:v>48</c:v>
                </c:pt>
                <c:pt idx="276">
                  <c:v>21</c:v>
                </c:pt>
                <c:pt idx="277">
                  <c:v>23</c:v>
                </c:pt>
                <c:pt idx="278">
                  <c:v>21</c:v>
                </c:pt>
                <c:pt idx="279">
                  <c:v>34</c:v>
                </c:pt>
                <c:pt idx="280">
                  <c:v>23</c:v>
                </c:pt>
                <c:pt idx="281">
                  <c:v>32</c:v>
                </c:pt>
                <c:pt idx="282">
                  <c:v>21</c:v>
                </c:pt>
                <c:pt idx="283">
                  <c:v>40</c:v>
                </c:pt>
                <c:pt idx="284">
                  <c:v>23</c:v>
                </c:pt>
                <c:pt idx="285">
                  <c:v>29</c:v>
                </c:pt>
                <c:pt idx="286">
                  <c:v>28</c:v>
                </c:pt>
                <c:pt idx="287">
                  <c:v>41</c:v>
                </c:pt>
                <c:pt idx="288">
                  <c:v>34</c:v>
                </c:pt>
                <c:pt idx="289">
                  <c:v>25</c:v>
                </c:pt>
                <c:pt idx="290">
                  <c:v>25</c:v>
                </c:pt>
                <c:pt idx="291">
                  <c:v>31</c:v>
                </c:pt>
                <c:pt idx="292">
                  <c:v>27</c:v>
                </c:pt>
                <c:pt idx="293">
                  <c:v>53</c:v>
                </c:pt>
                <c:pt idx="294">
                  <c:v>63</c:v>
                </c:pt>
                <c:pt idx="295">
                  <c:v>36</c:v>
                </c:pt>
                <c:pt idx="296">
                  <c:v>35</c:v>
                </c:pt>
                <c:pt idx="297">
                  <c:v>33</c:v>
                </c:pt>
                <c:pt idx="298">
                  <c:v>38</c:v>
                </c:pt>
                <c:pt idx="299">
                  <c:v>41</c:v>
                </c:pt>
                <c:pt idx="300">
                  <c:v>28</c:v>
                </c:pt>
                <c:pt idx="301">
                  <c:v>44</c:v>
                </c:pt>
                <c:pt idx="302">
                  <c:v>31</c:v>
                </c:pt>
                <c:pt idx="303">
                  <c:v>53</c:v>
                </c:pt>
                <c:pt idx="304">
                  <c:v>22</c:v>
                </c:pt>
                <c:pt idx="305">
                  <c:v>43</c:v>
                </c:pt>
                <c:pt idx="306">
                  <c:v>24</c:v>
                </c:pt>
                <c:pt idx="307">
                  <c:v>27</c:v>
                </c:pt>
                <c:pt idx="308">
                  <c:v>35</c:v>
                </c:pt>
                <c:pt idx="309">
                  <c:v>49</c:v>
                </c:pt>
                <c:pt idx="310">
                  <c:v>56</c:v>
                </c:pt>
                <c:pt idx="311">
                  <c:v>24</c:v>
                </c:pt>
                <c:pt idx="312">
                  <c:v>46</c:v>
                </c:pt>
                <c:pt idx="313">
                  <c:v>27</c:v>
                </c:pt>
                <c:pt idx="314">
                  <c:v>20</c:v>
                </c:pt>
                <c:pt idx="315">
                  <c:v>20</c:v>
                </c:pt>
                <c:pt idx="316">
                  <c:v>29</c:v>
                </c:pt>
                <c:pt idx="317">
                  <c:v>30</c:v>
                </c:pt>
                <c:pt idx="318">
                  <c:v>34</c:v>
                </c:pt>
                <c:pt idx="319">
                  <c:v>49</c:v>
                </c:pt>
                <c:pt idx="320">
                  <c:v>51</c:v>
                </c:pt>
                <c:pt idx="321">
                  <c:v>47</c:v>
                </c:pt>
                <c:pt idx="322">
                  <c:v>41</c:v>
                </c:pt>
                <c:pt idx="323">
                  <c:v>33</c:v>
                </c:pt>
                <c:pt idx="324">
                  <c:v>25</c:v>
                </c:pt>
                <c:pt idx="325">
                  <c:v>36</c:v>
                </c:pt>
                <c:pt idx="326">
                  <c:v>22</c:v>
                </c:pt>
                <c:pt idx="327">
                  <c:v>30</c:v>
                </c:pt>
                <c:pt idx="328">
                  <c:v>22</c:v>
                </c:pt>
                <c:pt idx="329">
                  <c:v>60</c:v>
                </c:pt>
                <c:pt idx="330">
                  <c:v>32</c:v>
                </c:pt>
                <c:pt idx="331">
                  <c:v>29</c:v>
                </c:pt>
                <c:pt idx="332">
                  <c:v>33</c:v>
                </c:pt>
                <c:pt idx="333">
                  <c:v>34</c:v>
                </c:pt>
                <c:pt idx="334">
                  <c:v>67</c:v>
                </c:pt>
                <c:pt idx="335">
                  <c:v>24</c:v>
                </c:pt>
                <c:pt idx="336">
                  <c:v>38</c:v>
                </c:pt>
                <c:pt idx="337">
                  <c:v>63</c:v>
                </c:pt>
                <c:pt idx="338">
                  <c:v>29</c:v>
                </c:pt>
                <c:pt idx="339">
                  <c:v>35</c:v>
                </c:pt>
                <c:pt idx="340">
                  <c:v>23</c:v>
                </c:pt>
                <c:pt idx="341">
                  <c:v>31</c:v>
                </c:pt>
                <c:pt idx="342">
                  <c:v>24</c:v>
                </c:pt>
                <c:pt idx="343">
                  <c:v>26</c:v>
                </c:pt>
                <c:pt idx="344">
                  <c:v>37</c:v>
                </c:pt>
                <c:pt idx="345">
                  <c:v>26</c:v>
                </c:pt>
                <c:pt idx="346">
                  <c:v>37</c:v>
                </c:pt>
                <c:pt idx="347">
                  <c:v>35</c:v>
                </c:pt>
                <c:pt idx="348">
                  <c:v>32</c:v>
                </c:pt>
                <c:pt idx="349">
                  <c:v>30</c:v>
                </c:pt>
                <c:pt idx="350">
                  <c:v>59</c:v>
                </c:pt>
                <c:pt idx="351">
                  <c:v>21</c:v>
                </c:pt>
                <c:pt idx="352">
                  <c:v>28</c:v>
                </c:pt>
                <c:pt idx="353">
                  <c:v>25</c:v>
                </c:pt>
                <c:pt idx="354">
                  <c:v>24</c:v>
                </c:pt>
                <c:pt idx="355">
                  <c:v>35</c:v>
                </c:pt>
                <c:pt idx="356">
                  <c:v>31</c:v>
                </c:pt>
                <c:pt idx="357">
                  <c:v>26</c:v>
                </c:pt>
                <c:pt idx="358">
                  <c:v>40</c:v>
                </c:pt>
                <c:pt idx="359">
                  <c:v>33</c:v>
                </c:pt>
                <c:pt idx="360">
                  <c:v>28</c:v>
                </c:pt>
                <c:pt idx="361">
                  <c:v>31</c:v>
                </c:pt>
                <c:pt idx="362">
                  <c:v>36</c:v>
                </c:pt>
                <c:pt idx="363">
                  <c:v>27</c:v>
                </c:pt>
                <c:pt idx="364">
                  <c:v>23</c:v>
                </c:pt>
                <c:pt idx="365">
                  <c:v>26</c:v>
                </c:pt>
                <c:pt idx="366">
                  <c:v>45</c:v>
                </c:pt>
                <c:pt idx="367">
                  <c:v>38</c:v>
                </c:pt>
                <c:pt idx="368">
                  <c:v>19</c:v>
                </c:pt>
                <c:pt idx="369">
                  <c:v>25</c:v>
                </c:pt>
                <c:pt idx="370">
                  <c:v>27</c:v>
                </c:pt>
                <c:pt idx="371">
                  <c:v>52</c:v>
                </c:pt>
                <c:pt idx="372">
                  <c:v>43</c:v>
                </c:pt>
                <c:pt idx="373">
                  <c:v>18</c:v>
                </c:pt>
                <c:pt idx="374">
                  <c:v>48</c:v>
                </c:pt>
                <c:pt idx="375">
                  <c:v>32</c:v>
                </c:pt>
                <c:pt idx="376">
                  <c:v>29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31</c:v>
                </c:pt>
                <c:pt idx="381">
                  <c:v>43</c:v>
                </c:pt>
                <c:pt idx="382">
                  <c:v>65</c:v>
                </c:pt>
                <c:pt idx="383">
                  <c:v>25</c:v>
                </c:pt>
                <c:pt idx="384">
                  <c:v>37</c:v>
                </c:pt>
                <c:pt idx="385">
                  <c:v>22</c:v>
                </c:pt>
                <c:pt idx="386">
                  <c:v>25</c:v>
                </c:pt>
                <c:pt idx="387">
                  <c:v>39</c:v>
                </c:pt>
                <c:pt idx="388">
                  <c:v>56</c:v>
                </c:pt>
                <c:pt idx="389">
                  <c:v>65</c:v>
                </c:pt>
                <c:pt idx="390">
                  <c:v>65</c:v>
                </c:pt>
                <c:pt idx="391">
                  <c:v>53</c:v>
                </c:pt>
                <c:pt idx="392">
                  <c:v>30</c:v>
                </c:pt>
                <c:pt idx="393">
                  <c:v>44</c:v>
                </c:pt>
                <c:pt idx="394">
                  <c:v>33</c:v>
                </c:pt>
                <c:pt idx="395">
                  <c:v>34</c:v>
                </c:pt>
                <c:pt idx="396">
                  <c:v>19</c:v>
                </c:pt>
                <c:pt idx="397">
                  <c:v>23</c:v>
                </c:pt>
                <c:pt idx="398">
                  <c:v>39</c:v>
                </c:pt>
                <c:pt idx="399">
                  <c:v>22</c:v>
                </c:pt>
                <c:pt idx="400">
                  <c:v>28</c:v>
                </c:pt>
                <c:pt idx="401">
                  <c:v>33</c:v>
                </c:pt>
                <c:pt idx="402">
                  <c:v>35</c:v>
                </c:pt>
                <c:pt idx="403">
                  <c:v>35</c:v>
                </c:pt>
                <c:pt idx="404">
                  <c:v>46</c:v>
                </c:pt>
                <c:pt idx="405">
                  <c:v>31</c:v>
                </c:pt>
                <c:pt idx="406">
                  <c:v>26</c:v>
                </c:pt>
                <c:pt idx="407">
                  <c:v>31</c:v>
                </c:pt>
                <c:pt idx="408">
                  <c:v>35</c:v>
                </c:pt>
                <c:pt idx="409">
                  <c:v>26</c:v>
                </c:pt>
                <c:pt idx="410">
                  <c:v>34</c:v>
                </c:pt>
                <c:pt idx="411">
                  <c:v>30</c:v>
                </c:pt>
                <c:pt idx="412">
                  <c:v>38</c:v>
                </c:pt>
                <c:pt idx="413">
                  <c:v>25</c:v>
                </c:pt>
                <c:pt idx="414">
                  <c:v>22</c:v>
                </c:pt>
                <c:pt idx="415">
                  <c:v>26</c:v>
                </c:pt>
                <c:pt idx="416">
                  <c:v>56</c:v>
                </c:pt>
                <c:pt idx="417">
                  <c:v>28</c:v>
                </c:pt>
                <c:pt idx="418">
                  <c:v>35</c:v>
                </c:pt>
                <c:pt idx="419">
                  <c:v>31</c:v>
                </c:pt>
                <c:pt idx="420">
                  <c:v>25</c:v>
                </c:pt>
                <c:pt idx="421">
                  <c:v>36</c:v>
                </c:pt>
                <c:pt idx="422">
                  <c:v>26</c:v>
                </c:pt>
                <c:pt idx="423">
                  <c:v>47</c:v>
                </c:pt>
                <c:pt idx="424">
                  <c:v>27</c:v>
                </c:pt>
                <c:pt idx="425">
                  <c:v>41</c:v>
                </c:pt>
              </c:strCache>
            </c:strRef>
          </c:xVal>
          <c:yVal>
            <c:numRef>
              <c:f>'Base Data'!$F$4:$F$428</c:f>
              <c:numCache>
                <c:formatCode>General</c:formatCode>
                <c:ptCount val="425"/>
                <c:pt idx="0">
                  <c:v>28</c:v>
                </c:pt>
                <c:pt idx="1">
                  <c:v>30</c:v>
                </c:pt>
                <c:pt idx="2">
                  <c:v>114</c:v>
                </c:pt>
                <c:pt idx="3">
                  <c:v>49</c:v>
                </c:pt>
                <c:pt idx="4">
                  <c:v>53</c:v>
                </c:pt>
                <c:pt idx="5">
                  <c:v>23</c:v>
                </c:pt>
                <c:pt idx="6">
                  <c:v>54</c:v>
                </c:pt>
                <c:pt idx="7">
                  <c:v>19</c:v>
                </c:pt>
                <c:pt idx="8">
                  <c:v>103</c:v>
                </c:pt>
                <c:pt idx="9">
                  <c:v>9</c:v>
                </c:pt>
                <c:pt idx="10">
                  <c:v>58</c:v>
                </c:pt>
                <c:pt idx="11">
                  <c:v>94</c:v>
                </c:pt>
                <c:pt idx="12">
                  <c:v>4</c:v>
                </c:pt>
                <c:pt idx="13">
                  <c:v>0</c:v>
                </c:pt>
                <c:pt idx="14">
                  <c:v>25</c:v>
                </c:pt>
                <c:pt idx="15">
                  <c:v>23</c:v>
                </c:pt>
                <c:pt idx="16">
                  <c:v>52</c:v>
                </c:pt>
                <c:pt idx="17">
                  <c:v>26</c:v>
                </c:pt>
                <c:pt idx="18">
                  <c:v>31</c:v>
                </c:pt>
                <c:pt idx="19">
                  <c:v>45</c:v>
                </c:pt>
                <c:pt idx="20">
                  <c:v>35</c:v>
                </c:pt>
                <c:pt idx="21">
                  <c:v>22</c:v>
                </c:pt>
                <c:pt idx="22">
                  <c:v>13</c:v>
                </c:pt>
                <c:pt idx="23">
                  <c:v>74</c:v>
                </c:pt>
                <c:pt idx="24">
                  <c:v>8</c:v>
                </c:pt>
                <c:pt idx="25">
                  <c:v>7</c:v>
                </c:pt>
                <c:pt idx="26">
                  <c:v>119</c:v>
                </c:pt>
                <c:pt idx="27">
                  <c:v>53</c:v>
                </c:pt>
                <c:pt idx="28">
                  <c:v>46</c:v>
                </c:pt>
                <c:pt idx="29">
                  <c:v>2</c:v>
                </c:pt>
                <c:pt idx="30">
                  <c:v>46</c:v>
                </c:pt>
                <c:pt idx="31">
                  <c:v>2</c:v>
                </c:pt>
                <c:pt idx="32">
                  <c:v>58</c:v>
                </c:pt>
                <c:pt idx="33">
                  <c:v>7</c:v>
                </c:pt>
                <c:pt idx="34">
                  <c:v>1</c:v>
                </c:pt>
                <c:pt idx="35">
                  <c:v>65</c:v>
                </c:pt>
                <c:pt idx="36">
                  <c:v>6</c:v>
                </c:pt>
                <c:pt idx="37">
                  <c:v>36</c:v>
                </c:pt>
                <c:pt idx="38">
                  <c:v>9</c:v>
                </c:pt>
                <c:pt idx="39">
                  <c:v>89</c:v>
                </c:pt>
                <c:pt idx="40">
                  <c:v>2</c:v>
                </c:pt>
                <c:pt idx="41">
                  <c:v>13</c:v>
                </c:pt>
                <c:pt idx="42">
                  <c:v>2</c:v>
                </c:pt>
                <c:pt idx="43">
                  <c:v>17</c:v>
                </c:pt>
                <c:pt idx="44">
                  <c:v>5</c:v>
                </c:pt>
                <c:pt idx="45">
                  <c:v>119</c:v>
                </c:pt>
                <c:pt idx="46">
                  <c:v>116</c:v>
                </c:pt>
                <c:pt idx="47">
                  <c:v>23</c:v>
                </c:pt>
                <c:pt idx="48">
                  <c:v>3</c:v>
                </c:pt>
                <c:pt idx="49">
                  <c:v>0</c:v>
                </c:pt>
                <c:pt idx="50">
                  <c:v>16</c:v>
                </c:pt>
                <c:pt idx="51">
                  <c:v>2</c:v>
                </c:pt>
                <c:pt idx="52">
                  <c:v>6</c:v>
                </c:pt>
                <c:pt idx="53">
                  <c:v>78</c:v>
                </c:pt>
                <c:pt idx="54">
                  <c:v>10</c:v>
                </c:pt>
                <c:pt idx="55">
                  <c:v>25</c:v>
                </c:pt>
                <c:pt idx="56">
                  <c:v>90</c:v>
                </c:pt>
                <c:pt idx="57">
                  <c:v>91</c:v>
                </c:pt>
                <c:pt idx="58">
                  <c:v>8</c:v>
                </c:pt>
                <c:pt idx="59">
                  <c:v>11</c:v>
                </c:pt>
                <c:pt idx="60">
                  <c:v>30</c:v>
                </c:pt>
                <c:pt idx="61">
                  <c:v>37</c:v>
                </c:pt>
                <c:pt idx="62">
                  <c:v>28</c:v>
                </c:pt>
                <c:pt idx="63">
                  <c:v>9</c:v>
                </c:pt>
                <c:pt idx="64">
                  <c:v>42</c:v>
                </c:pt>
                <c:pt idx="65">
                  <c:v>13</c:v>
                </c:pt>
                <c:pt idx="66">
                  <c:v>107</c:v>
                </c:pt>
                <c:pt idx="67">
                  <c:v>4</c:v>
                </c:pt>
                <c:pt idx="68">
                  <c:v>22</c:v>
                </c:pt>
                <c:pt idx="69">
                  <c:v>5</c:v>
                </c:pt>
                <c:pt idx="70">
                  <c:v>12</c:v>
                </c:pt>
                <c:pt idx="71">
                  <c:v>35</c:v>
                </c:pt>
                <c:pt idx="72">
                  <c:v>22</c:v>
                </c:pt>
                <c:pt idx="73">
                  <c:v>16</c:v>
                </c:pt>
                <c:pt idx="74">
                  <c:v>23</c:v>
                </c:pt>
                <c:pt idx="75">
                  <c:v>19</c:v>
                </c:pt>
                <c:pt idx="76">
                  <c:v>14</c:v>
                </c:pt>
                <c:pt idx="77">
                  <c:v>33</c:v>
                </c:pt>
                <c:pt idx="78">
                  <c:v>119</c:v>
                </c:pt>
                <c:pt idx="79">
                  <c:v>5</c:v>
                </c:pt>
                <c:pt idx="80">
                  <c:v>73</c:v>
                </c:pt>
                <c:pt idx="81">
                  <c:v>0</c:v>
                </c:pt>
                <c:pt idx="82">
                  <c:v>5</c:v>
                </c:pt>
                <c:pt idx="83">
                  <c:v>35</c:v>
                </c:pt>
                <c:pt idx="84">
                  <c:v>2</c:v>
                </c:pt>
                <c:pt idx="85">
                  <c:v>12</c:v>
                </c:pt>
                <c:pt idx="86">
                  <c:v>15</c:v>
                </c:pt>
                <c:pt idx="87">
                  <c:v>22</c:v>
                </c:pt>
                <c:pt idx="88">
                  <c:v>4</c:v>
                </c:pt>
                <c:pt idx="89">
                  <c:v>10</c:v>
                </c:pt>
                <c:pt idx="90">
                  <c:v>54</c:v>
                </c:pt>
                <c:pt idx="91">
                  <c:v>7</c:v>
                </c:pt>
                <c:pt idx="92">
                  <c:v>16</c:v>
                </c:pt>
                <c:pt idx="93">
                  <c:v>63</c:v>
                </c:pt>
                <c:pt idx="94">
                  <c:v>48</c:v>
                </c:pt>
                <c:pt idx="95">
                  <c:v>13</c:v>
                </c:pt>
                <c:pt idx="96">
                  <c:v>42</c:v>
                </c:pt>
                <c:pt idx="97">
                  <c:v>0</c:v>
                </c:pt>
                <c:pt idx="98">
                  <c:v>52</c:v>
                </c:pt>
                <c:pt idx="99">
                  <c:v>24</c:v>
                </c:pt>
                <c:pt idx="100">
                  <c:v>2</c:v>
                </c:pt>
                <c:pt idx="101">
                  <c:v>0</c:v>
                </c:pt>
                <c:pt idx="102">
                  <c:v>90</c:v>
                </c:pt>
                <c:pt idx="103">
                  <c:v>23</c:v>
                </c:pt>
                <c:pt idx="104">
                  <c:v>12</c:v>
                </c:pt>
                <c:pt idx="105">
                  <c:v>22</c:v>
                </c:pt>
                <c:pt idx="106">
                  <c:v>15</c:v>
                </c:pt>
                <c:pt idx="107">
                  <c:v>41</c:v>
                </c:pt>
                <c:pt idx="108">
                  <c:v>21</c:v>
                </c:pt>
                <c:pt idx="109">
                  <c:v>24</c:v>
                </c:pt>
                <c:pt idx="110">
                  <c:v>51</c:v>
                </c:pt>
                <c:pt idx="111">
                  <c:v>7</c:v>
                </c:pt>
                <c:pt idx="112">
                  <c:v>1</c:v>
                </c:pt>
                <c:pt idx="113">
                  <c:v>62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23</c:v>
                </c:pt>
                <c:pt idx="118">
                  <c:v>0</c:v>
                </c:pt>
                <c:pt idx="119">
                  <c:v>5</c:v>
                </c:pt>
                <c:pt idx="120">
                  <c:v>2</c:v>
                </c:pt>
                <c:pt idx="121">
                  <c:v>59</c:v>
                </c:pt>
                <c:pt idx="122">
                  <c:v>13</c:v>
                </c:pt>
                <c:pt idx="123">
                  <c:v>0</c:v>
                </c:pt>
                <c:pt idx="124">
                  <c:v>15</c:v>
                </c:pt>
                <c:pt idx="125">
                  <c:v>2</c:v>
                </c:pt>
                <c:pt idx="126">
                  <c:v>40</c:v>
                </c:pt>
                <c:pt idx="127">
                  <c:v>4</c:v>
                </c:pt>
                <c:pt idx="128">
                  <c:v>15</c:v>
                </c:pt>
                <c:pt idx="129">
                  <c:v>14</c:v>
                </c:pt>
                <c:pt idx="130">
                  <c:v>14</c:v>
                </c:pt>
                <c:pt idx="131">
                  <c:v>70</c:v>
                </c:pt>
                <c:pt idx="132">
                  <c:v>8</c:v>
                </c:pt>
                <c:pt idx="133">
                  <c:v>109</c:v>
                </c:pt>
                <c:pt idx="134">
                  <c:v>0</c:v>
                </c:pt>
                <c:pt idx="135">
                  <c:v>67</c:v>
                </c:pt>
                <c:pt idx="136">
                  <c:v>32</c:v>
                </c:pt>
                <c:pt idx="137">
                  <c:v>35</c:v>
                </c:pt>
                <c:pt idx="138">
                  <c:v>20</c:v>
                </c:pt>
                <c:pt idx="139">
                  <c:v>17</c:v>
                </c:pt>
                <c:pt idx="140">
                  <c:v>6</c:v>
                </c:pt>
                <c:pt idx="141">
                  <c:v>3</c:v>
                </c:pt>
                <c:pt idx="142">
                  <c:v>32</c:v>
                </c:pt>
                <c:pt idx="143">
                  <c:v>26</c:v>
                </c:pt>
                <c:pt idx="144">
                  <c:v>0</c:v>
                </c:pt>
                <c:pt idx="145">
                  <c:v>41</c:v>
                </c:pt>
                <c:pt idx="146">
                  <c:v>21</c:v>
                </c:pt>
                <c:pt idx="147">
                  <c:v>65</c:v>
                </c:pt>
                <c:pt idx="148">
                  <c:v>6</c:v>
                </c:pt>
                <c:pt idx="149">
                  <c:v>88</c:v>
                </c:pt>
                <c:pt idx="150">
                  <c:v>9</c:v>
                </c:pt>
                <c:pt idx="151">
                  <c:v>57</c:v>
                </c:pt>
                <c:pt idx="152">
                  <c:v>1</c:v>
                </c:pt>
                <c:pt idx="153">
                  <c:v>102</c:v>
                </c:pt>
                <c:pt idx="154">
                  <c:v>85</c:v>
                </c:pt>
                <c:pt idx="155">
                  <c:v>5</c:v>
                </c:pt>
                <c:pt idx="156">
                  <c:v>75</c:v>
                </c:pt>
                <c:pt idx="157">
                  <c:v>57</c:v>
                </c:pt>
                <c:pt idx="158">
                  <c:v>10</c:v>
                </c:pt>
                <c:pt idx="159">
                  <c:v>69</c:v>
                </c:pt>
                <c:pt idx="160">
                  <c:v>3</c:v>
                </c:pt>
                <c:pt idx="161">
                  <c:v>106</c:v>
                </c:pt>
                <c:pt idx="162">
                  <c:v>28</c:v>
                </c:pt>
                <c:pt idx="163">
                  <c:v>108</c:v>
                </c:pt>
                <c:pt idx="164">
                  <c:v>24</c:v>
                </c:pt>
                <c:pt idx="165">
                  <c:v>14</c:v>
                </c:pt>
                <c:pt idx="166">
                  <c:v>26</c:v>
                </c:pt>
                <c:pt idx="167">
                  <c:v>1</c:v>
                </c:pt>
                <c:pt idx="168">
                  <c:v>6</c:v>
                </c:pt>
                <c:pt idx="169">
                  <c:v>29</c:v>
                </c:pt>
                <c:pt idx="170">
                  <c:v>33</c:v>
                </c:pt>
                <c:pt idx="171">
                  <c:v>79</c:v>
                </c:pt>
                <c:pt idx="172">
                  <c:v>60</c:v>
                </c:pt>
                <c:pt idx="173">
                  <c:v>10</c:v>
                </c:pt>
                <c:pt idx="174">
                  <c:v>75</c:v>
                </c:pt>
                <c:pt idx="175">
                  <c:v>0</c:v>
                </c:pt>
                <c:pt idx="176">
                  <c:v>8</c:v>
                </c:pt>
                <c:pt idx="177">
                  <c:v>7</c:v>
                </c:pt>
                <c:pt idx="178">
                  <c:v>111</c:v>
                </c:pt>
                <c:pt idx="179">
                  <c:v>6</c:v>
                </c:pt>
                <c:pt idx="180">
                  <c:v>12</c:v>
                </c:pt>
                <c:pt idx="181">
                  <c:v>16</c:v>
                </c:pt>
                <c:pt idx="182">
                  <c:v>2</c:v>
                </c:pt>
                <c:pt idx="183">
                  <c:v>14</c:v>
                </c:pt>
                <c:pt idx="184">
                  <c:v>14</c:v>
                </c:pt>
                <c:pt idx="185">
                  <c:v>10</c:v>
                </c:pt>
                <c:pt idx="186">
                  <c:v>59</c:v>
                </c:pt>
                <c:pt idx="187">
                  <c:v>92</c:v>
                </c:pt>
                <c:pt idx="188">
                  <c:v>1</c:v>
                </c:pt>
                <c:pt idx="189">
                  <c:v>46</c:v>
                </c:pt>
                <c:pt idx="190">
                  <c:v>3</c:v>
                </c:pt>
                <c:pt idx="191">
                  <c:v>0</c:v>
                </c:pt>
                <c:pt idx="192">
                  <c:v>19</c:v>
                </c:pt>
                <c:pt idx="193">
                  <c:v>8</c:v>
                </c:pt>
                <c:pt idx="194">
                  <c:v>108</c:v>
                </c:pt>
                <c:pt idx="195">
                  <c:v>3</c:v>
                </c:pt>
                <c:pt idx="196">
                  <c:v>28</c:v>
                </c:pt>
                <c:pt idx="197">
                  <c:v>1</c:v>
                </c:pt>
                <c:pt idx="198">
                  <c:v>42</c:v>
                </c:pt>
                <c:pt idx="199">
                  <c:v>2</c:v>
                </c:pt>
                <c:pt idx="200">
                  <c:v>69</c:v>
                </c:pt>
                <c:pt idx="201">
                  <c:v>89</c:v>
                </c:pt>
                <c:pt idx="202">
                  <c:v>14</c:v>
                </c:pt>
                <c:pt idx="203">
                  <c:v>3</c:v>
                </c:pt>
                <c:pt idx="204">
                  <c:v>75</c:v>
                </c:pt>
                <c:pt idx="205">
                  <c:v>28</c:v>
                </c:pt>
                <c:pt idx="206">
                  <c:v>13</c:v>
                </c:pt>
                <c:pt idx="207">
                  <c:v>23</c:v>
                </c:pt>
                <c:pt idx="208">
                  <c:v>5</c:v>
                </c:pt>
                <c:pt idx="209">
                  <c:v>63</c:v>
                </c:pt>
                <c:pt idx="210">
                  <c:v>47</c:v>
                </c:pt>
                <c:pt idx="211">
                  <c:v>42</c:v>
                </c:pt>
                <c:pt idx="212">
                  <c:v>99</c:v>
                </c:pt>
                <c:pt idx="213">
                  <c:v>0</c:v>
                </c:pt>
                <c:pt idx="214">
                  <c:v>4</c:v>
                </c:pt>
                <c:pt idx="215">
                  <c:v>9</c:v>
                </c:pt>
                <c:pt idx="216">
                  <c:v>34</c:v>
                </c:pt>
                <c:pt idx="217">
                  <c:v>89</c:v>
                </c:pt>
                <c:pt idx="218">
                  <c:v>23</c:v>
                </c:pt>
                <c:pt idx="219">
                  <c:v>111</c:v>
                </c:pt>
                <c:pt idx="220">
                  <c:v>62</c:v>
                </c:pt>
                <c:pt idx="221">
                  <c:v>27</c:v>
                </c:pt>
                <c:pt idx="222">
                  <c:v>40</c:v>
                </c:pt>
                <c:pt idx="223">
                  <c:v>96</c:v>
                </c:pt>
                <c:pt idx="224">
                  <c:v>103</c:v>
                </c:pt>
                <c:pt idx="225">
                  <c:v>94</c:v>
                </c:pt>
                <c:pt idx="226">
                  <c:v>5</c:v>
                </c:pt>
                <c:pt idx="227">
                  <c:v>2</c:v>
                </c:pt>
                <c:pt idx="228">
                  <c:v>6</c:v>
                </c:pt>
                <c:pt idx="229">
                  <c:v>14</c:v>
                </c:pt>
                <c:pt idx="230">
                  <c:v>119</c:v>
                </c:pt>
                <c:pt idx="231">
                  <c:v>6</c:v>
                </c:pt>
                <c:pt idx="232">
                  <c:v>66</c:v>
                </c:pt>
                <c:pt idx="233">
                  <c:v>3</c:v>
                </c:pt>
                <c:pt idx="234">
                  <c:v>45</c:v>
                </c:pt>
                <c:pt idx="235">
                  <c:v>39</c:v>
                </c:pt>
                <c:pt idx="236">
                  <c:v>0</c:v>
                </c:pt>
                <c:pt idx="237">
                  <c:v>13</c:v>
                </c:pt>
                <c:pt idx="238">
                  <c:v>9</c:v>
                </c:pt>
                <c:pt idx="239">
                  <c:v>29</c:v>
                </c:pt>
                <c:pt idx="240">
                  <c:v>99</c:v>
                </c:pt>
                <c:pt idx="241">
                  <c:v>25</c:v>
                </c:pt>
                <c:pt idx="242">
                  <c:v>111</c:v>
                </c:pt>
                <c:pt idx="243">
                  <c:v>6</c:v>
                </c:pt>
                <c:pt idx="244">
                  <c:v>83</c:v>
                </c:pt>
                <c:pt idx="245">
                  <c:v>2</c:v>
                </c:pt>
                <c:pt idx="246">
                  <c:v>36</c:v>
                </c:pt>
                <c:pt idx="247">
                  <c:v>0</c:v>
                </c:pt>
                <c:pt idx="248">
                  <c:v>29</c:v>
                </c:pt>
                <c:pt idx="249">
                  <c:v>4</c:v>
                </c:pt>
                <c:pt idx="250">
                  <c:v>11</c:v>
                </c:pt>
                <c:pt idx="251">
                  <c:v>21</c:v>
                </c:pt>
                <c:pt idx="252">
                  <c:v>36</c:v>
                </c:pt>
                <c:pt idx="253">
                  <c:v>4</c:v>
                </c:pt>
                <c:pt idx="254">
                  <c:v>14</c:v>
                </c:pt>
                <c:pt idx="255">
                  <c:v>81</c:v>
                </c:pt>
                <c:pt idx="256">
                  <c:v>48</c:v>
                </c:pt>
                <c:pt idx="257">
                  <c:v>14</c:v>
                </c:pt>
                <c:pt idx="258">
                  <c:v>101</c:v>
                </c:pt>
                <c:pt idx="259">
                  <c:v>0</c:v>
                </c:pt>
                <c:pt idx="260">
                  <c:v>3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5</c:v>
                </c:pt>
                <c:pt idx="265">
                  <c:v>1</c:v>
                </c:pt>
                <c:pt idx="266">
                  <c:v>0</c:v>
                </c:pt>
                <c:pt idx="267">
                  <c:v>105</c:v>
                </c:pt>
                <c:pt idx="268">
                  <c:v>100</c:v>
                </c:pt>
                <c:pt idx="269">
                  <c:v>2</c:v>
                </c:pt>
                <c:pt idx="270">
                  <c:v>14</c:v>
                </c:pt>
                <c:pt idx="271">
                  <c:v>93</c:v>
                </c:pt>
                <c:pt idx="272">
                  <c:v>4</c:v>
                </c:pt>
                <c:pt idx="273">
                  <c:v>2</c:v>
                </c:pt>
                <c:pt idx="274">
                  <c:v>33</c:v>
                </c:pt>
                <c:pt idx="275">
                  <c:v>3</c:v>
                </c:pt>
                <c:pt idx="276">
                  <c:v>13</c:v>
                </c:pt>
                <c:pt idx="277">
                  <c:v>5</c:v>
                </c:pt>
                <c:pt idx="278">
                  <c:v>38</c:v>
                </c:pt>
                <c:pt idx="279">
                  <c:v>12</c:v>
                </c:pt>
                <c:pt idx="280">
                  <c:v>0</c:v>
                </c:pt>
                <c:pt idx="281">
                  <c:v>0</c:v>
                </c:pt>
                <c:pt idx="282">
                  <c:v>65</c:v>
                </c:pt>
                <c:pt idx="283">
                  <c:v>20</c:v>
                </c:pt>
                <c:pt idx="284">
                  <c:v>11</c:v>
                </c:pt>
                <c:pt idx="285">
                  <c:v>18</c:v>
                </c:pt>
                <c:pt idx="286">
                  <c:v>51</c:v>
                </c:pt>
                <c:pt idx="287">
                  <c:v>17</c:v>
                </c:pt>
                <c:pt idx="288">
                  <c:v>4</c:v>
                </c:pt>
                <c:pt idx="289">
                  <c:v>3</c:v>
                </c:pt>
                <c:pt idx="290">
                  <c:v>33</c:v>
                </c:pt>
                <c:pt idx="291">
                  <c:v>42</c:v>
                </c:pt>
                <c:pt idx="292">
                  <c:v>9</c:v>
                </c:pt>
                <c:pt idx="293">
                  <c:v>18</c:v>
                </c:pt>
                <c:pt idx="294">
                  <c:v>81</c:v>
                </c:pt>
                <c:pt idx="295">
                  <c:v>56</c:v>
                </c:pt>
                <c:pt idx="296">
                  <c:v>61</c:v>
                </c:pt>
                <c:pt idx="297">
                  <c:v>20</c:v>
                </c:pt>
                <c:pt idx="298">
                  <c:v>17</c:v>
                </c:pt>
                <c:pt idx="299">
                  <c:v>17</c:v>
                </c:pt>
                <c:pt idx="300">
                  <c:v>74</c:v>
                </c:pt>
                <c:pt idx="301">
                  <c:v>1</c:v>
                </c:pt>
                <c:pt idx="302">
                  <c:v>118</c:v>
                </c:pt>
                <c:pt idx="303">
                  <c:v>21</c:v>
                </c:pt>
                <c:pt idx="304">
                  <c:v>40</c:v>
                </c:pt>
                <c:pt idx="305">
                  <c:v>4</c:v>
                </c:pt>
                <c:pt idx="306">
                  <c:v>0</c:v>
                </c:pt>
                <c:pt idx="307">
                  <c:v>6</c:v>
                </c:pt>
                <c:pt idx="308">
                  <c:v>83</c:v>
                </c:pt>
                <c:pt idx="309">
                  <c:v>0</c:v>
                </c:pt>
                <c:pt idx="310">
                  <c:v>5</c:v>
                </c:pt>
                <c:pt idx="311">
                  <c:v>7</c:v>
                </c:pt>
                <c:pt idx="312">
                  <c:v>1</c:v>
                </c:pt>
                <c:pt idx="313">
                  <c:v>21</c:v>
                </c:pt>
                <c:pt idx="314">
                  <c:v>19</c:v>
                </c:pt>
                <c:pt idx="315">
                  <c:v>79</c:v>
                </c:pt>
                <c:pt idx="316">
                  <c:v>41</c:v>
                </c:pt>
                <c:pt idx="317">
                  <c:v>46</c:v>
                </c:pt>
                <c:pt idx="318">
                  <c:v>11</c:v>
                </c:pt>
                <c:pt idx="319">
                  <c:v>71</c:v>
                </c:pt>
                <c:pt idx="320">
                  <c:v>89</c:v>
                </c:pt>
                <c:pt idx="321">
                  <c:v>85</c:v>
                </c:pt>
                <c:pt idx="322">
                  <c:v>0</c:v>
                </c:pt>
                <c:pt idx="323">
                  <c:v>13</c:v>
                </c:pt>
                <c:pt idx="324">
                  <c:v>14</c:v>
                </c:pt>
                <c:pt idx="325">
                  <c:v>5</c:v>
                </c:pt>
                <c:pt idx="326">
                  <c:v>19</c:v>
                </c:pt>
                <c:pt idx="327">
                  <c:v>27</c:v>
                </c:pt>
                <c:pt idx="328">
                  <c:v>55</c:v>
                </c:pt>
                <c:pt idx="329">
                  <c:v>4</c:v>
                </c:pt>
                <c:pt idx="330">
                  <c:v>20</c:v>
                </c:pt>
                <c:pt idx="331">
                  <c:v>21</c:v>
                </c:pt>
                <c:pt idx="332">
                  <c:v>15</c:v>
                </c:pt>
                <c:pt idx="333">
                  <c:v>15</c:v>
                </c:pt>
                <c:pt idx="334">
                  <c:v>17</c:v>
                </c:pt>
                <c:pt idx="335">
                  <c:v>31</c:v>
                </c:pt>
                <c:pt idx="336">
                  <c:v>0</c:v>
                </c:pt>
                <c:pt idx="337">
                  <c:v>32</c:v>
                </c:pt>
                <c:pt idx="338">
                  <c:v>32</c:v>
                </c:pt>
                <c:pt idx="339">
                  <c:v>15</c:v>
                </c:pt>
                <c:pt idx="340">
                  <c:v>11</c:v>
                </c:pt>
                <c:pt idx="341">
                  <c:v>37</c:v>
                </c:pt>
                <c:pt idx="342">
                  <c:v>5</c:v>
                </c:pt>
                <c:pt idx="343">
                  <c:v>36</c:v>
                </c:pt>
                <c:pt idx="344">
                  <c:v>14</c:v>
                </c:pt>
                <c:pt idx="345">
                  <c:v>14</c:v>
                </c:pt>
                <c:pt idx="346">
                  <c:v>26</c:v>
                </c:pt>
                <c:pt idx="347">
                  <c:v>36</c:v>
                </c:pt>
                <c:pt idx="348">
                  <c:v>87</c:v>
                </c:pt>
                <c:pt idx="349">
                  <c:v>83</c:v>
                </c:pt>
                <c:pt idx="350">
                  <c:v>3</c:v>
                </c:pt>
                <c:pt idx="351">
                  <c:v>40</c:v>
                </c:pt>
                <c:pt idx="352">
                  <c:v>21</c:v>
                </c:pt>
                <c:pt idx="353">
                  <c:v>20</c:v>
                </c:pt>
                <c:pt idx="354">
                  <c:v>12</c:v>
                </c:pt>
                <c:pt idx="355">
                  <c:v>2</c:v>
                </c:pt>
                <c:pt idx="356">
                  <c:v>17</c:v>
                </c:pt>
                <c:pt idx="357">
                  <c:v>4</c:v>
                </c:pt>
                <c:pt idx="358">
                  <c:v>93</c:v>
                </c:pt>
                <c:pt idx="359">
                  <c:v>10</c:v>
                </c:pt>
                <c:pt idx="360">
                  <c:v>45</c:v>
                </c:pt>
                <c:pt idx="361">
                  <c:v>14</c:v>
                </c:pt>
                <c:pt idx="362">
                  <c:v>20</c:v>
                </c:pt>
                <c:pt idx="363">
                  <c:v>16</c:v>
                </c:pt>
                <c:pt idx="364">
                  <c:v>19</c:v>
                </c:pt>
                <c:pt idx="365">
                  <c:v>85</c:v>
                </c:pt>
                <c:pt idx="366">
                  <c:v>65</c:v>
                </c:pt>
                <c:pt idx="367">
                  <c:v>1</c:v>
                </c:pt>
                <c:pt idx="368">
                  <c:v>9</c:v>
                </c:pt>
                <c:pt idx="369">
                  <c:v>2</c:v>
                </c:pt>
                <c:pt idx="370">
                  <c:v>114</c:v>
                </c:pt>
                <c:pt idx="371">
                  <c:v>21</c:v>
                </c:pt>
                <c:pt idx="372">
                  <c:v>4</c:v>
                </c:pt>
                <c:pt idx="373">
                  <c:v>77</c:v>
                </c:pt>
                <c:pt idx="374">
                  <c:v>4</c:v>
                </c:pt>
                <c:pt idx="375">
                  <c:v>5</c:v>
                </c:pt>
                <c:pt idx="376">
                  <c:v>71</c:v>
                </c:pt>
                <c:pt idx="377">
                  <c:v>20</c:v>
                </c:pt>
                <c:pt idx="378">
                  <c:v>3</c:v>
                </c:pt>
                <c:pt idx="379">
                  <c:v>66</c:v>
                </c:pt>
                <c:pt idx="380">
                  <c:v>22</c:v>
                </c:pt>
                <c:pt idx="381">
                  <c:v>90</c:v>
                </c:pt>
                <c:pt idx="382">
                  <c:v>24</c:v>
                </c:pt>
                <c:pt idx="383">
                  <c:v>41</c:v>
                </c:pt>
                <c:pt idx="384">
                  <c:v>108</c:v>
                </c:pt>
                <c:pt idx="385">
                  <c:v>3</c:v>
                </c:pt>
                <c:pt idx="386">
                  <c:v>15</c:v>
                </c:pt>
                <c:pt idx="387">
                  <c:v>81</c:v>
                </c:pt>
                <c:pt idx="388">
                  <c:v>24</c:v>
                </c:pt>
                <c:pt idx="389">
                  <c:v>17</c:v>
                </c:pt>
                <c:pt idx="390">
                  <c:v>18</c:v>
                </c:pt>
                <c:pt idx="391">
                  <c:v>46</c:v>
                </c:pt>
                <c:pt idx="392">
                  <c:v>70</c:v>
                </c:pt>
                <c:pt idx="393">
                  <c:v>17</c:v>
                </c:pt>
                <c:pt idx="394">
                  <c:v>53</c:v>
                </c:pt>
                <c:pt idx="395">
                  <c:v>9</c:v>
                </c:pt>
                <c:pt idx="396">
                  <c:v>2</c:v>
                </c:pt>
                <c:pt idx="397">
                  <c:v>31</c:v>
                </c:pt>
                <c:pt idx="398">
                  <c:v>0</c:v>
                </c:pt>
                <c:pt idx="399">
                  <c:v>24</c:v>
                </c:pt>
                <c:pt idx="400">
                  <c:v>20</c:v>
                </c:pt>
                <c:pt idx="401">
                  <c:v>92</c:v>
                </c:pt>
                <c:pt idx="402">
                  <c:v>14</c:v>
                </c:pt>
                <c:pt idx="403">
                  <c:v>115</c:v>
                </c:pt>
                <c:pt idx="404">
                  <c:v>24</c:v>
                </c:pt>
                <c:pt idx="405">
                  <c:v>7</c:v>
                </c:pt>
                <c:pt idx="406">
                  <c:v>9</c:v>
                </c:pt>
                <c:pt idx="407">
                  <c:v>40</c:v>
                </c:pt>
                <c:pt idx="408">
                  <c:v>47</c:v>
                </c:pt>
                <c:pt idx="409">
                  <c:v>95</c:v>
                </c:pt>
                <c:pt idx="410">
                  <c:v>60</c:v>
                </c:pt>
                <c:pt idx="411">
                  <c:v>21</c:v>
                </c:pt>
                <c:pt idx="412">
                  <c:v>34</c:v>
                </c:pt>
                <c:pt idx="413">
                  <c:v>16</c:v>
                </c:pt>
                <c:pt idx="414">
                  <c:v>40</c:v>
                </c:pt>
                <c:pt idx="415">
                  <c:v>73</c:v>
                </c:pt>
                <c:pt idx="416">
                  <c:v>4</c:v>
                </c:pt>
                <c:pt idx="417">
                  <c:v>9</c:v>
                </c:pt>
                <c:pt idx="418">
                  <c:v>93</c:v>
                </c:pt>
                <c:pt idx="419">
                  <c:v>24</c:v>
                </c:pt>
                <c:pt idx="420">
                  <c:v>37</c:v>
                </c:pt>
                <c:pt idx="421">
                  <c:v>5</c:v>
                </c:pt>
                <c:pt idx="422">
                  <c:v>54</c:v>
                </c:pt>
                <c:pt idx="423">
                  <c:v>27</c:v>
                </c:pt>
                <c:pt idx="42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D-4762-B0B1-5E7BD125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80271"/>
        <c:axId val="1991877775"/>
      </c:scatterChart>
      <c:valAx>
        <c:axId val="19918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77775"/>
        <c:crosses val="autoZero"/>
        <c:crossBetween val="midCat"/>
      </c:valAx>
      <c:valAx>
        <c:axId val="19918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Chart of Loan purpose on the amount of money client has (Checking + Savings 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Pareto Chart of Loan purpose on the amount of money client has (Checking + Savings )</a:t>
          </a:r>
        </a:p>
      </cx:txPr>
    </cx:title>
    <cx:plotArea>
      <cx:plotAreaRegion>
        <cx:series layoutId="clusteredColumn" uniqueId="{B488D8EC-8E02-4158-8C34-C88F68906C85}">
          <cx:tx>
            <cx:txData>
              <cx:f>_xlchart.v1.1</cx:f>
              <cx:v>Combined Checking + Savings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C4FC75-552B-4D9B-A331-AC9D71CB1E2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11</xdr:row>
      <xdr:rowOff>142875</xdr:rowOff>
    </xdr:from>
    <xdr:to>
      <xdr:col>26</xdr:col>
      <xdr:colOff>80962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CF0F4-0975-4D20-B78D-420CA297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10</xdr:row>
      <xdr:rowOff>152400</xdr:rowOff>
    </xdr:from>
    <xdr:to>
      <xdr:col>9</xdr:col>
      <xdr:colOff>509587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85CD6-400C-46FB-956E-FD19E71DE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6</xdr:row>
      <xdr:rowOff>142875</xdr:rowOff>
    </xdr:from>
    <xdr:to>
      <xdr:col>14</xdr:col>
      <xdr:colOff>414337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05288-DFC9-4E34-ADF8-254A05A59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381000</xdr:colOff>
      <xdr:row>20</xdr:row>
      <xdr:rowOff>118381</xdr:rowOff>
    </xdr:from>
    <xdr:to>
      <xdr:col>32</xdr:col>
      <xdr:colOff>272143</xdr:colOff>
      <xdr:row>35</xdr:row>
      <xdr:rowOff>4081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C6AA94-3CF3-4BEB-8BC8-1C0267C19E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75300" y="4207781"/>
              <a:ext cx="7942943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476249</xdr:colOff>
      <xdr:row>349</xdr:row>
      <xdr:rowOff>91168</xdr:rowOff>
    </xdr:from>
    <xdr:to>
      <xdr:col>5</xdr:col>
      <xdr:colOff>993320</xdr:colOff>
      <xdr:row>363</xdr:row>
      <xdr:rowOff>167368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FE8C0-F3A0-4054-8F8C-770F0FDCC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ble Hall RA account" refreshedDate="44823.74756087963" createdVersion="7" refreshedVersion="7" minRefreshableVersion="3" recordCount="425" xr:uid="{EA853091-23B4-4222-9F23-017772488193}">
  <cacheSource type="worksheet">
    <worksheetSource name="Table1"/>
  </cacheSource>
  <cacheFields count="16">
    <cacheField name="Loan Purpose" numFmtId="0">
      <sharedItems count="10">
        <s v="Small Appliance"/>
        <s v="Education"/>
        <s v="Other"/>
        <s v="New Car"/>
        <s v="Business"/>
        <s v="Furniture"/>
        <s v="Used Car"/>
        <s v="Large Appliance"/>
        <s v="Repairs"/>
        <s v="Retraining"/>
      </sharedItems>
    </cacheField>
    <cacheField name="Checking " numFmtId="164">
      <sharedItems containsSemiMixedTypes="0" containsString="0" containsNumber="1" containsInteger="1" minValue="0" maxValue="19812"/>
    </cacheField>
    <cacheField name="Savings" numFmtId="164">
      <sharedItems containsSemiMixedTypes="0" containsString="0" containsNumber="1" containsInteger="1" minValue="0" maxValue="19811"/>
    </cacheField>
    <cacheField name="Combined Checking + Savings" numFmtId="164">
      <sharedItems containsSemiMixedTypes="0" containsString="0" containsNumber="1" containsInteger="1" minValue="0" maxValue="32542" count="377">
        <n v="3624"/>
        <n v="1497"/>
        <n v="4465"/>
        <n v="11963"/>
        <n v="989"/>
        <n v="1384"/>
        <n v="2484"/>
        <n v="150"/>
        <n v="323"/>
        <n v="218"/>
        <n v="3560"/>
        <n v="919"/>
        <n v="116"/>
        <n v="409"/>
        <n v="309"/>
        <n v="4150"/>
        <n v="909"/>
        <n v="800"/>
        <n v="1639"/>
        <n v="9016"/>
        <n v="17599"/>
        <n v="949"/>
        <n v="973"/>
        <n v="904"/>
        <n v="177"/>
        <n v="1833"/>
        <n v="717"/>
        <n v="955"/>
        <n v="612"/>
        <n v="862"/>
        <n v="396"/>
        <n v="821"/>
        <n v="192"/>
        <n v="1734"/>
        <n v="2438"/>
        <n v="626"/>
        <n v="1060"/>
        <n v="0"/>
        <n v="813"/>
        <n v="148"/>
        <n v="497"/>
        <n v="5717"/>
        <n v="1519"/>
        <n v="7002"/>
        <n v="485"/>
        <n v="473"/>
        <n v="2043"/>
        <n v="17124"/>
        <n v="656"/>
        <n v="104"/>
        <n v="2632"/>
        <n v="609"/>
        <n v="2472"/>
        <n v="922"/>
        <n v="478"/>
        <n v="649"/>
        <n v="750"/>
        <n v="605"/>
        <n v="1409"/>
        <n v="1096"/>
        <n v="1336"/>
        <n v="734"/>
        <n v="2699"/>
        <n v="197"/>
        <n v="6628"/>
        <n v="887"/>
        <n v="367"/>
        <n v="523"/>
        <n v="154"/>
        <n v="4802"/>
        <n v="987"/>
        <n v="651"/>
        <n v="12721"/>
        <n v="842"/>
        <n v="14190"/>
        <n v="135"/>
        <n v="582"/>
        <n v="607"/>
        <n v="674"/>
        <n v="770"/>
        <n v="17545"/>
        <n v="129"/>
        <n v="3565"/>
        <n v="1201"/>
        <n v="399"/>
        <n v="706"/>
        <n v="2409"/>
        <n v="1028"/>
        <n v="9058"/>
        <n v="127"/>
        <n v="859"/>
        <n v="867"/>
        <n v="8249"/>
        <n v="1265"/>
        <n v="519"/>
        <n v="204"/>
        <n v="4684"/>
        <n v="1778"/>
        <n v="667"/>
        <n v="207"/>
        <n v="1787"/>
        <n v="322"/>
        <n v="8835"/>
        <n v="500"/>
        <n v="425"/>
        <n v="14717"/>
        <n v="1564"/>
        <n v="1365"/>
        <n v="1230"/>
        <n v="966"/>
        <n v="162"/>
        <n v="109"/>
        <n v="724"/>
        <n v="1212"/>
        <n v="789"/>
        <n v="552"/>
        <n v="8357"/>
        <n v="15328"/>
        <n v="680"/>
        <n v="716"/>
        <n v="710"/>
        <n v="5564"/>
        <n v="9929"/>
        <n v="19286"/>
        <n v="10853"/>
        <n v="374"/>
        <n v="12242"/>
        <n v="466"/>
        <n v="4449"/>
        <n v="836"/>
        <n v="391"/>
        <n v="270"/>
        <n v="260"/>
        <n v="3978"/>
        <n v="6345"/>
        <n v="979"/>
        <n v="772"/>
        <n v="3870"/>
        <n v="506"/>
        <n v="172"/>
        <n v="544"/>
        <n v="823"/>
        <n v="1447"/>
        <n v="771"/>
        <n v="956"/>
        <n v="999"/>
        <n v="1500"/>
        <n v="19812"/>
        <n v="4164"/>
        <n v="8944"/>
        <n v="807"/>
        <n v="11481"/>
        <n v="108"/>
        <n v="113"/>
        <n v="1613"/>
        <n v="965"/>
        <n v="7361"/>
        <n v="337"/>
        <n v="705"/>
        <n v="7710"/>
        <n v="798"/>
        <n v="538"/>
        <n v="546"/>
        <n v="146"/>
        <n v="646"/>
        <n v="412"/>
        <n v="3369"/>
        <n v="4973"/>
        <n v="761"/>
        <n v="276"/>
        <n v="935"/>
        <n v="3880"/>
        <n v="386"/>
        <n v="757"/>
        <n v="3129"/>
        <n v="14654"/>
        <n v="886"/>
        <n v="5180"/>
        <n v="5588"/>
        <n v="636"/>
        <n v="701"/>
        <n v="8258"/>
        <n v="11587"/>
        <n v="1075"/>
        <n v="17653"/>
        <n v="579"/>
        <n v="389"/>
        <n v="216"/>
        <n v="897"/>
        <n v="601"/>
        <n v="659"/>
        <n v="1366"/>
        <n v="806"/>
        <n v="3281"/>
        <n v="775"/>
        <n v="5831"/>
        <n v="797"/>
        <n v="565"/>
        <n v="14146"/>
        <n v="479"/>
        <n v="1435"/>
        <n v="325"/>
        <n v="643"/>
        <n v="3329"/>
        <n v="948"/>
        <n v="18716"/>
        <n v="340"/>
        <n v="6490"/>
        <n v="2215"/>
        <n v="835"/>
        <n v="418"/>
        <n v="898"/>
        <n v="663"/>
        <n v="718"/>
        <n v="169"/>
        <n v="8667"/>
        <n v="343"/>
        <n v="299"/>
        <n v="5857"/>
        <n v="726"/>
        <n v="483"/>
        <n v="1030"/>
        <n v="693"/>
        <n v="541"/>
        <n v="242"/>
        <n v="435"/>
        <n v="914"/>
        <n v="1114"/>
        <n v="815"/>
        <n v="957"/>
        <n v="660"/>
        <n v="17542"/>
        <n v="4256"/>
        <n v="14643"/>
        <n v="759"/>
        <n v="12632"/>
        <n v="893"/>
        <n v="4731"/>
        <n v="509"/>
        <n v="14215"/>
        <n v="408"/>
        <n v="2808"/>
        <n v="10099"/>
        <n v="3105"/>
        <n v="296"/>
        <n v="1385"/>
        <n v="946"/>
        <n v="347"/>
        <n v="17366"/>
        <n v="15800"/>
        <n v="712"/>
        <n v="648"/>
        <n v="533"/>
        <n v="3529"/>
        <n v="739"/>
        <n v="985"/>
        <n v="229"/>
        <n v="624"/>
        <n v="1391"/>
        <n v="3972"/>
        <n v="407"/>
        <n v="128"/>
        <n v="746"/>
        <n v="763"/>
        <n v="3423"/>
        <n v="1088"/>
        <n v="10668"/>
        <n v="1202"/>
        <n v="637"/>
        <n v="644"/>
        <n v="178"/>
        <n v="7752"/>
        <n v="17633"/>
        <n v="945"/>
        <n v="32542"/>
        <n v="803"/>
        <n v="11297"/>
        <n v="265"/>
        <n v="457"/>
        <n v="970"/>
        <n v="861"/>
        <n v="470"/>
        <n v="3273"/>
        <n v="461"/>
        <n v="586"/>
        <n v="7877"/>
        <n v="1138"/>
        <n v="208"/>
        <n v="1238"/>
        <n v="238"/>
        <n v="493"/>
        <n v="9125"/>
        <n v="364"/>
        <n v="156"/>
        <n v="508"/>
        <n v="2641"/>
        <n v="736"/>
        <n v="18620"/>
        <n v="1218"/>
        <n v="164"/>
        <n v="603"/>
        <n v="490"/>
        <n v="13970"/>
        <n v="713"/>
        <n v="503"/>
        <n v="596"/>
        <n v="531"/>
        <n v="6089"/>
        <n v="941"/>
        <n v="3111"/>
        <n v="2846"/>
        <n v="882"/>
        <n v="30228"/>
        <n v="642"/>
        <n v="781"/>
        <n v="819"/>
        <n v="547"/>
        <n v="685"/>
        <n v="1933"/>
        <n v="160"/>
        <n v="2877"/>
        <n v="6670"/>
        <n v="1851"/>
        <n v="486"/>
        <n v="2827"/>
        <n v="3305"/>
        <n v="10723"/>
        <n v="580"/>
        <n v="805"/>
        <n v="463"/>
        <n v="857"/>
        <n v="8850"/>
        <n v="21907"/>
        <n v="959"/>
        <n v="16630"/>
        <n v="900"/>
        <n v="1428"/>
        <n v="1257"/>
        <n v="369"/>
        <n v="762"/>
        <n v="907"/>
        <n v="4486"/>
        <n v="1440"/>
        <n v="1210"/>
        <n v="1355"/>
        <n v="302"/>
        <n v="933"/>
        <n v="2688"/>
        <n v="4549"/>
        <n v="11171"/>
        <n v="1655"/>
        <n v="1219"/>
        <n v="1053"/>
        <n v="1033"/>
        <n v="12635"/>
        <n v="138"/>
        <n v="576"/>
        <n v="1177"/>
        <n v="1412"/>
        <n v="20406"/>
        <n v="1082"/>
        <n v="4858"/>
        <n v="13428"/>
        <n v="1406"/>
        <n v="11838"/>
        <n v="142"/>
        <n v="403"/>
        <n v="3285"/>
        <n v="4089"/>
        <n v="102"/>
        <n v="272"/>
        <n v="707"/>
        <n v="991"/>
        <n v="471"/>
        <n v="912"/>
        <n v="406"/>
        <n v="180"/>
      </sharedItems>
    </cacheField>
    <cacheField name="Months Customer" numFmtId="0">
      <sharedItems containsSemiMixedTypes="0" containsString="0" containsNumber="1" containsInteger="1" minValue="5" maxValue="73" count="30">
        <n v="73"/>
        <n v="61"/>
        <n v="49"/>
        <n v="48"/>
        <n v="46"/>
        <n v="43"/>
        <n v="41"/>
        <n v="40"/>
        <n v="37"/>
        <n v="34"/>
        <n v="31"/>
        <n v="29"/>
        <n v="28"/>
        <n v="25"/>
        <n v="23"/>
        <n v="22"/>
        <n v="19"/>
        <n v="17"/>
        <n v="16"/>
        <n v="15"/>
        <n v="14"/>
        <n v="13"/>
        <n v="12"/>
        <n v="11"/>
        <n v="10"/>
        <n v="9"/>
        <n v="8"/>
        <n v="7"/>
        <n v="6"/>
        <n v="5"/>
      </sharedItems>
    </cacheField>
    <cacheField name="Months Employed" numFmtId="0">
      <sharedItems containsSemiMixedTypes="0" containsString="0" containsNumber="1" containsInteger="1" minValue="0" maxValue="119" count="102">
        <n v="15"/>
        <n v="17"/>
        <n v="83"/>
        <n v="0"/>
        <n v="4"/>
        <n v="46"/>
        <n v="42"/>
        <n v="32"/>
        <n v="13"/>
        <n v="45"/>
        <n v="37"/>
        <n v="14"/>
        <n v="2"/>
        <n v="21"/>
        <n v="22"/>
        <n v="40"/>
        <n v="36"/>
        <n v="81"/>
        <n v="119"/>
        <n v="9"/>
        <n v="75"/>
        <n v="29"/>
        <n v="62"/>
        <n v="73"/>
        <n v="5"/>
        <n v="19"/>
        <n v="28"/>
        <n v="24"/>
        <n v="74"/>
        <n v="30"/>
        <n v="23"/>
        <n v="7"/>
        <n v="60"/>
        <n v="114"/>
        <n v="85"/>
        <n v="25"/>
        <n v="11"/>
        <n v="6"/>
        <n v="79"/>
        <n v="1"/>
        <n v="20"/>
        <n v="111"/>
        <n v="49"/>
        <n v="65"/>
        <n v="103"/>
        <n v="12"/>
        <n v="101"/>
        <n v="102"/>
        <n v="31"/>
        <n v="92"/>
        <n v="41"/>
        <n v="109"/>
        <n v="69"/>
        <n v="3"/>
        <n v="16"/>
        <n v="8"/>
        <n v="33"/>
        <n v="90"/>
        <n v="35"/>
        <n v="89"/>
        <n v="27"/>
        <n v="77"/>
        <n v="53"/>
        <n v="10"/>
        <n v="116"/>
        <n v="54"/>
        <n v="51"/>
        <n v="63"/>
        <n v="26"/>
        <n v="93"/>
        <n v="87"/>
        <n v="99"/>
        <n v="78"/>
        <n v="48"/>
        <n v="47"/>
        <n v="66"/>
        <n v="18"/>
        <n v="52"/>
        <n v="118"/>
        <n v="107"/>
        <n v="59"/>
        <n v="91"/>
        <n v="55"/>
        <n v="96"/>
        <n v="108"/>
        <n v="105"/>
        <n v="70"/>
        <n v="58"/>
        <n v="56"/>
        <n v="57"/>
        <n v="71"/>
        <n v="34"/>
        <n v="115"/>
        <n v="94"/>
        <n v="88"/>
        <n v="38"/>
        <n v="67"/>
        <n v="95"/>
        <n v="106"/>
        <n v="61"/>
        <n v="100"/>
        <n v="39"/>
      </sharedItems>
    </cacheField>
    <cacheField name="Gender" numFmtId="0">
      <sharedItems/>
    </cacheField>
    <cacheField name="Marital Status" numFmtId="0">
      <sharedItems count="3">
        <s v="Married"/>
        <s v="Single"/>
        <s v="Divorced"/>
      </sharedItems>
    </cacheField>
    <cacheField name="Age" numFmtId="0">
      <sharedItems containsSemiMixedTypes="0" containsString="0" containsNumber="1" containsInteger="1" minValue="18" maxValue="73" count="50">
        <n v="23"/>
        <n v="41"/>
        <n v="59"/>
        <n v="33"/>
        <n v="32"/>
        <n v="25"/>
        <n v="34"/>
        <n v="36"/>
        <n v="39"/>
        <n v="29"/>
        <n v="21"/>
        <n v="45"/>
        <n v="53"/>
        <n v="37"/>
        <n v="27"/>
        <n v="22"/>
        <n v="43"/>
        <n v="26"/>
        <n v="57"/>
        <n v="49"/>
        <n v="58"/>
        <n v="38"/>
        <n v="24"/>
        <n v="20"/>
        <n v="64"/>
        <n v="54"/>
        <n v="31"/>
        <n v="44"/>
        <n v="46"/>
        <n v="30"/>
        <n v="40"/>
        <n v="56"/>
        <n v="42"/>
        <n v="35"/>
        <n v="50"/>
        <n v="48"/>
        <n v="52"/>
        <n v="65"/>
        <n v="47"/>
        <n v="19"/>
        <n v="28"/>
        <n v="62"/>
        <n v="60"/>
        <n v="67"/>
        <n v="66"/>
        <n v="63"/>
        <n v="51"/>
        <n v="18"/>
        <n v="55"/>
        <n v="73"/>
      </sharedItems>
    </cacheField>
    <cacheField name="Housing" numFmtId="0">
      <sharedItems/>
    </cacheField>
    <cacheField name="Years" numFmtId="0">
      <sharedItems containsSemiMixedTypes="0" containsString="0" containsNumber="1" containsInteger="1" minValue="1" maxValue="4"/>
    </cacheField>
    <cacheField name="Job" numFmtId="0">
      <sharedItems/>
    </cacheField>
    <cacheField name="Credit Risk" numFmtId="0">
      <sharedItems count="2">
        <s v="High"/>
        <s v="Low"/>
      </sharedItems>
    </cacheField>
    <cacheField name="Classifying Checking" numFmtId="0">
      <sharedItems/>
    </cacheField>
    <cacheField name="Classifying Savings" numFmtId="0">
      <sharedItems/>
    </cacheField>
    <cacheField name="Classifying Checking + Savin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x v="0"/>
    <n v="298"/>
    <n v="3326"/>
    <x v="0"/>
    <x v="0"/>
    <x v="0"/>
    <s v="M"/>
    <x v="0"/>
    <x v="0"/>
    <s v="Own"/>
    <n v="2"/>
    <s v="Skilled"/>
    <x v="0"/>
    <s v="Medium"/>
    <s v="High"/>
    <s v="High"/>
  </r>
  <r>
    <x v="1"/>
    <n v="713"/>
    <n v="784"/>
    <x v="1"/>
    <x v="1"/>
    <x v="1"/>
    <s v="M"/>
    <x v="1"/>
    <x v="1"/>
    <s v="Other"/>
    <n v="4"/>
    <s v="Skilled"/>
    <x v="0"/>
    <s v="Medium"/>
    <s v="Medium"/>
    <s v="Medium"/>
  </r>
  <r>
    <x v="2"/>
    <n v="852"/>
    <n v="3613"/>
    <x v="2"/>
    <x v="1"/>
    <x v="2"/>
    <s v="F"/>
    <x v="2"/>
    <x v="2"/>
    <s v="Other"/>
    <n v="4"/>
    <s v="Management"/>
    <x v="0"/>
    <s v="Medium"/>
    <s v="High"/>
    <s v="High"/>
  </r>
  <r>
    <x v="3"/>
    <n v="11072"/>
    <n v="891"/>
    <x v="3"/>
    <x v="1"/>
    <x v="1"/>
    <s v="M"/>
    <x v="1"/>
    <x v="3"/>
    <s v="Other"/>
    <n v="4"/>
    <s v="Skilled"/>
    <x v="1"/>
    <s v="High"/>
    <s v="Medium"/>
    <s v="High"/>
  </r>
  <r>
    <x v="4"/>
    <n v="0"/>
    <n v="989"/>
    <x v="4"/>
    <x v="2"/>
    <x v="3"/>
    <s v="M"/>
    <x v="1"/>
    <x v="4"/>
    <s v="Rent"/>
    <n v="2"/>
    <s v="Management"/>
    <x v="0"/>
    <s v="Low"/>
    <s v="Medium"/>
    <s v="Medium"/>
  </r>
  <r>
    <x v="5"/>
    <n v="652"/>
    <n v="732"/>
    <x v="5"/>
    <x v="2"/>
    <x v="4"/>
    <s v="F"/>
    <x v="2"/>
    <x v="5"/>
    <s v="Own"/>
    <n v="2"/>
    <s v="Skilled"/>
    <x v="0"/>
    <s v="Medium"/>
    <s v="Medium"/>
    <s v="Medium"/>
  </r>
  <r>
    <x v="6"/>
    <n v="2484"/>
    <n v="0"/>
    <x v="6"/>
    <x v="2"/>
    <x v="5"/>
    <s v="M"/>
    <x v="1"/>
    <x v="6"/>
    <s v="Other"/>
    <n v="1"/>
    <s v="Skilled"/>
    <x v="1"/>
    <s v="High"/>
    <s v="Low"/>
    <s v="High"/>
  </r>
  <r>
    <x v="4"/>
    <n v="0"/>
    <n v="150"/>
    <x v="7"/>
    <x v="2"/>
    <x v="5"/>
    <s v="F"/>
    <x v="2"/>
    <x v="7"/>
    <s v="Rent"/>
    <n v="4"/>
    <s v="Skilled"/>
    <x v="0"/>
    <s v="Low"/>
    <s v="Low"/>
    <s v="Low"/>
  </r>
  <r>
    <x v="0"/>
    <n v="0"/>
    <n v="323"/>
    <x v="8"/>
    <x v="2"/>
    <x v="6"/>
    <s v="M"/>
    <x v="0"/>
    <x v="3"/>
    <s v="Own"/>
    <n v="1"/>
    <s v="Skilled"/>
    <x v="0"/>
    <s v="Low"/>
    <s v="Medium"/>
    <s v="Medium"/>
  </r>
  <r>
    <x v="2"/>
    <n v="218"/>
    <n v="0"/>
    <x v="9"/>
    <x v="2"/>
    <x v="3"/>
    <s v="M"/>
    <x v="1"/>
    <x v="8"/>
    <s v="Other"/>
    <n v="4"/>
    <s v="Unemployed"/>
    <x v="1"/>
    <s v="Low"/>
    <s v="Low"/>
    <s v="Low"/>
  </r>
  <r>
    <x v="4"/>
    <n v="674"/>
    <n v="2886"/>
    <x v="10"/>
    <x v="2"/>
    <x v="7"/>
    <s v="M"/>
    <x v="1"/>
    <x v="9"/>
    <s v="Own"/>
    <n v="2"/>
    <s v="Skilled"/>
    <x v="1"/>
    <s v="Medium"/>
    <s v="High"/>
    <s v="High"/>
  </r>
  <r>
    <x v="0"/>
    <n v="514"/>
    <n v="405"/>
    <x v="11"/>
    <x v="2"/>
    <x v="8"/>
    <s v="F"/>
    <x v="2"/>
    <x v="10"/>
    <s v="Own"/>
    <n v="2"/>
    <s v="Skilled"/>
    <x v="0"/>
    <s v="Medium"/>
    <s v="Medium"/>
    <s v="Medium"/>
  </r>
  <r>
    <x v="3"/>
    <n v="0"/>
    <n v="116"/>
    <x v="12"/>
    <x v="2"/>
    <x v="9"/>
    <s v="M"/>
    <x v="1"/>
    <x v="11"/>
    <s v="Other"/>
    <n v="4"/>
    <s v="Skilled"/>
    <x v="0"/>
    <s v="Low"/>
    <s v="Low"/>
    <s v="Low"/>
  </r>
  <r>
    <x v="7"/>
    <n v="0"/>
    <n v="409"/>
    <x v="13"/>
    <x v="2"/>
    <x v="0"/>
    <s v="M"/>
    <x v="1"/>
    <x v="12"/>
    <s v="Own"/>
    <n v="4"/>
    <s v="Skilled"/>
    <x v="0"/>
    <s v="Low"/>
    <s v="Medium"/>
    <s v="Medium"/>
  </r>
  <r>
    <x v="6"/>
    <n v="0"/>
    <n v="309"/>
    <x v="14"/>
    <x v="2"/>
    <x v="10"/>
    <s v="M"/>
    <x v="1"/>
    <x v="5"/>
    <s v="Own"/>
    <n v="3"/>
    <s v="Skilled"/>
    <x v="1"/>
    <s v="Low"/>
    <s v="Medium"/>
    <s v="Medium"/>
  </r>
  <r>
    <x v="4"/>
    <n v="2715"/>
    <n v="1435"/>
    <x v="15"/>
    <x v="2"/>
    <x v="11"/>
    <s v="M"/>
    <x v="2"/>
    <x v="13"/>
    <s v="Own"/>
    <n v="2"/>
    <s v="Skilled"/>
    <x v="0"/>
    <s v="High"/>
    <s v="Medium"/>
    <s v="High"/>
  </r>
  <r>
    <x v="0"/>
    <n v="152"/>
    <n v="757"/>
    <x v="16"/>
    <x v="2"/>
    <x v="9"/>
    <s v="M"/>
    <x v="1"/>
    <x v="14"/>
    <s v="Own"/>
    <n v="4"/>
    <s v="Skilled"/>
    <x v="0"/>
    <s v="Low"/>
    <s v="Medium"/>
    <s v="Medium"/>
  </r>
  <r>
    <x v="4"/>
    <n v="0"/>
    <n v="800"/>
    <x v="17"/>
    <x v="2"/>
    <x v="12"/>
    <s v="F"/>
    <x v="2"/>
    <x v="0"/>
    <s v="Rent"/>
    <n v="4"/>
    <s v="Skilled"/>
    <x v="0"/>
    <s v="Low"/>
    <s v="Medium"/>
    <s v="Medium"/>
  </r>
  <r>
    <x v="4"/>
    <n v="778"/>
    <n v="861"/>
    <x v="18"/>
    <x v="2"/>
    <x v="13"/>
    <s v="M"/>
    <x v="1"/>
    <x v="15"/>
    <s v="Own"/>
    <n v="2"/>
    <s v="Skilled"/>
    <x v="0"/>
    <s v="Medium"/>
    <s v="Medium"/>
    <s v="Medium"/>
  </r>
  <r>
    <x v="3"/>
    <n v="0"/>
    <n v="9016"/>
    <x v="19"/>
    <x v="2"/>
    <x v="14"/>
    <s v="M"/>
    <x v="1"/>
    <x v="16"/>
    <s v="Other"/>
    <n v="2"/>
    <s v="Skilled"/>
    <x v="0"/>
    <s v="Low"/>
    <s v="High"/>
    <s v="High"/>
  </r>
  <r>
    <x v="0"/>
    <n v="795"/>
    <n v="16804"/>
    <x v="20"/>
    <x v="2"/>
    <x v="15"/>
    <s v="M"/>
    <x v="1"/>
    <x v="17"/>
    <s v="Own"/>
    <n v="2"/>
    <s v="Skilled"/>
    <x v="0"/>
    <s v="Medium"/>
    <s v="High"/>
    <s v="High"/>
  </r>
  <r>
    <x v="3"/>
    <n v="949"/>
    <n v="0"/>
    <x v="21"/>
    <x v="2"/>
    <x v="16"/>
    <s v="F"/>
    <x v="2"/>
    <x v="0"/>
    <s v="Own"/>
    <n v="2"/>
    <s v="Skilled"/>
    <x v="1"/>
    <s v="Medium"/>
    <s v="Low"/>
    <s v="Medium"/>
  </r>
  <r>
    <x v="6"/>
    <n v="0"/>
    <n v="973"/>
    <x v="22"/>
    <x v="2"/>
    <x v="17"/>
    <s v="F"/>
    <x v="2"/>
    <x v="18"/>
    <s v="Other"/>
    <n v="4"/>
    <s v="Unskilled"/>
    <x v="0"/>
    <s v="Low"/>
    <s v="Medium"/>
    <s v="Medium"/>
  </r>
  <r>
    <x v="6"/>
    <n v="0"/>
    <n v="904"/>
    <x v="23"/>
    <x v="2"/>
    <x v="18"/>
    <s v="M"/>
    <x v="1"/>
    <x v="0"/>
    <s v="Other"/>
    <n v="4"/>
    <s v="Skilled"/>
    <x v="0"/>
    <s v="Low"/>
    <s v="Medium"/>
    <s v="Medium"/>
  </r>
  <r>
    <x v="4"/>
    <n v="177"/>
    <n v="0"/>
    <x v="24"/>
    <x v="2"/>
    <x v="19"/>
    <s v="M"/>
    <x v="1"/>
    <x v="13"/>
    <s v="Other"/>
    <n v="4"/>
    <s v="Skilled"/>
    <x v="1"/>
    <s v="Low"/>
    <s v="Low"/>
    <s v="Low"/>
  </r>
  <r>
    <x v="1"/>
    <n v="996"/>
    <n v="837"/>
    <x v="25"/>
    <x v="2"/>
    <x v="2"/>
    <s v="M"/>
    <x v="1"/>
    <x v="19"/>
    <s v="Other"/>
    <n v="4"/>
    <s v="Skilled"/>
    <x v="0"/>
    <s v="Medium"/>
    <s v="Medium"/>
    <s v="Medium"/>
  </r>
  <r>
    <x v="4"/>
    <n v="257"/>
    <n v="460"/>
    <x v="26"/>
    <x v="2"/>
    <x v="20"/>
    <s v="F"/>
    <x v="2"/>
    <x v="20"/>
    <s v="Rent"/>
    <n v="3"/>
    <s v="Skilled"/>
    <x v="0"/>
    <s v="Medium"/>
    <s v="Medium"/>
    <s v="Medium"/>
  </r>
  <r>
    <x v="0"/>
    <n v="955"/>
    <n v="0"/>
    <x v="27"/>
    <x v="2"/>
    <x v="21"/>
    <s v="M"/>
    <x v="1"/>
    <x v="7"/>
    <s v="Own"/>
    <n v="3"/>
    <s v="Skilled"/>
    <x v="1"/>
    <s v="Medium"/>
    <s v="Low"/>
    <s v="Medium"/>
  </r>
  <r>
    <x v="6"/>
    <n v="0"/>
    <n v="612"/>
    <x v="28"/>
    <x v="2"/>
    <x v="7"/>
    <s v="M"/>
    <x v="1"/>
    <x v="21"/>
    <s v="Other"/>
    <n v="4"/>
    <s v="Skilled"/>
    <x v="0"/>
    <s v="Low"/>
    <s v="Medium"/>
    <s v="Medium"/>
  </r>
  <r>
    <x v="3"/>
    <n v="0"/>
    <n v="862"/>
    <x v="29"/>
    <x v="2"/>
    <x v="22"/>
    <s v="M"/>
    <x v="1"/>
    <x v="1"/>
    <s v="Other"/>
    <n v="4"/>
    <s v="Management"/>
    <x v="0"/>
    <s v="Low"/>
    <s v="Medium"/>
    <s v="Medium"/>
  </r>
  <r>
    <x v="6"/>
    <n v="0"/>
    <n v="396"/>
    <x v="30"/>
    <x v="2"/>
    <x v="23"/>
    <s v="M"/>
    <x v="1"/>
    <x v="11"/>
    <s v="Other"/>
    <n v="4"/>
    <s v="Skilled"/>
    <x v="0"/>
    <s v="Low"/>
    <s v="Medium"/>
    <s v="Medium"/>
  </r>
  <r>
    <x v="3"/>
    <n v="0"/>
    <n v="821"/>
    <x v="31"/>
    <x v="3"/>
    <x v="24"/>
    <s v="F"/>
    <x v="2"/>
    <x v="6"/>
    <s v="Own"/>
    <n v="1"/>
    <s v="Unskilled"/>
    <x v="1"/>
    <s v="Low"/>
    <s v="Medium"/>
    <s v="Medium"/>
  </r>
  <r>
    <x v="0"/>
    <n v="0"/>
    <n v="192"/>
    <x v="32"/>
    <x v="4"/>
    <x v="8"/>
    <s v="M"/>
    <x v="1"/>
    <x v="15"/>
    <s v="Other"/>
    <n v="4"/>
    <s v="Skilled"/>
    <x v="0"/>
    <s v="Low"/>
    <s v="Low"/>
    <s v="Low"/>
  </r>
  <r>
    <x v="0"/>
    <n v="911"/>
    <n v="823"/>
    <x v="33"/>
    <x v="4"/>
    <x v="4"/>
    <s v="M"/>
    <x v="1"/>
    <x v="22"/>
    <s v="Own"/>
    <n v="2"/>
    <s v="Unskilled"/>
    <x v="0"/>
    <s v="Medium"/>
    <s v="Medium"/>
    <s v="Medium"/>
  </r>
  <r>
    <x v="0"/>
    <n v="956"/>
    <n v="1482"/>
    <x v="34"/>
    <x v="4"/>
    <x v="25"/>
    <s v="M"/>
    <x v="1"/>
    <x v="23"/>
    <s v="Rent"/>
    <n v="4"/>
    <s v="Skilled"/>
    <x v="0"/>
    <s v="Medium"/>
    <s v="Medium"/>
    <s v="High"/>
  </r>
  <r>
    <x v="8"/>
    <n v="0"/>
    <n v="626"/>
    <x v="35"/>
    <x v="5"/>
    <x v="3"/>
    <s v="M"/>
    <x v="1"/>
    <x v="24"/>
    <s v="Own"/>
    <n v="4"/>
    <s v="Unemployed"/>
    <x v="1"/>
    <s v="Low"/>
    <s v="Medium"/>
    <s v="Medium"/>
  </r>
  <r>
    <x v="6"/>
    <n v="219"/>
    <n v="841"/>
    <x v="36"/>
    <x v="5"/>
    <x v="3"/>
    <s v="M"/>
    <x v="1"/>
    <x v="25"/>
    <s v="Other"/>
    <n v="2"/>
    <s v="Management"/>
    <x v="1"/>
    <s v="Low"/>
    <s v="Medium"/>
    <s v="Medium"/>
  </r>
  <r>
    <x v="0"/>
    <n v="0"/>
    <n v="0"/>
    <x v="37"/>
    <x v="5"/>
    <x v="26"/>
    <s v="F"/>
    <x v="2"/>
    <x v="9"/>
    <s v="Own"/>
    <n v="3"/>
    <s v="Management"/>
    <x v="0"/>
    <s v="Low"/>
    <s v="Low"/>
    <s v="Low"/>
  </r>
  <r>
    <x v="0"/>
    <n v="0"/>
    <n v="813"/>
    <x v="38"/>
    <x v="5"/>
    <x v="26"/>
    <s v="M"/>
    <x v="1"/>
    <x v="5"/>
    <s v="Own"/>
    <n v="2"/>
    <s v="Skilled"/>
    <x v="0"/>
    <s v="Low"/>
    <s v="Medium"/>
    <s v="Medium"/>
  </r>
  <r>
    <x v="0"/>
    <n v="0"/>
    <n v="148"/>
    <x v="39"/>
    <x v="5"/>
    <x v="12"/>
    <s v="M"/>
    <x v="1"/>
    <x v="3"/>
    <s v="Own"/>
    <n v="3"/>
    <s v="Skilled"/>
    <x v="0"/>
    <s v="Low"/>
    <s v="Low"/>
    <s v="Low"/>
  </r>
  <r>
    <x v="1"/>
    <n v="0"/>
    <n v="497"/>
    <x v="40"/>
    <x v="6"/>
    <x v="27"/>
    <s v="M"/>
    <x v="1"/>
    <x v="17"/>
    <s v="Own"/>
    <n v="3"/>
    <s v="Skilled"/>
    <x v="0"/>
    <s v="Low"/>
    <s v="Medium"/>
    <s v="Medium"/>
  </r>
  <r>
    <x v="1"/>
    <n v="963"/>
    <n v="4754"/>
    <x v="41"/>
    <x v="7"/>
    <x v="9"/>
    <s v="M"/>
    <x v="1"/>
    <x v="26"/>
    <s v="Rent"/>
    <n v="3"/>
    <s v="Skilled"/>
    <x v="1"/>
    <s v="Medium"/>
    <s v="High"/>
    <s v="High"/>
  </r>
  <r>
    <x v="6"/>
    <n v="0"/>
    <n v="1519"/>
    <x v="42"/>
    <x v="7"/>
    <x v="28"/>
    <s v="M"/>
    <x v="1"/>
    <x v="27"/>
    <s v="Own"/>
    <n v="2"/>
    <s v="Management"/>
    <x v="1"/>
    <s v="Low"/>
    <s v="Medium"/>
    <s v="Medium"/>
  </r>
  <r>
    <x v="5"/>
    <n v="0"/>
    <n v="0"/>
    <x v="37"/>
    <x v="7"/>
    <x v="29"/>
    <s v="M"/>
    <x v="1"/>
    <x v="9"/>
    <s v="Own"/>
    <n v="4"/>
    <s v="Management"/>
    <x v="1"/>
    <s v="Low"/>
    <s v="Low"/>
    <s v="Low"/>
  </r>
  <r>
    <x v="0"/>
    <n v="6509"/>
    <n v="493"/>
    <x v="43"/>
    <x v="8"/>
    <x v="19"/>
    <s v="M"/>
    <x v="1"/>
    <x v="5"/>
    <s v="Own"/>
    <n v="2"/>
    <s v="Skilled"/>
    <x v="0"/>
    <s v="High"/>
    <s v="Medium"/>
    <s v="High"/>
  </r>
  <r>
    <x v="5"/>
    <n v="0"/>
    <n v="485"/>
    <x v="44"/>
    <x v="8"/>
    <x v="30"/>
    <s v="F"/>
    <x v="2"/>
    <x v="14"/>
    <s v="Own"/>
    <n v="2"/>
    <s v="Management"/>
    <x v="0"/>
    <s v="Low"/>
    <s v="Medium"/>
    <s v="Medium"/>
  </r>
  <r>
    <x v="0"/>
    <n v="237"/>
    <n v="236"/>
    <x v="45"/>
    <x v="8"/>
    <x v="27"/>
    <s v="M"/>
    <x v="1"/>
    <x v="0"/>
    <s v="Rent"/>
    <n v="4"/>
    <s v="Skilled"/>
    <x v="1"/>
    <s v="Low"/>
    <s v="Low"/>
    <s v="Medium"/>
  </r>
  <r>
    <x v="1"/>
    <n v="335"/>
    <n v="1708"/>
    <x v="46"/>
    <x v="8"/>
    <x v="31"/>
    <s v="M"/>
    <x v="1"/>
    <x v="28"/>
    <s v="Other"/>
    <n v="4"/>
    <s v="Skilled"/>
    <x v="0"/>
    <s v="Medium"/>
    <s v="Medium"/>
    <s v="High"/>
  </r>
  <r>
    <x v="0"/>
    <n v="16935"/>
    <n v="189"/>
    <x v="47"/>
    <x v="8"/>
    <x v="32"/>
    <s v="M"/>
    <x v="1"/>
    <x v="29"/>
    <s v="Own"/>
    <n v="2"/>
    <s v="Skilled"/>
    <x v="1"/>
    <s v="High"/>
    <s v="Low"/>
    <s v="High"/>
  </r>
  <r>
    <x v="1"/>
    <n v="0"/>
    <n v="0"/>
    <x v="37"/>
    <x v="8"/>
    <x v="33"/>
    <s v="M"/>
    <x v="1"/>
    <x v="8"/>
    <s v="Own"/>
    <n v="4"/>
    <s v="Management"/>
    <x v="0"/>
    <s v="Low"/>
    <s v="Low"/>
    <s v="Low"/>
  </r>
  <r>
    <x v="5"/>
    <n v="0"/>
    <n v="717"/>
    <x v="26"/>
    <x v="8"/>
    <x v="32"/>
    <s v="M"/>
    <x v="1"/>
    <x v="30"/>
    <s v="Own"/>
    <n v="2"/>
    <s v="Skilled"/>
    <x v="0"/>
    <s v="Low"/>
    <s v="Medium"/>
    <s v="Medium"/>
  </r>
  <r>
    <x v="0"/>
    <n v="0"/>
    <n v="656"/>
    <x v="48"/>
    <x v="8"/>
    <x v="34"/>
    <s v="M"/>
    <x v="1"/>
    <x v="14"/>
    <s v="Own"/>
    <n v="2"/>
    <s v="Skilled"/>
    <x v="1"/>
    <s v="Low"/>
    <s v="Medium"/>
    <s v="Medium"/>
  </r>
  <r>
    <x v="6"/>
    <n v="0"/>
    <n v="104"/>
    <x v="49"/>
    <x v="8"/>
    <x v="35"/>
    <s v="M"/>
    <x v="1"/>
    <x v="0"/>
    <s v="Own"/>
    <n v="4"/>
    <s v="Skilled"/>
    <x v="0"/>
    <s v="Low"/>
    <s v="Low"/>
    <s v="Low"/>
  </r>
  <r>
    <x v="0"/>
    <n v="900"/>
    <n v="1732"/>
    <x v="50"/>
    <x v="8"/>
    <x v="36"/>
    <s v="F"/>
    <x v="2"/>
    <x v="19"/>
    <s v="Other"/>
    <n v="4"/>
    <s v="Skilled"/>
    <x v="0"/>
    <s v="Medium"/>
    <s v="Medium"/>
    <s v="High"/>
  </r>
  <r>
    <x v="6"/>
    <n v="0"/>
    <n v="609"/>
    <x v="51"/>
    <x v="8"/>
    <x v="37"/>
    <s v="M"/>
    <x v="1"/>
    <x v="26"/>
    <s v="Other"/>
    <n v="2"/>
    <s v="Management"/>
    <x v="1"/>
    <s v="Low"/>
    <s v="Medium"/>
    <s v="Medium"/>
  </r>
  <r>
    <x v="3"/>
    <n v="889"/>
    <n v="1583"/>
    <x v="52"/>
    <x v="8"/>
    <x v="38"/>
    <s v="M"/>
    <x v="1"/>
    <x v="9"/>
    <s v="Other"/>
    <n v="3"/>
    <s v="Skilled"/>
    <x v="1"/>
    <s v="Medium"/>
    <s v="Medium"/>
    <s v="High"/>
  </r>
  <r>
    <x v="1"/>
    <n v="0"/>
    <n v="922"/>
    <x v="53"/>
    <x v="8"/>
    <x v="19"/>
    <s v="F"/>
    <x v="2"/>
    <x v="22"/>
    <s v="Own"/>
    <n v="2"/>
    <s v="Management"/>
    <x v="0"/>
    <s v="Low"/>
    <s v="Medium"/>
    <s v="Medium"/>
  </r>
  <r>
    <x v="8"/>
    <n v="216"/>
    <n v="262"/>
    <x v="54"/>
    <x v="8"/>
    <x v="12"/>
    <s v="M"/>
    <x v="1"/>
    <x v="4"/>
    <s v="Rent"/>
    <n v="1"/>
    <s v="Unskilled"/>
    <x v="0"/>
    <s v="Low"/>
    <s v="Medium"/>
    <s v="Medium"/>
  </r>
  <r>
    <x v="6"/>
    <n v="109"/>
    <n v="540"/>
    <x v="55"/>
    <x v="8"/>
    <x v="39"/>
    <s v="M"/>
    <x v="0"/>
    <x v="14"/>
    <s v="Rent"/>
    <n v="4"/>
    <s v="Management"/>
    <x v="0"/>
    <s v="Low"/>
    <s v="Medium"/>
    <s v="Medium"/>
  </r>
  <r>
    <x v="4"/>
    <n v="0"/>
    <n v="750"/>
    <x v="56"/>
    <x v="8"/>
    <x v="12"/>
    <s v="M"/>
    <x v="2"/>
    <x v="14"/>
    <s v="Own"/>
    <n v="1"/>
    <s v="Skilled"/>
    <x v="0"/>
    <s v="Low"/>
    <s v="Medium"/>
    <s v="Medium"/>
  </r>
  <r>
    <x v="3"/>
    <n v="0"/>
    <n v="605"/>
    <x v="57"/>
    <x v="8"/>
    <x v="40"/>
    <s v="F"/>
    <x v="2"/>
    <x v="22"/>
    <s v="Own"/>
    <n v="2"/>
    <s v="Skilled"/>
    <x v="0"/>
    <s v="Low"/>
    <s v="Medium"/>
    <s v="Medium"/>
  </r>
  <r>
    <x v="3"/>
    <n v="624"/>
    <n v="785"/>
    <x v="58"/>
    <x v="8"/>
    <x v="19"/>
    <s v="F"/>
    <x v="2"/>
    <x v="12"/>
    <s v="Rent"/>
    <n v="2"/>
    <s v="Skilled"/>
    <x v="1"/>
    <s v="Medium"/>
    <s v="Medium"/>
    <s v="Medium"/>
  </r>
  <r>
    <x v="4"/>
    <n v="498"/>
    <n v="598"/>
    <x v="59"/>
    <x v="8"/>
    <x v="11"/>
    <s v="M"/>
    <x v="2"/>
    <x v="9"/>
    <s v="Own"/>
    <n v="2"/>
    <s v="Management"/>
    <x v="0"/>
    <s v="Medium"/>
    <s v="Medium"/>
    <s v="Medium"/>
  </r>
  <r>
    <x v="6"/>
    <n v="1336"/>
    <n v="0"/>
    <x v="60"/>
    <x v="8"/>
    <x v="36"/>
    <s v="M"/>
    <x v="1"/>
    <x v="9"/>
    <s v="Own"/>
    <n v="2"/>
    <s v="Management"/>
    <x v="1"/>
    <s v="Medium"/>
    <s v="Low"/>
    <s v="Medium"/>
  </r>
  <r>
    <x v="5"/>
    <n v="0"/>
    <n v="734"/>
    <x v="61"/>
    <x v="8"/>
    <x v="41"/>
    <s v="M"/>
    <x v="1"/>
    <x v="1"/>
    <s v="Own"/>
    <n v="2"/>
    <s v="Skilled"/>
    <x v="0"/>
    <s v="Low"/>
    <s v="Medium"/>
    <s v="Medium"/>
  </r>
  <r>
    <x v="3"/>
    <n v="682"/>
    <n v="2017"/>
    <x v="62"/>
    <x v="8"/>
    <x v="34"/>
    <s v="M"/>
    <x v="1"/>
    <x v="1"/>
    <s v="Own"/>
    <n v="4"/>
    <s v="Management"/>
    <x v="0"/>
    <s v="Medium"/>
    <s v="High"/>
    <s v="High"/>
  </r>
  <r>
    <x v="6"/>
    <n v="0"/>
    <n v="0"/>
    <x v="37"/>
    <x v="8"/>
    <x v="42"/>
    <s v="M"/>
    <x v="1"/>
    <x v="28"/>
    <s v="Other"/>
    <n v="4"/>
    <s v="Skilled"/>
    <x v="0"/>
    <s v="Low"/>
    <s v="Low"/>
    <s v="Low"/>
  </r>
  <r>
    <x v="1"/>
    <n v="197"/>
    <n v="0"/>
    <x v="63"/>
    <x v="8"/>
    <x v="1"/>
    <s v="M"/>
    <x v="0"/>
    <x v="17"/>
    <s v="Own"/>
    <n v="2"/>
    <s v="Skilled"/>
    <x v="1"/>
    <s v="Low"/>
    <s v="Low"/>
    <s v="Low"/>
  </r>
  <r>
    <x v="0"/>
    <n v="0"/>
    <n v="6628"/>
    <x v="64"/>
    <x v="8"/>
    <x v="43"/>
    <s v="M"/>
    <x v="1"/>
    <x v="21"/>
    <s v="Own"/>
    <n v="4"/>
    <s v="Skilled"/>
    <x v="1"/>
    <s v="Low"/>
    <s v="High"/>
    <s v="High"/>
  </r>
  <r>
    <x v="3"/>
    <n v="296"/>
    <n v="591"/>
    <x v="65"/>
    <x v="8"/>
    <x v="44"/>
    <s v="M"/>
    <x v="1"/>
    <x v="31"/>
    <s v="Other"/>
    <n v="4"/>
    <s v="Skilled"/>
    <x v="0"/>
    <s v="Medium"/>
    <s v="Medium"/>
    <s v="Medium"/>
  </r>
  <r>
    <x v="5"/>
    <n v="0"/>
    <n v="367"/>
    <x v="66"/>
    <x v="8"/>
    <x v="14"/>
    <s v="M"/>
    <x v="1"/>
    <x v="7"/>
    <s v="Own"/>
    <n v="2"/>
    <s v="Skilled"/>
    <x v="1"/>
    <s v="Low"/>
    <s v="Medium"/>
    <s v="Medium"/>
  </r>
  <r>
    <x v="2"/>
    <n v="0"/>
    <n v="523"/>
    <x v="67"/>
    <x v="8"/>
    <x v="3"/>
    <s v="M"/>
    <x v="2"/>
    <x v="32"/>
    <s v="Own"/>
    <n v="3"/>
    <s v="Management"/>
    <x v="1"/>
    <s v="Low"/>
    <s v="Medium"/>
    <s v="Medium"/>
  </r>
  <r>
    <x v="5"/>
    <n v="0"/>
    <n v="154"/>
    <x v="68"/>
    <x v="8"/>
    <x v="12"/>
    <s v="F"/>
    <x v="2"/>
    <x v="15"/>
    <s v="Rent"/>
    <n v="4"/>
    <s v="Skilled"/>
    <x v="0"/>
    <s v="Low"/>
    <s v="Low"/>
    <s v="Low"/>
  </r>
  <r>
    <x v="3"/>
    <n v="4802"/>
    <n v="0"/>
    <x v="69"/>
    <x v="8"/>
    <x v="45"/>
    <s v="M"/>
    <x v="1"/>
    <x v="33"/>
    <s v="Own"/>
    <n v="4"/>
    <s v="Skilled"/>
    <x v="1"/>
    <s v="High"/>
    <s v="Low"/>
    <s v="High"/>
  </r>
  <r>
    <x v="5"/>
    <n v="0"/>
    <n v="987"/>
    <x v="70"/>
    <x v="8"/>
    <x v="46"/>
    <s v="M"/>
    <x v="1"/>
    <x v="29"/>
    <s v="Own"/>
    <n v="4"/>
    <s v="Skilled"/>
    <x v="0"/>
    <s v="Low"/>
    <s v="Medium"/>
    <s v="Medium"/>
  </r>
  <r>
    <x v="0"/>
    <n v="651"/>
    <n v="0"/>
    <x v="71"/>
    <x v="8"/>
    <x v="47"/>
    <s v="M"/>
    <x v="1"/>
    <x v="34"/>
    <s v="Own"/>
    <n v="2"/>
    <s v="Skilled"/>
    <x v="1"/>
    <s v="Medium"/>
    <s v="Low"/>
    <s v="Medium"/>
  </r>
  <r>
    <x v="5"/>
    <n v="0"/>
    <n v="12721"/>
    <x v="72"/>
    <x v="8"/>
    <x v="48"/>
    <s v="F"/>
    <x v="2"/>
    <x v="8"/>
    <s v="Own"/>
    <n v="4"/>
    <s v="Skilled"/>
    <x v="1"/>
    <s v="Low"/>
    <s v="High"/>
    <s v="High"/>
  </r>
  <r>
    <x v="1"/>
    <n v="842"/>
    <n v="0"/>
    <x v="73"/>
    <x v="8"/>
    <x v="19"/>
    <s v="M"/>
    <x v="1"/>
    <x v="6"/>
    <s v="Other"/>
    <n v="4"/>
    <s v="Unskilled"/>
    <x v="1"/>
    <s v="Medium"/>
    <s v="Low"/>
    <s v="Medium"/>
  </r>
  <r>
    <x v="3"/>
    <n v="0"/>
    <n v="14190"/>
    <x v="74"/>
    <x v="8"/>
    <x v="49"/>
    <s v="M"/>
    <x v="1"/>
    <x v="33"/>
    <s v="Own"/>
    <n v="4"/>
    <s v="Skilled"/>
    <x v="1"/>
    <s v="Low"/>
    <s v="High"/>
    <s v="High"/>
  </r>
  <r>
    <x v="3"/>
    <n v="135"/>
    <n v="0"/>
    <x v="75"/>
    <x v="8"/>
    <x v="31"/>
    <s v="M"/>
    <x v="1"/>
    <x v="7"/>
    <s v="Other"/>
    <n v="4"/>
    <s v="Skilled"/>
    <x v="0"/>
    <s v="Low"/>
    <s v="Low"/>
    <s v="Low"/>
  </r>
  <r>
    <x v="6"/>
    <n v="2472"/>
    <n v="0"/>
    <x v="52"/>
    <x v="8"/>
    <x v="50"/>
    <s v="M"/>
    <x v="1"/>
    <x v="29"/>
    <s v="Own"/>
    <n v="2"/>
    <s v="Management"/>
    <x v="1"/>
    <s v="High"/>
    <s v="Low"/>
    <s v="High"/>
  </r>
  <r>
    <x v="3"/>
    <n v="122"/>
    <n v="460"/>
    <x v="76"/>
    <x v="8"/>
    <x v="51"/>
    <s v="M"/>
    <x v="1"/>
    <x v="31"/>
    <s v="Other"/>
    <n v="2"/>
    <s v="Management"/>
    <x v="0"/>
    <s v="Low"/>
    <s v="Medium"/>
    <s v="Medium"/>
  </r>
  <r>
    <x v="6"/>
    <n v="0"/>
    <n v="607"/>
    <x v="77"/>
    <x v="8"/>
    <x v="1"/>
    <s v="M"/>
    <x v="1"/>
    <x v="5"/>
    <s v="Own"/>
    <n v="2"/>
    <s v="Skilled"/>
    <x v="0"/>
    <s v="Low"/>
    <s v="Medium"/>
    <s v="Medium"/>
  </r>
  <r>
    <x v="6"/>
    <n v="0"/>
    <n v="674"/>
    <x v="78"/>
    <x v="8"/>
    <x v="52"/>
    <s v="M"/>
    <x v="1"/>
    <x v="1"/>
    <s v="Other"/>
    <n v="4"/>
    <s v="Skilled"/>
    <x v="1"/>
    <s v="Low"/>
    <s v="Medium"/>
    <s v="Medium"/>
  </r>
  <r>
    <x v="3"/>
    <n v="0"/>
    <n v="770"/>
    <x v="79"/>
    <x v="8"/>
    <x v="53"/>
    <s v="F"/>
    <x v="2"/>
    <x v="3"/>
    <s v="Own"/>
    <n v="4"/>
    <s v="Skilled"/>
    <x v="0"/>
    <s v="Low"/>
    <s v="Medium"/>
    <s v="Medium"/>
  </r>
  <r>
    <x v="5"/>
    <n v="0"/>
    <n v="17545"/>
    <x v="80"/>
    <x v="9"/>
    <x v="54"/>
    <s v="F"/>
    <x v="2"/>
    <x v="15"/>
    <s v="Own"/>
    <n v="4"/>
    <s v="Skilled"/>
    <x v="0"/>
    <s v="Low"/>
    <s v="High"/>
    <s v="High"/>
  </r>
  <r>
    <x v="6"/>
    <n v="0"/>
    <n v="129"/>
    <x v="81"/>
    <x v="10"/>
    <x v="55"/>
    <s v="M"/>
    <x v="2"/>
    <x v="8"/>
    <s v="Own"/>
    <n v="4"/>
    <s v="Management"/>
    <x v="1"/>
    <s v="Low"/>
    <s v="Low"/>
    <s v="Low"/>
  </r>
  <r>
    <x v="0"/>
    <n v="3565"/>
    <n v="0"/>
    <x v="82"/>
    <x v="10"/>
    <x v="7"/>
    <s v="M"/>
    <x v="1"/>
    <x v="33"/>
    <s v="Own"/>
    <n v="3"/>
    <s v="Skilled"/>
    <x v="1"/>
    <s v="High"/>
    <s v="Low"/>
    <s v="High"/>
  </r>
  <r>
    <x v="5"/>
    <n v="664"/>
    <n v="537"/>
    <x v="83"/>
    <x v="10"/>
    <x v="56"/>
    <s v="M"/>
    <x v="1"/>
    <x v="35"/>
    <s v="Own"/>
    <n v="2"/>
    <s v="Skilled"/>
    <x v="0"/>
    <s v="Medium"/>
    <s v="Medium"/>
    <s v="Medium"/>
  </r>
  <r>
    <x v="6"/>
    <n v="399"/>
    <n v="0"/>
    <x v="84"/>
    <x v="10"/>
    <x v="3"/>
    <s v="F"/>
    <x v="2"/>
    <x v="36"/>
    <s v="Own"/>
    <n v="1"/>
    <s v="Management"/>
    <x v="0"/>
    <s v="Medium"/>
    <s v="Low"/>
    <s v="Medium"/>
  </r>
  <r>
    <x v="5"/>
    <n v="0"/>
    <n v="706"/>
    <x v="85"/>
    <x v="10"/>
    <x v="11"/>
    <s v="M"/>
    <x v="2"/>
    <x v="26"/>
    <s v="Own"/>
    <n v="2"/>
    <s v="Skilled"/>
    <x v="1"/>
    <s v="Low"/>
    <s v="Medium"/>
    <s v="Medium"/>
  </r>
  <r>
    <x v="5"/>
    <n v="876"/>
    <n v="1533"/>
    <x v="86"/>
    <x v="10"/>
    <x v="13"/>
    <s v="F"/>
    <x v="2"/>
    <x v="23"/>
    <s v="Rent"/>
    <n v="4"/>
    <s v="Skilled"/>
    <x v="0"/>
    <s v="Medium"/>
    <s v="Medium"/>
    <s v="High"/>
  </r>
  <r>
    <x v="8"/>
    <n v="0"/>
    <n v="609"/>
    <x v="51"/>
    <x v="10"/>
    <x v="53"/>
    <s v="M"/>
    <x v="2"/>
    <x v="3"/>
    <s v="Own"/>
    <n v="1"/>
    <s v="Unskilled"/>
    <x v="0"/>
    <s v="Low"/>
    <s v="Medium"/>
    <s v="Medium"/>
  </r>
  <r>
    <x v="5"/>
    <n v="617"/>
    <n v="411"/>
    <x v="87"/>
    <x v="10"/>
    <x v="53"/>
    <s v="M"/>
    <x v="0"/>
    <x v="10"/>
    <s v="Own"/>
    <n v="1"/>
    <s v="Skilled"/>
    <x v="1"/>
    <s v="Medium"/>
    <s v="Medium"/>
    <s v="Medium"/>
  </r>
  <r>
    <x v="4"/>
    <n v="8948"/>
    <n v="110"/>
    <x v="88"/>
    <x v="10"/>
    <x v="57"/>
    <s v="M"/>
    <x v="1"/>
    <x v="37"/>
    <s v="Own"/>
    <n v="4"/>
    <s v="Management"/>
    <x v="0"/>
    <s v="High"/>
    <s v="Low"/>
    <s v="High"/>
  </r>
  <r>
    <x v="5"/>
    <n v="0"/>
    <n v="127"/>
    <x v="89"/>
    <x v="10"/>
    <x v="58"/>
    <s v="F"/>
    <x v="2"/>
    <x v="15"/>
    <s v="Rent"/>
    <n v="4"/>
    <s v="Skilled"/>
    <x v="0"/>
    <s v="Low"/>
    <s v="Low"/>
    <s v="Low"/>
  </r>
  <r>
    <x v="6"/>
    <n v="0"/>
    <n v="859"/>
    <x v="90"/>
    <x v="10"/>
    <x v="59"/>
    <s v="M"/>
    <x v="1"/>
    <x v="13"/>
    <s v="Other"/>
    <n v="4"/>
    <s v="Management"/>
    <x v="1"/>
    <s v="Low"/>
    <s v="Medium"/>
    <s v="Medium"/>
  </r>
  <r>
    <x v="0"/>
    <n v="0"/>
    <n v="867"/>
    <x v="91"/>
    <x v="10"/>
    <x v="60"/>
    <s v="F"/>
    <x v="2"/>
    <x v="22"/>
    <s v="Own"/>
    <n v="2"/>
    <s v="Skilled"/>
    <x v="1"/>
    <s v="Low"/>
    <s v="Medium"/>
    <s v="Medium"/>
  </r>
  <r>
    <x v="0"/>
    <n v="8249"/>
    <n v="0"/>
    <x v="92"/>
    <x v="10"/>
    <x v="61"/>
    <s v="M"/>
    <x v="1"/>
    <x v="35"/>
    <s v="Own"/>
    <n v="4"/>
    <s v="Unskilled"/>
    <x v="1"/>
    <s v="High"/>
    <s v="Low"/>
    <s v="High"/>
  </r>
  <r>
    <x v="3"/>
    <n v="382"/>
    <n v="883"/>
    <x v="93"/>
    <x v="10"/>
    <x v="40"/>
    <s v="F"/>
    <x v="2"/>
    <x v="0"/>
    <s v="Own"/>
    <n v="2"/>
    <s v="Skilled"/>
    <x v="0"/>
    <s v="Medium"/>
    <s v="Medium"/>
    <s v="Medium"/>
  </r>
  <r>
    <x v="0"/>
    <n v="0"/>
    <n v="519"/>
    <x v="94"/>
    <x v="10"/>
    <x v="30"/>
    <s v="F"/>
    <x v="2"/>
    <x v="4"/>
    <s v="Own"/>
    <n v="2"/>
    <s v="Skilled"/>
    <x v="1"/>
    <s v="Low"/>
    <s v="Medium"/>
    <s v="Medium"/>
  </r>
  <r>
    <x v="5"/>
    <n v="0"/>
    <n v="204"/>
    <x v="95"/>
    <x v="10"/>
    <x v="24"/>
    <s v="M"/>
    <x v="2"/>
    <x v="29"/>
    <s v="Own"/>
    <n v="4"/>
    <s v="Unskilled"/>
    <x v="0"/>
    <s v="Low"/>
    <s v="Low"/>
    <s v="Low"/>
  </r>
  <r>
    <x v="4"/>
    <n v="670"/>
    <n v="4014"/>
    <x v="96"/>
    <x v="10"/>
    <x v="13"/>
    <s v="F"/>
    <x v="2"/>
    <x v="5"/>
    <s v="Rent"/>
    <n v="4"/>
    <s v="Unskilled"/>
    <x v="0"/>
    <s v="Medium"/>
    <s v="High"/>
    <s v="High"/>
  </r>
  <r>
    <x v="3"/>
    <n v="789"/>
    <n v="989"/>
    <x v="97"/>
    <x v="10"/>
    <x v="3"/>
    <s v="M"/>
    <x v="0"/>
    <x v="14"/>
    <s v="Own"/>
    <n v="2"/>
    <s v="Management"/>
    <x v="0"/>
    <s v="Medium"/>
    <s v="Medium"/>
    <s v="Medium"/>
  </r>
  <r>
    <x v="5"/>
    <n v="0"/>
    <n v="0"/>
    <x v="37"/>
    <x v="10"/>
    <x v="62"/>
    <s v="M"/>
    <x v="1"/>
    <x v="29"/>
    <s v="Own"/>
    <n v="4"/>
    <s v="Skilled"/>
    <x v="0"/>
    <s v="Low"/>
    <s v="Low"/>
    <s v="Low"/>
  </r>
  <r>
    <x v="3"/>
    <n v="0"/>
    <n v="667"/>
    <x v="98"/>
    <x v="11"/>
    <x v="63"/>
    <s v="M"/>
    <x v="1"/>
    <x v="27"/>
    <s v="Own"/>
    <n v="2"/>
    <s v="Unskilled"/>
    <x v="0"/>
    <s v="Low"/>
    <s v="Medium"/>
    <s v="Medium"/>
  </r>
  <r>
    <x v="8"/>
    <n v="207"/>
    <n v="0"/>
    <x v="99"/>
    <x v="12"/>
    <x v="64"/>
    <s v="M"/>
    <x v="1"/>
    <x v="38"/>
    <s v="Own"/>
    <n v="4"/>
    <s v="Skilled"/>
    <x v="1"/>
    <s v="Low"/>
    <s v="Low"/>
    <s v="Low"/>
  </r>
  <r>
    <x v="4"/>
    <n v="870"/>
    <n v="917"/>
    <x v="100"/>
    <x v="12"/>
    <x v="37"/>
    <s v="M"/>
    <x v="1"/>
    <x v="33"/>
    <s v="Own"/>
    <n v="2"/>
    <s v="Skilled"/>
    <x v="0"/>
    <s v="Medium"/>
    <s v="Medium"/>
    <s v="Medium"/>
  </r>
  <r>
    <x v="4"/>
    <n v="0"/>
    <n v="322"/>
    <x v="101"/>
    <x v="12"/>
    <x v="26"/>
    <s v="M"/>
    <x v="1"/>
    <x v="5"/>
    <s v="Own"/>
    <n v="4"/>
    <s v="Skilled"/>
    <x v="1"/>
    <s v="Low"/>
    <s v="Medium"/>
    <s v="Medium"/>
  </r>
  <r>
    <x v="0"/>
    <n v="959"/>
    <n v="7876"/>
    <x v="102"/>
    <x v="12"/>
    <x v="40"/>
    <s v="M"/>
    <x v="1"/>
    <x v="15"/>
    <s v="Own"/>
    <n v="2"/>
    <s v="Unskilled"/>
    <x v="0"/>
    <s v="Medium"/>
    <s v="High"/>
    <s v="High"/>
  </r>
  <r>
    <x v="3"/>
    <n v="0"/>
    <n v="500"/>
    <x v="103"/>
    <x v="12"/>
    <x v="31"/>
    <s v="F"/>
    <x v="2"/>
    <x v="23"/>
    <s v="Rent"/>
    <n v="3"/>
    <s v="Skilled"/>
    <x v="0"/>
    <s v="Low"/>
    <s v="Medium"/>
    <s v="Medium"/>
  </r>
  <r>
    <x v="6"/>
    <n v="105"/>
    <n v="320"/>
    <x v="104"/>
    <x v="12"/>
    <x v="65"/>
    <s v="M"/>
    <x v="1"/>
    <x v="9"/>
    <s v="Own"/>
    <n v="2"/>
    <s v="Management"/>
    <x v="1"/>
    <s v="Low"/>
    <s v="Medium"/>
    <s v="Medium"/>
  </r>
  <r>
    <x v="6"/>
    <n v="0"/>
    <n v="14717"/>
    <x v="105"/>
    <x v="12"/>
    <x v="31"/>
    <s v="M"/>
    <x v="1"/>
    <x v="17"/>
    <s v="Own"/>
    <n v="2"/>
    <s v="Skilled"/>
    <x v="1"/>
    <s v="Low"/>
    <s v="High"/>
    <s v="High"/>
  </r>
  <r>
    <x v="4"/>
    <n v="986"/>
    <n v="578"/>
    <x v="106"/>
    <x v="12"/>
    <x v="39"/>
    <s v="F"/>
    <x v="2"/>
    <x v="26"/>
    <s v="Own"/>
    <n v="1"/>
    <s v="Skilled"/>
    <x v="1"/>
    <s v="Medium"/>
    <s v="Medium"/>
    <s v="Medium"/>
  </r>
  <r>
    <x v="4"/>
    <n v="444"/>
    <n v="921"/>
    <x v="107"/>
    <x v="12"/>
    <x v="66"/>
    <s v="F"/>
    <x v="2"/>
    <x v="1"/>
    <s v="Other"/>
    <n v="4"/>
    <s v="Management"/>
    <x v="0"/>
    <s v="Medium"/>
    <s v="Medium"/>
    <s v="Medium"/>
  </r>
  <r>
    <x v="5"/>
    <n v="0"/>
    <n v="1230"/>
    <x v="108"/>
    <x v="13"/>
    <x v="3"/>
    <s v="M"/>
    <x v="2"/>
    <x v="4"/>
    <s v="Own"/>
    <n v="1"/>
    <s v="Skilled"/>
    <x v="0"/>
    <s v="Low"/>
    <s v="Medium"/>
    <s v="Medium"/>
  </r>
  <r>
    <x v="0"/>
    <n v="966"/>
    <n v="0"/>
    <x v="109"/>
    <x v="13"/>
    <x v="4"/>
    <s v="F"/>
    <x v="2"/>
    <x v="16"/>
    <s v="Own"/>
    <n v="1"/>
    <s v="Skilled"/>
    <x v="0"/>
    <s v="Medium"/>
    <s v="Low"/>
    <s v="Medium"/>
  </r>
  <r>
    <x v="3"/>
    <n v="0"/>
    <n v="821"/>
    <x v="31"/>
    <x v="13"/>
    <x v="67"/>
    <s v="M"/>
    <x v="1"/>
    <x v="27"/>
    <s v="Own"/>
    <n v="1"/>
    <s v="Skilled"/>
    <x v="0"/>
    <s v="Low"/>
    <s v="Medium"/>
    <s v="Medium"/>
  </r>
  <r>
    <x v="5"/>
    <n v="0"/>
    <n v="0"/>
    <x v="37"/>
    <x v="13"/>
    <x v="30"/>
    <s v="M"/>
    <x v="0"/>
    <x v="39"/>
    <s v="Own"/>
    <n v="4"/>
    <s v="Skilled"/>
    <x v="0"/>
    <s v="Low"/>
    <s v="Low"/>
    <s v="Low"/>
  </r>
  <r>
    <x v="5"/>
    <n v="0"/>
    <n v="162"/>
    <x v="110"/>
    <x v="13"/>
    <x v="39"/>
    <s v="M"/>
    <x v="2"/>
    <x v="25"/>
    <s v="Own"/>
    <n v="1"/>
    <s v="Skilled"/>
    <x v="0"/>
    <s v="Low"/>
    <s v="Low"/>
    <s v="Low"/>
  </r>
  <r>
    <x v="6"/>
    <n v="0"/>
    <n v="109"/>
    <x v="111"/>
    <x v="13"/>
    <x v="68"/>
    <s v="M"/>
    <x v="1"/>
    <x v="6"/>
    <s v="Own"/>
    <n v="3"/>
    <s v="Unskilled"/>
    <x v="1"/>
    <s v="Low"/>
    <s v="Low"/>
    <s v="Low"/>
  </r>
  <r>
    <x v="4"/>
    <n v="0"/>
    <n v="724"/>
    <x v="112"/>
    <x v="13"/>
    <x v="55"/>
    <s v="M"/>
    <x v="1"/>
    <x v="29"/>
    <s v="Rent"/>
    <n v="2"/>
    <s v="Skilled"/>
    <x v="0"/>
    <s v="Low"/>
    <s v="Medium"/>
    <s v="Medium"/>
  </r>
  <r>
    <x v="0"/>
    <n v="265"/>
    <n v="947"/>
    <x v="113"/>
    <x v="13"/>
    <x v="24"/>
    <s v="M"/>
    <x v="0"/>
    <x v="10"/>
    <s v="Own"/>
    <n v="1"/>
    <s v="Skilled"/>
    <x v="0"/>
    <s v="Medium"/>
    <s v="Medium"/>
    <s v="Medium"/>
  </r>
  <r>
    <x v="6"/>
    <n v="0"/>
    <n v="789"/>
    <x v="114"/>
    <x v="13"/>
    <x v="26"/>
    <s v="M"/>
    <x v="1"/>
    <x v="13"/>
    <s v="Own"/>
    <n v="3"/>
    <s v="Management"/>
    <x v="1"/>
    <s v="Low"/>
    <s v="Medium"/>
    <s v="Medium"/>
  </r>
  <r>
    <x v="0"/>
    <n v="0"/>
    <n v="552"/>
    <x v="115"/>
    <x v="13"/>
    <x v="4"/>
    <s v="M"/>
    <x v="0"/>
    <x v="38"/>
    <s v="Own"/>
    <n v="4"/>
    <s v="Skilled"/>
    <x v="0"/>
    <s v="Low"/>
    <s v="Medium"/>
    <s v="Medium"/>
  </r>
  <r>
    <x v="5"/>
    <n v="0"/>
    <n v="8357"/>
    <x v="116"/>
    <x v="13"/>
    <x v="24"/>
    <s v="M"/>
    <x v="1"/>
    <x v="9"/>
    <s v="Other"/>
    <n v="4"/>
    <s v="Skilled"/>
    <x v="0"/>
    <s v="Low"/>
    <s v="High"/>
    <s v="High"/>
  </r>
  <r>
    <x v="4"/>
    <n v="15328"/>
    <n v="0"/>
    <x v="117"/>
    <x v="13"/>
    <x v="19"/>
    <s v="M"/>
    <x v="1"/>
    <x v="26"/>
    <s v="Own"/>
    <n v="4"/>
    <s v="Skilled"/>
    <x v="1"/>
    <s v="High"/>
    <s v="Low"/>
    <s v="High"/>
  </r>
  <r>
    <x v="0"/>
    <n v="0"/>
    <n v="680"/>
    <x v="118"/>
    <x v="13"/>
    <x v="53"/>
    <s v="F"/>
    <x v="2"/>
    <x v="6"/>
    <s v="Own"/>
    <n v="4"/>
    <s v="Skilled"/>
    <x v="0"/>
    <s v="Low"/>
    <s v="Medium"/>
    <s v="Medium"/>
  </r>
  <r>
    <x v="4"/>
    <n v="522"/>
    <n v="194"/>
    <x v="119"/>
    <x v="13"/>
    <x v="38"/>
    <s v="M"/>
    <x v="2"/>
    <x v="29"/>
    <s v="Own"/>
    <n v="4"/>
    <s v="Skilled"/>
    <x v="0"/>
    <s v="Medium"/>
    <s v="Low"/>
    <s v="Medium"/>
  </r>
  <r>
    <x v="0"/>
    <n v="0"/>
    <n v="710"/>
    <x v="120"/>
    <x v="13"/>
    <x v="39"/>
    <s v="F"/>
    <x v="2"/>
    <x v="13"/>
    <s v="Own"/>
    <n v="3"/>
    <s v="Skilled"/>
    <x v="1"/>
    <s v="Low"/>
    <s v="Medium"/>
    <s v="Medium"/>
  </r>
  <r>
    <x v="0"/>
    <n v="0"/>
    <n v="5564"/>
    <x v="121"/>
    <x v="13"/>
    <x v="69"/>
    <s v="M"/>
    <x v="1"/>
    <x v="3"/>
    <s v="Own"/>
    <n v="2"/>
    <s v="Skilled"/>
    <x v="1"/>
    <s v="Low"/>
    <s v="High"/>
    <s v="High"/>
  </r>
  <r>
    <x v="3"/>
    <n v="9621"/>
    <n v="308"/>
    <x v="122"/>
    <x v="13"/>
    <x v="50"/>
    <s v="M"/>
    <x v="1"/>
    <x v="13"/>
    <s v="Other"/>
    <n v="3"/>
    <s v="Skilled"/>
    <x v="0"/>
    <s v="High"/>
    <s v="Medium"/>
    <s v="High"/>
  </r>
  <r>
    <x v="4"/>
    <n v="509"/>
    <n v="241"/>
    <x v="56"/>
    <x v="13"/>
    <x v="11"/>
    <s v="M"/>
    <x v="1"/>
    <x v="33"/>
    <s v="Own"/>
    <n v="4"/>
    <s v="Unskilled"/>
    <x v="0"/>
    <s v="Medium"/>
    <s v="Low"/>
    <s v="Medium"/>
  </r>
  <r>
    <x v="5"/>
    <n v="19155"/>
    <n v="131"/>
    <x v="123"/>
    <x v="13"/>
    <x v="27"/>
    <s v="M"/>
    <x v="1"/>
    <x v="5"/>
    <s v="Own"/>
    <n v="2"/>
    <s v="Skilled"/>
    <x v="1"/>
    <s v="High"/>
    <s v="Low"/>
    <s v="High"/>
  </r>
  <r>
    <x v="0"/>
    <n v="0"/>
    <n v="10853"/>
    <x v="124"/>
    <x v="13"/>
    <x v="17"/>
    <s v="F"/>
    <x v="2"/>
    <x v="31"/>
    <s v="Rent"/>
    <n v="4"/>
    <s v="Management"/>
    <x v="1"/>
    <s v="Low"/>
    <s v="High"/>
    <s v="High"/>
  </r>
  <r>
    <x v="6"/>
    <n v="374"/>
    <n v="0"/>
    <x v="125"/>
    <x v="13"/>
    <x v="11"/>
    <s v="M"/>
    <x v="1"/>
    <x v="11"/>
    <s v="Own"/>
    <n v="4"/>
    <s v="Management"/>
    <x v="1"/>
    <s v="Medium"/>
    <s v="Low"/>
    <s v="Medium"/>
  </r>
  <r>
    <x v="0"/>
    <n v="0"/>
    <n v="12242"/>
    <x v="126"/>
    <x v="13"/>
    <x v="62"/>
    <s v="M"/>
    <x v="1"/>
    <x v="6"/>
    <s v="Own"/>
    <n v="2"/>
    <s v="Skilled"/>
    <x v="0"/>
    <s v="Low"/>
    <s v="High"/>
    <s v="High"/>
  </r>
  <r>
    <x v="3"/>
    <n v="0"/>
    <n v="466"/>
    <x v="127"/>
    <x v="13"/>
    <x v="6"/>
    <s v="M"/>
    <x v="1"/>
    <x v="29"/>
    <s v="Own"/>
    <n v="3"/>
    <s v="Skilled"/>
    <x v="0"/>
    <s v="Low"/>
    <s v="Medium"/>
    <s v="Medium"/>
  </r>
  <r>
    <x v="0"/>
    <n v="0"/>
    <n v="4449"/>
    <x v="128"/>
    <x v="13"/>
    <x v="70"/>
    <s v="M"/>
    <x v="1"/>
    <x v="29"/>
    <s v="Own"/>
    <n v="4"/>
    <s v="Skilled"/>
    <x v="0"/>
    <s v="Low"/>
    <s v="High"/>
    <s v="High"/>
  </r>
  <r>
    <x v="2"/>
    <n v="0"/>
    <n v="0"/>
    <x v="37"/>
    <x v="13"/>
    <x v="65"/>
    <s v="M"/>
    <x v="1"/>
    <x v="8"/>
    <s v="Own"/>
    <n v="3"/>
    <s v="Management"/>
    <x v="0"/>
    <s v="Low"/>
    <s v="Low"/>
    <s v="Low"/>
  </r>
  <r>
    <x v="4"/>
    <n v="0"/>
    <n v="104"/>
    <x v="49"/>
    <x v="13"/>
    <x v="30"/>
    <s v="M"/>
    <x v="0"/>
    <x v="23"/>
    <s v="Own"/>
    <n v="2"/>
    <s v="Unskilled"/>
    <x v="1"/>
    <s v="Low"/>
    <s v="Low"/>
    <s v="Low"/>
  </r>
  <r>
    <x v="5"/>
    <n v="0"/>
    <n v="836"/>
    <x v="129"/>
    <x v="13"/>
    <x v="71"/>
    <s v="M"/>
    <x v="1"/>
    <x v="4"/>
    <s v="Own"/>
    <n v="4"/>
    <s v="Skilled"/>
    <x v="1"/>
    <s v="Low"/>
    <s v="Medium"/>
    <s v="Medium"/>
  </r>
  <r>
    <x v="5"/>
    <n v="192"/>
    <n v="199"/>
    <x v="130"/>
    <x v="13"/>
    <x v="24"/>
    <s v="F"/>
    <x v="2"/>
    <x v="22"/>
    <s v="Own"/>
    <n v="4"/>
    <s v="Unskilled"/>
    <x v="0"/>
    <s v="Low"/>
    <s v="Low"/>
    <s v="Medium"/>
  </r>
  <r>
    <x v="6"/>
    <n v="0"/>
    <n v="270"/>
    <x v="131"/>
    <x v="13"/>
    <x v="35"/>
    <s v="M"/>
    <x v="1"/>
    <x v="6"/>
    <s v="Own"/>
    <n v="3"/>
    <s v="Skilled"/>
    <x v="1"/>
    <s v="Low"/>
    <s v="Medium"/>
    <s v="Medium"/>
  </r>
  <r>
    <x v="6"/>
    <n v="0"/>
    <n v="260"/>
    <x v="132"/>
    <x v="13"/>
    <x v="72"/>
    <s v="M"/>
    <x v="1"/>
    <x v="6"/>
    <s v="Own"/>
    <n v="4"/>
    <s v="Management"/>
    <x v="1"/>
    <s v="Low"/>
    <s v="Medium"/>
    <s v="Medium"/>
  </r>
  <r>
    <x v="3"/>
    <n v="942"/>
    <n v="3036"/>
    <x v="133"/>
    <x v="13"/>
    <x v="16"/>
    <s v="M"/>
    <x v="1"/>
    <x v="13"/>
    <s v="Own"/>
    <n v="3"/>
    <s v="Skilled"/>
    <x v="1"/>
    <s v="Medium"/>
    <s v="High"/>
    <s v="High"/>
  </r>
  <r>
    <x v="6"/>
    <n v="0"/>
    <n v="6345"/>
    <x v="134"/>
    <x v="13"/>
    <x v="25"/>
    <s v="M"/>
    <x v="1"/>
    <x v="17"/>
    <s v="Own"/>
    <n v="2"/>
    <s v="Skilled"/>
    <x v="1"/>
    <s v="Low"/>
    <s v="High"/>
    <s v="High"/>
  </r>
  <r>
    <x v="5"/>
    <n v="0"/>
    <n v="909"/>
    <x v="16"/>
    <x v="13"/>
    <x v="53"/>
    <s v="M"/>
    <x v="1"/>
    <x v="10"/>
    <s v="Other"/>
    <n v="1"/>
    <s v="Skilled"/>
    <x v="1"/>
    <s v="Low"/>
    <s v="Medium"/>
    <s v="Medium"/>
  </r>
  <r>
    <x v="5"/>
    <n v="0"/>
    <n v="979"/>
    <x v="135"/>
    <x v="13"/>
    <x v="73"/>
    <s v="M"/>
    <x v="1"/>
    <x v="15"/>
    <s v="Rent"/>
    <n v="4"/>
    <s v="Skilled"/>
    <x v="0"/>
    <s v="Low"/>
    <s v="Medium"/>
    <s v="Medium"/>
  </r>
  <r>
    <x v="8"/>
    <n v="0"/>
    <n v="772"/>
    <x v="136"/>
    <x v="13"/>
    <x v="25"/>
    <s v="M"/>
    <x v="2"/>
    <x v="4"/>
    <s v="Own"/>
    <n v="2"/>
    <s v="Skilled"/>
    <x v="1"/>
    <s v="Low"/>
    <s v="Medium"/>
    <s v="Medium"/>
  </r>
  <r>
    <x v="0"/>
    <n v="0"/>
    <n v="3870"/>
    <x v="137"/>
    <x v="13"/>
    <x v="36"/>
    <s v="F"/>
    <x v="2"/>
    <x v="26"/>
    <s v="Own"/>
    <n v="2"/>
    <s v="Unskilled"/>
    <x v="0"/>
    <s v="Low"/>
    <s v="High"/>
    <s v="High"/>
  </r>
  <r>
    <x v="5"/>
    <n v="0"/>
    <n v="506"/>
    <x v="138"/>
    <x v="13"/>
    <x v="53"/>
    <s v="F"/>
    <x v="2"/>
    <x v="15"/>
    <s v="Rent"/>
    <n v="4"/>
    <s v="Unskilled"/>
    <x v="0"/>
    <s v="Low"/>
    <s v="Medium"/>
    <s v="Medium"/>
  </r>
  <r>
    <x v="4"/>
    <n v="172"/>
    <n v="0"/>
    <x v="139"/>
    <x v="13"/>
    <x v="16"/>
    <s v="M"/>
    <x v="1"/>
    <x v="3"/>
    <s v="Own"/>
    <n v="3"/>
    <s v="Skilled"/>
    <x v="1"/>
    <s v="Low"/>
    <s v="Low"/>
    <s v="Low"/>
  </r>
  <r>
    <x v="3"/>
    <n v="0"/>
    <n v="0"/>
    <x v="37"/>
    <x v="13"/>
    <x v="25"/>
    <s v="F"/>
    <x v="2"/>
    <x v="22"/>
    <s v="Rent"/>
    <n v="4"/>
    <s v="Skilled"/>
    <x v="0"/>
    <s v="Low"/>
    <s v="Low"/>
    <s v="Low"/>
  </r>
  <r>
    <x v="3"/>
    <n v="0"/>
    <n v="544"/>
    <x v="140"/>
    <x v="13"/>
    <x v="3"/>
    <s v="F"/>
    <x v="2"/>
    <x v="40"/>
    <s v="Rent"/>
    <n v="4"/>
    <s v="Unemployed"/>
    <x v="0"/>
    <s v="Low"/>
    <s v="Medium"/>
    <s v="Medium"/>
  </r>
  <r>
    <x v="0"/>
    <n v="0"/>
    <n v="823"/>
    <x v="141"/>
    <x v="13"/>
    <x v="74"/>
    <s v="M"/>
    <x v="1"/>
    <x v="14"/>
    <s v="Own"/>
    <n v="2"/>
    <s v="Skilled"/>
    <x v="1"/>
    <s v="Low"/>
    <s v="Medium"/>
    <s v="Medium"/>
  </r>
  <r>
    <x v="2"/>
    <n v="560"/>
    <n v="887"/>
    <x v="142"/>
    <x v="13"/>
    <x v="40"/>
    <s v="M"/>
    <x v="1"/>
    <x v="21"/>
    <s v="Own"/>
    <n v="3"/>
    <s v="Management"/>
    <x v="0"/>
    <s v="Medium"/>
    <s v="Medium"/>
    <s v="Medium"/>
  </r>
  <r>
    <x v="3"/>
    <n v="0"/>
    <n v="771"/>
    <x v="143"/>
    <x v="13"/>
    <x v="3"/>
    <s v="M"/>
    <x v="1"/>
    <x v="32"/>
    <s v="Other"/>
    <n v="2"/>
    <s v="Skilled"/>
    <x v="0"/>
    <s v="Low"/>
    <s v="Medium"/>
    <s v="Medium"/>
  </r>
  <r>
    <x v="0"/>
    <n v="0"/>
    <n v="956"/>
    <x v="144"/>
    <x v="13"/>
    <x v="4"/>
    <s v="F"/>
    <x v="2"/>
    <x v="40"/>
    <s v="Rent"/>
    <n v="2"/>
    <s v="Unskilled"/>
    <x v="0"/>
    <s v="Low"/>
    <s v="Medium"/>
    <s v="Medium"/>
  </r>
  <r>
    <x v="6"/>
    <n v="0"/>
    <n v="999"/>
    <x v="145"/>
    <x v="13"/>
    <x v="3"/>
    <s v="M"/>
    <x v="1"/>
    <x v="40"/>
    <s v="Other"/>
    <n v="2"/>
    <s v="Management"/>
    <x v="1"/>
    <s v="Low"/>
    <s v="Medium"/>
    <s v="Medium"/>
  </r>
  <r>
    <x v="2"/>
    <n v="645"/>
    <n v="855"/>
    <x v="146"/>
    <x v="13"/>
    <x v="1"/>
    <s v="M"/>
    <x v="1"/>
    <x v="40"/>
    <s v="Own"/>
    <n v="3"/>
    <s v="Management"/>
    <x v="0"/>
    <s v="Medium"/>
    <s v="Medium"/>
    <s v="Medium"/>
  </r>
  <r>
    <x v="3"/>
    <n v="19812"/>
    <n v="0"/>
    <x v="147"/>
    <x v="13"/>
    <x v="10"/>
    <s v="M"/>
    <x v="1"/>
    <x v="7"/>
    <s v="Own"/>
    <n v="2"/>
    <s v="Unskilled"/>
    <x v="0"/>
    <s v="High"/>
    <s v="Low"/>
    <s v="High"/>
  </r>
  <r>
    <x v="4"/>
    <n v="0"/>
    <n v="500"/>
    <x v="103"/>
    <x v="13"/>
    <x v="39"/>
    <s v="M"/>
    <x v="1"/>
    <x v="17"/>
    <s v="Own"/>
    <n v="2"/>
    <s v="Skilled"/>
    <x v="0"/>
    <s v="Low"/>
    <s v="Medium"/>
    <s v="Medium"/>
  </r>
  <r>
    <x v="4"/>
    <n v="859"/>
    <n v="3305"/>
    <x v="148"/>
    <x v="13"/>
    <x v="68"/>
    <s v="M"/>
    <x v="1"/>
    <x v="33"/>
    <s v="Rent"/>
    <n v="4"/>
    <s v="Management"/>
    <x v="1"/>
    <s v="Medium"/>
    <s v="High"/>
    <s v="High"/>
  </r>
  <r>
    <x v="5"/>
    <n v="0"/>
    <n v="8944"/>
    <x v="149"/>
    <x v="13"/>
    <x v="75"/>
    <s v="M"/>
    <x v="1"/>
    <x v="26"/>
    <s v="Rent"/>
    <n v="3"/>
    <s v="Skilled"/>
    <x v="1"/>
    <s v="Low"/>
    <s v="High"/>
    <s v="High"/>
  </r>
  <r>
    <x v="8"/>
    <n v="0"/>
    <n v="807"/>
    <x v="150"/>
    <x v="13"/>
    <x v="20"/>
    <s v="M"/>
    <x v="1"/>
    <x v="16"/>
    <s v="Other"/>
    <n v="4"/>
    <s v="Skilled"/>
    <x v="1"/>
    <s v="Low"/>
    <s v="Medium"/>
    <s v="Medium"/>
  </r>
  <r>
    <x v="0"/>
    <n v="0"/>
    <n v="836"/>
    <x v="129"/>
    <x v="13"/>
    <x v="3"/>
    <s v="M"/>
    <x v="1"/>
    <x v="9"/>
    <s v="Own"/>
    <n v="2"/>
    <s v="Management"/>
    <x v="0"/>
    <s v="Low"/>
    <s v="Medium"/>
    <s v="Medium"/>
  </r>
  <r>
    <x v="4"/>
    <n v="0"/>
    <n v="11481"/>
    <x v="151"/>
    <x v="13"/>
    <x v="76"/>
    <s v="M"/>
    <x v="1"/>
    <x v="12"/>
    <s v="Own"/>
    <n v="3"/>
    <s v="Management"/>
    <x v="0"/>
    <s v="Low"/>
    <s v="High"/>
    <s v="High"/>
  </r>
  <r>
    <x v="3"/>
    <n v="0"/>
    <n v="108"/>
    <x v="152"/>
    <x v="13"/>
    <x v="77"/>
    <s v="M"/>
    <x v="1"/>
    <x v="28"/>
    <s v="Own"/>
    <n v="4"/>
    <s v="Unskilled"/>
    <x v="0"/>
    <s v="Low"/>
    <s v="Low"/>
    <s v="Low"/>
  </r>
  <r>
    <x v="3"/>
    <n v="0"/>
    <n v="113"/>
    <x v="153"/>
    <x v="13"/>
    <x v="48"/>
    <s v="F"/>
    <x v="2"/>
    <x v="15"/>
    <s v="Rent"/>
    <n v="4"/>
    <s v="Skilled"/>
    <x v="0"/>
    <s v="Low"/>
    <s v="Low"/>
    <s v="Low"/>
  </r>
  <r>
    <x v="3"/>
    <n v="1613"/>
    <n v="0"/>
    <x v="154"/>
    <x v="13"/>
    <x v="78"/>
    <s v="M"/>
    <x v="0"/>
    <x v="12"/>
    <s v="Own"/>
    <n v="4"/>
    <s v="Skilled"/>
    <x v="1"/>
    <s v="Medium"/>
    <s v="Low"/>
    <s v="Medium"/>
  </r>
  <r>
    <x v="5"/>
    <n v="757"/>
    <n v="208"/>
    <x v="155"/>
    <x v="13"/>
    <x v="16"/>
    <s v="M"/>
    <x v="2"/>
    <x v="32"/>
    <s v="Own"/>
    <n v="3"/>
    <s v="Skilled"/>
    <x v="0"/>
    <s v="Medium"/>
    <s v="Low"/>
    <s v="Medium"/>
  </r>
  <r>
    <x v="6"/>
    <n v="271"/>
    <n v="7090"/>
    <x v="156"/>
    <x v="13"/>
    <x v="12"/>
    <s v="F"/>
    <x v="2"/>
    <x v="14"/>
    <s v="Rent"/>
    <n v="4"/>
    <s v="Skilled"/>
    <x v="0"/>
    <s v="Medium"/>
    <s v="High"/>
    <s v="High"/>
  </r>
  <r>
    <x v="0"/>
    <n v="0"/>
    <n v="337"/>
    <x v="157"/>
    <x v="13"/>
    <x v="79"/>
    <s v="M"/>
    <x v="1"/>
    <x v="33"/>
    <s v="Own"/>
    <n v="1"/>
    <s v="Management"/>
    <x v="1"/>
    <s v="Low"/>
    <s v="Medium"/>
    <s v="Medium"/>
  </r>
  <r>
    <x v="1"/>
    <n v="705"/>
    <n v="0"/>
    <x v="158"/>
    <x v="13"/>
    <x v="27"/>
    <s v="F"/>
    <x v="2"/>
    <x v="4"/>
    <s v="Own"/>
    <n v="2"/>
    <s v="Skilled"/>
    <x v="1"/>
    <s v="Medium"/>
    <s v="Low"/>
    <s v="Medium"/>
  </r>
  <r>
    <x v="5"/>
    <n v="0"/>
    <n v="7710"/>
    <x v="159"/>
    <x v="13"/>
    <x v="33"/>
    <s v="M"/>
    <x v="1"/>
    <x v="36"/>
    <s v="Own"/>
    <n v="4"/>
    <s v="Skilled"/>
    <x v="1"/>
    <s v="Low"/>
    <s v="High"/>
    <s v="High"/>
  </r>
  <r>
    <x v="0"/>
    <n v="0"/>
    <n v="798"/>
    <x v="160"/>
    <x v="13"/>
    <x v="6"/>
    <s v="M"/>
    <x v="1"/>
    <x v="0"/>
    <s v="Rent"/>
    <n v="4"/>
    <s v="Unskilled"/>
    <x v="0"/>
    <s v="Low"/>
    <s v="Medium"/>
    <s v="Medium"/>
  </r>
  <r>
    <x v="5"/>
    <n v="0"/>
    <n v="538"/>
    <x v="161"/>
    <x v="13"/>
    <x v="80"/>
    <s v="M"/>
    <x v="1"/>
    <x v="21"/>
    <s v="Rent"/>
    <n v="2"/>
    <s v="Management"/>
    <x v="0"/>
    <s v="Low"/>
    <s v="Medium"/>
    <s v="Medium"/>
  </r>
  <r>
    <x v="3"/>
    <n v="332"/>
    <n v="214"/>
    <x v="162"/>
    <x v="13"/>
    <x v="12"/>
    <s v="M"/>
    <x v="1"/>
    <x v="5"/>
    <s v="Own"/>
    <n v="1"/>
    <s v="Skilled"/>
    <x v="1"/>
    <s v="Medium"/>
    <s v="Low"/>
    <s v="Medium"/>
  </r>
  <r>
    <x v="5"/>
    <n v="0"/>
    <n v="146"/>
    <x v="163"/>
    <x v="13"/>
    <x v="5"/>
    <s v="M"/>
    <x v="1"/>
    <x v="17"/>
    <s v="Own"/>
    <n v="4"/>
    <s v="Skilled"/>
    <x v="0"/>
    <s v="Low"/>
    <s v="Low"/>
    <s v="Low"/>
  </r>
  <r>
    <x v="6"/>
    <n v="646"/>
    <n v="0"/>
    <x v="164"/>
    <x v="13"/>
    <x v="19"/>
    <s v="M"/>
    <x v="2"/>
    <x v="38"/>
    <s v="Other"/>
    <n v="4"/>
    <s v="Skilled"/>
    <x v="1"/>
    <s v="Medium"/>
    <s v="Low"/>
    <s v="Medium"/>
  </r>
  <r>
    <x v="3"/>
    <n v="0"/>
    <n v="412"/>
    <x v="165"/>
    <x v="13"/>
    <x v="14"/>
    <s v="M"/>
    <x v="1"/>
    <x v="36"/>
    <s v="Other"/>
    <n v="4"/>
    <s v="Skilled"/>
    <x v="0"/>
    <s v="Low"/>
    <s v="Medium"/>
    <s v="Medium"/>
  </r>
  <r>
    <x v="5"/>
    <n v="0"/>
    <n v="3369"/>
    <x v="166"/>
    <x v="13"/>
    <x v="1"/>
    <s v="M"/>
    <x v="1"/>
    <x v="22"/>
    <s v="Own"/>
    <n v="1"/>
    <s v="Skilled"/>
    <x v="1"/>
    <s v="Low"/>
    <s v="High"/>
    <s v="High"/>
  </r>
  <r>
    <x v="4"/>
    <n v="0"/>
    <n v="4973"/>
    <x v="167"/>
    <x v="13"/>
    <x v="1"/>
    <s v="M"/>
    <x v="1"/>
    <x v="17"/>
    <s v="Own"/>
    <n v="3"/>
    <s v="Unskilled"/>
    <x v="1"/>
    <s v="Low"/>
    <s v="High"/>
    <s v="High"/>
  </r>
  <r>
    <x v="3"/>
    <n v="0"/>
    <n v="761"/>
    <x v="168"/>
    <x v="13"/>
    <x v="49"/>
    <s v="M"/>
    <x v="1"/>
    <x v="2"/>
    <s v="Own"/>
    <n v="4"/>
    <s v="Unskilled"/>
    <x v="0"/>
    <s v="Low"/>
    <s v="Medium"/>
    <s v="Medium"/>
  </r>
  <r>
    <x v="6"/>
    <n v="0"/>
    <n v="276"/>
    <x v="169"/>
    <x v="13"/>
    <x v="81"/>
    <s v="M"/>
    <x v="1"/>
    <x v="41"/>
    <s v="Own"/>
    <n v="4"/>
    <s v="Skilled"/>
    <x v="1"/>
    <s v="Low"/>
    <s v="Medium"/>
    <s v="Medium"/>
  </r>
  <r>
    <x v="1"/>
    <n v="798"/>
    <n v="137"/>
    <x v="170"/>
    <x v="13"/>
    <x v="35"/>
    <s v="F"/>
    <x v="2"/>
    <x v="3"/>
    <s v="Other"/>
    <n v="4"/>
    <s v="Unskilled"/>
    <x v="0"/>
    <s v="Medium"/>
    <s v="Low"/>
    <s v="Medium"/>
  </r>
  <r>
    <x v="3"/>
    <n v="0"/>
    <n v="0"/>
    <x v="37"/>
    <x v="13"/>
    <x v="44"/>
    <s v="F"/>
    <x v="2"/>
    <x v="40"/>
    <s v="Own"/>
    <n v="2"/>
    <s v="Skilled"/>
    <x v="0"/>
    <s v="Low"/>
    <s v="Low"/>
    <s v="Low"/>
  </r>
  <r>
    <x v="3"/>
    <n v="3880"/>
    <n v="0"/>
    <x v="171"/>
    <x v="14"/>
    <x v="10"/>
    <s v="F"/>
    <x v="2"/>
    <x v="22"/>
    <s v="Rent"/>
    <n v="4"/>
    <s v="Skilled"/>
    <x v="1"/>
    <s v="High"/>
    <s v="Low"/>
    <s v="High"/>
  </r>
  <r>
    <x v="4"/>
    <n v="141"/>
    <n v="245"/>
    <x v="172"/>
    <x v="15"/>
    <x v="56"/>
    <s v="M"/>
    <x v="1"/>
    <x v="17"/>
    <s v="Own"/>
    <n v="3"/>
    <s v="Skilled"/>
    <x v="1"/>
    <s v="Low"/>
    <s v="Low"/>
    <s v="Medium"/>
  </r>
  <r>
    <x v="3"/>
    <n v="162"/>
    <n v="595"/>
    <x v="173"/>
    <x v="15"/>
    <x v="63"/>
    <s v="M"/>
    <x v="2"/>
    <x v="28"/>
    <s v="Own"/>
    <n v="4"/>
    <s v="Skilled"/>
    <x v="1"/>
    <s v="Low"/>
    <s v="Medium"/>
    <s v="Medium"/>
  </r>
  <r>
    <x v="3"/>
    <n v="0"/>
    <n v="0"/>
    <x v="37"/>
    <x v="15"/>
    <x v="19"/>
    <s v="M"/>
    <x v="1"/>
    <x v="8"/>
    <s v="Own"/>
    <n v="2"/>
    <s v="Unskilled"/>
    <x v="0"/>
    <s v="Low"/>
    <s v="Low"/>
    <s v="Low"/>
  </r>
  <r>
    <x v="0"/>
    <n v="0"/>
    <n v="717"/>
    <x v="26"/>
    <x v="15"/>
    <x v="63"/>
    <s v="F"/>
    <x v="2"/>
    <x v="22"/>
    <s v="Own"/>
    <n v="2"/>
    <s v="Skilled"/>
    <x v="0"/>
    <s v="Low"/>
    <s v="Medium"/>
    <s v="Medium"/>
  </r>
  <r>
    <x v="4"/>
    <n v="339"/>
    <n v="2790"/>
    <x v="174"/>
    <x v="15"/>
    <x v="82"/>
    <s v="M"/>
    <x v="2"/>
    <x v="42"/>
    <s v="Rent"/>
    <n v="2"/>
    <s v="Unskilled"/>
    <x v="0"/>
    <s v="Medium"/>
    <s v="High"/>
    <s v="High"/>
  </r>
  <r>
    <x v="5"/>
    <n v="468"/>
    <n v="14186"/>
    <x v="175"/>
    <x v="15"/>
    <x v="27"/>
    <s v="M"/>
    <x v="1"/>
    <x v="26"/>
    <s v="Own"/>
    <n v="2"/>
    <s v="Skilled"/>
    <x v="1"/>
    <s v="Medium"/>
    <s v="High"/>
    <s v="High"/>
  </r>
  <r>
    <x v="3"/>
    <n v="0"/>
    <n v="886"/>
    <x v="176"/>
    <x v="15"/>
    <x v="83"/>
    <s v="M"/>
    <x v="1"/>
    <x v="24"/>
    <s v="Own"/>
    <n v="4"/>
    <s v="Skilled"/>
    <x v="1"/>
    <s v="Low"/>
    <s v="Medium"/>
    <s v="Medium"/>
  </r>
  <r>
    <x v="4"/>
    <n v="0"/>
    <n v="5180"/>
    <x v="177"/>
    <x v="15"/>
    <x v="4"/>
    <s v="M"/>
    <x v="1"/>
    <x v="30"/>
    <s v="Own"/>
    <n v="2"/>
    <s v="Unskilled"/>
    <x v="0"/>
    <s v="Low"/>
    <s v="High"/>
    <s v="High"/>
  </r>
  <r>
    <x v="3"/>
    <n v="5588"/>
    <n v="0"/>
    <x v="178"/>
    <x v="15"/>
    <x v="63"/>
    <s v="F"/>
    <x v="2"/>
    <x v="40"/>
    <s v="Own"/>
    <n v="4"/>
    <s v="Skilled"/>
    <x v="0"/>
    <s v="High"/>
    <s v="Low"/>
    <s v="High"/>
  </r>
  <r>
    <x v="5"/>
    <n v="0"/>
    <n v="636"/>
    <x v="179"/>
    <x v="15"/>
    <x v="50"/>
    <s v="F"/>
    <x v="2"/>
    <x v="5"/>
    <s v="Rent"/>
    <n v="4"/>
    <s v="Unskilled"/>
    <x v="1"/>
    <s v="Low"/>
    <s v="Medium"/>
    <s v="Medium"/>
  </r>
  <r>
    <x v="6"/>
    <n v="0"/>
    <n v="701"/>
    <x v="180"/>
    <x v="15"/>
    <x v="84"/>
    <s v="M"/>
    <x v="1"/>
    <x v="33"/>
    <s v="Own"/>
    <n v="4"/>
    <s v="Management"/>
    <x v="1"/>
    <s v="Low"/>
    <s v="Medium"/>
    <s v="Medium"/>
  </r>
  <r>
    <x v="1"/>
    <n v="8122"/>
    <n v="136"/>
    <x v="181"/>
    <x v="15"/>
    <x v="4"/>
    <s v="M"/>
    <x v="2"/>
    <x v="4"/>
    <s v="Rent"/>
    <n v="1"/>
    <s v="Skilled"/>
    <x v="0"/>
    <s v="High"/>
    <s v="Low"/>
    <s v="High"/>
  </r>
  <r>
    <x v="3"/>
    <n v="0"/>
    <n v="11587"/>
    <x v="182"/>
    <x v="15"/>
    <x v="5"/>
    <s v="F"/>
    <x v="2"/>
    <x v="29"/>
    <s v="Own"/>
    <n v="2"/>
    <s v="Management"/>
    <x v="1"/>
    <s v="Low"/>
    <s v="High"/>
    <s v="High"/>
  </r>
  <r>
    <x v="4"/>
    <n v="898"/>
    <n v="177"/>
    <x v="183"/>
    <x v="15"/>
    <x v="85"/>
    <s v="F"/>
    <x v="2"/>
    <x v="21"/>
    <s v="Own"/>
    <n v="4"/>
    <s v="Skilled"/>
    <x v="0"/>
    <s v="Medium"/>
    <s v="Low"/>
    <s v="Medium"/>
  </r>
  <r>
    <x v="0"/>
    <n v="0"/>
    <n v="17653"/>
    <x v="184"/>
    <x v="15"/>
    <x v="4"/>
    <s v="F"/>
    <x v="2"/>
    <x v="40"/>
    <s v="Own"/>
    <n v="2"/>
    <s v="Skilled"/>
    <x v="1"/>
    <s v="Low"/>
    <s v="High"/>
    <s v="High"/>
  </r>
  <r>
    <x v="3"/>
    <n v="0"/>
    <n v="579"/>
    <x v="185"/>
    <x v="15"/>
    <x v="86"/>
    <s v="M"/>
    <x v="0"/>
    <x v="9"/>
    <s v="Own"/>
    <n v="3"/>
    <s v="Skilled"/>
    <x v="1"/>
    <s v="Low"/>
    <s v="Medium"/>
    <s v="Medium"/>
  </r>
  <r>
    <x v="3"/>
    <n v="0"/>
    <n v="389"/>
    <x v="186"/>
    <x v="16"/>
    <x v="18"/>
    <s v="M"/>
    <x v="1"/>
    <x v="21"/>
    <s v="Own"/>
    <n v="4"/>
    <s v="Management"/>
    <x v="0"/>
    <s v="Low"/>
    <s v="Medium"/>
    <s v="Medium"/>
  </r>
  <r>
    <x v="6"/>
    <n v="0"/>
    <n v="0"/>
    <x v="37"/>
    <x v="16"/>
    <x v="87"/>
    <s v="M"/>
    <x v="1"/>
    <x v="34"/>
    <s v="Other"/>
    <n v="4"/>
    <s v="Skilled"/>
    <x v="0"/>
    <s v="Low"/>
    <s v="Low"/>
    <s v="Low"/>
  </r>
  <r>
    <x v="0"/>
    <n v="0"/>
    <n v="485"/>
    <x v="44"/>
    <x v="16"/>
    <x v="45"/>
    <s v="M"/>
    <x v="1"/>
    <x v="0"/>
    <s v="Own"/>
    <n v="2"/>
    <s v="Skilled"/>
    <x v="1"/>
    <s v="Low"/>
    <s v="Medium"/>
    <s v="Medium"/>
  </r>
  <r>
    <x v="5"/>
    <n v="216"/>
    <n v="0"/>
    <x v="187"/>
    <x v="16"/>
    <x v="53"/>
    <s v="F"/>
    <x v="2"/>
    <x v="17"/>
    <s v="Rent"/>
    <n v="3"/>
    <s v="Skilled"/>
    <x v="0"/>
    <s v="Low"/>
    <s v="Low"/>
    <s v="Low"/>
  </r>
  <r>
    <x v="0"/>
    <n v="0"/>
    <n v="897"/>
    <x v="188"/>
    <x v="16"/>
    <x v="24"/>
    <s v="M"/>
    <x v="0"/>
    <x v="21"/>
    <s v="Own"/>
    <n v="4"/>
    <s v="Skilled"/>
    <x v="1"/>
    <s v="Low"/>
    <s v="Medium"/>
    <s v="Medium"/>
  </r>
  <r>
    <x v="3"/>
    <n v="461"/>
    <n v="140"/>
    <x v="189"/>
    <x v="16"/>
    <x v="7"/>
    <s v="M"/>
    <x v="1"/>
    <x v="14"/>
    <s v="Rent"/>
    <n v="3"/>
    <s v="Unskilled"/>
    <x v="1"/>
    <s v="Medium"/>
    <s v="Low"/>
    <s v="Medium"/>
  </r>
  <r>
    <x v="3"/>
    <n v="0"/>
    <n v="659"/>
    <x v="190"/>
    <x v="16"/>
    <x v="24"/>
    <s v="F"/>
    <x v="2"/>
    <x v="15"/>
    <s v="Rent"/>
    <n v="3"/>
    <s v="Skilled"/>
    <x v="0"/>
    <s v="Low"/>
    <s v="Medium"/>
    <s v="Medium"/>
  </r>
  <r>
    <x v="3"/>
    <n v="0"/>
    <n v="1366"/>
    <x v="191"/>
    <x v="16"/>
    <x v="1"/>
    <s v="M"/>
    <x v="1"/>
    <x v="6"/>
    <s v="Own"/>
    <n v="4"/>
    <s v="Unskilled"/>
    <x v="1"/>
    <s v="Low"/>
    <s v="Medium"/>
    <s v="Medium"/>
  </r>
  <r>
    <x v="3"/>
    <n v="0"/>
    <n v="806"/>
    <x v="192"/>
    <x v="16"/>
    <x v="53"/>
    <s v="F"/>
    <x v="2"/>
    <x v="15"/>
    <s v="Own"/>
    <n v="2"/>
    <s v="Unskilled"/>
    <x v="0"/>
    <s v="Low"/>
    <s v="Medium"/>
    <s v="Medium"/>
  </r>
  <r>
    <x v="1"/>
    <n v="0"/>
    <n v="3281"/>
    <x v="193"/>
    <x v="16"/>
    <x v="40"/>
    <s v="F"/>
    <x v="2"/>
    <x v="9"/>
    <s v="Own"/>
    <n v="2"/>
    <s v="Skilled"/>
    <x v="0"/>
    <s v="Low"/>
    <s v="High"/>
    <s v="High"/>
  </r>
  <r>
    <x v="5"/>
    <n v="457"/>
    <n v="318"/>
    <x v="194"/>
    <x v="16"/>
    <x v="84"/>
    <s v="M"/>
    <x v="1"/>
    <x v="30"/>
    <s v="Own"/>
    <n v="1"/>
    <s v="Skilled"/>
    <x v="1"/>
    <s v="Medium"/>
    <s v="Medium"/>
    <s v="Medium"/>
  </r>
  <r>
    <x v="0"/>
    <n v="5133"/>
    <n v="698"/>
    <x v="195"/>
    <x v="16"/>
    <x v="11"/>
    <s v="M"/>
    <x v="1"/>
    <x v="7"/>
    <s v="Own"/>
    <n v="2"/>
    <s v="Skilled"/>
    <x v="0"/>
    <s v="High"/>
    <s v="Medium"/>
    <s v="High"/>
  </r>
  <r>
    <x v="5"/>
    <n v="305"/>
    <n v="492"/>
    <x v="196"/>
    <x v="16"/>
    <x v="39"/>
    <s v="F"/>
    <x v="2"/>
    <x v="17"/>
    <s v="Own"/>
    <n v="1"/>
    <s v="Skilled"/>
    <x v="1"/>
    <s v="Medium"/>
    <s v="Medium"/>
    <s v="Medium"/>
  </r>
  <r>
    <x v="4"/>
    <n v="0"/>
    <n v="565"/>
    <x v="197"/>
    <x v="16"/>
    <x v="11"/>
    <s v="M"/>
    <x v="0"/>
    <x v="14"/>
    <s v="Own"/>
    <n v="2"/>
    <s v="Skilled"/>
    <x v="0"/>
    <s v="Low"/>
    <s v="Medium"/>
    <s v="Medium"/>
  </r>
  <r>
    <x v="5"/>
    <n v="13496"/>
    <n v="650"/>
    <x v="198"/>
    <x v="16"/>
    <x v="40"/>
    <s v="M"/>
    <x v="1"/>
    <x v="3"/>
    <s v="Own"/>
    <n v="1"/>
    <s v="Unskilled"/>
    <x v="0"/>
    <s v="High"/>
    <s v="Medium"/>
    <s v="High"/>
  </r>
  <r>
    <x v="5"/>
    <n v="0"/>
    <n v="544"/>
    <x v="140"/>
    <x v="16"/>
    <x v="0"/>
    <s v="F"/>
    <x v="2"/>
    <x v="14"/>
    <s v="Own"/>
    <n v="2"/>
    <s v="Skilled"/>
    <x v="1"/>
    <s v="Low"/>
    <s v="Medium"/>
    <s v="Medium"/>
  </r>
  <r>
    <x v="5"/>
    <n v="0"/>
    <n v="479"/>
    <x v="199"/>
    <x v="16"/>
    <x v="3"/>
    <s v="M"/>
    <x v="1"/>
    <x v="22"/>
    <s v="Own"/>
    <n v="1"/>
    <s v="Unemployed"/>
    <x v="0"/>
    <s v="Low"/>
    <s v="Medium"/>
    <s v="Medium"/>
  </r>
  <r>
    <x v="3"/>
    <n v="939"/>
    <n v="496"/>
    <x v="200"/>
    <x v="16"/>
    <x v="88"/>
    <s v="M"/>
    <x v="1"/>
    <x v="33"/>
    <s v="Own"/>
    <n v="4"/>
    <s v="Skilled"/>
    <x v="0"/>
    <s v="Medium"/>
    <s v="Medium"/>
    <s v="Medium"/>
  </r>
  <r>
    <x v="8"/>
    <n v="0"/>
    <n v="897"/>
    <x v="188"/>
    <x v="16"/>
    <x v="12"/>
    <s v="F"/>
    <x v="2"/>
    <x v="15"/>
    <s v="Own"/>
    <n v="4"/>
    <s v="Skilled"/>
    <x v="0"/>
    <s v="Low"/>
    <s v="Medium"/>
    <s v="Medium"/>
  </r>
  <r>
    <x v="0"/>
    <n v="0"/>
    <n v="325"/>
    <x v="201"/>
    <x v="16"/>
    <x v="8"/>
    <s v="F"/>
    <x v="2"/>
    <x v="0"/>
    <s v="Own"/>
    <n v="2"/>
    <s v="Skilled"/>
    <x v="0"/>
    <s v="Low"/>
    <s v="Medium"/>
    <s v="Medium"/>
  </r>
  <r>
    <x v="0"/>
    <n v="0"/>
    <n v="643"/>
    <x v="202"/>
    <x v="16"/>
    <x v="37"/>
    <s v="M"/>
    <x v="1"/>
    <x v="26"/>
    <s v="Other"/>
    <n v="2"/>
    <s v="Management"/>
    <x v="1"/>
    <s v="Low"/>
    <s v="Medium"/>
    <s v="Medium"/>
  </r>
  <r>
    <x v="3"/>
    <n v="3329"/>
    <n v="0"/>
    <x v="203"/>
    <x v="16"/>
    <x v="0"/>
    <s v="M"/>
    <x v="1"/>
    <x v="43"/>
    <s v="Rent"/>
    <n v="4"/>
    <s v="Skilled"/>
    <x v="0"/>
    <s v="High"/>
    <s v="Low"/>
    <s v="High"/>
  </r>
  <r>
    <x v="7"/>
    <n v="0"/>
    <n v="775"/>
    <x v="194"/>
    <x v="16"/>
    <x v="55"/>
    <s v="M"/>
    <x v="0"/>
    <x v="28"/>
    <s v="Own"/>
    <n v="3"/>
    <s v="Unskilled"/>
    <x v="0"/>
    <s v="Low"/>
    <s v="Medium"/>
    <s v="Medium"/>
  </r>
  <r>
    <x v="5"/>
    <n v="0"/>
    <n v="948"/>
    <x v="204"/>
    <x v="16"/>
    <x v="12"/>
    <s v="F"/>
    <x v="2"/>
    <x v="23"/>
    <s v="Rent"/>
    <n v="4"/>
    <s v="Skilled"/>
    <x v="1"/>
    <s v="Low"/>
    <s v="Medium"/>
    <s v="Medium"/>
  </r>
  <r>
    <x v="0"/>
    <n v="0"/>
    <n v="18716"/>
    <x v="205"/>
    <x v="16"/>
    <x v="69"/>
    <s v="M"/>
    <x v="1"/>
    <x v="26"/>
    <s v="Own"/>
    <n v="3"/>
    <s v="Management"/>
    <x v="1"/>
    <s v="Low"/>
    <s v="High"/>
    <s v="High"/>
  </r>
  <r>
    <x v="5"/>
    <n v="0"/>
    <n v="340"/>
    <x v="206"/>
    <x v="16"/>
    <x v="4"/>
    <s v="M"/>
    <x v="0"/>
    <x v="32"/>
    <s v="Own"/>
    <n v="1"/>
    <s v="Unskilled"/>
    <x v="0"/>
    <s v="Low"/>
    <s v="Medium"/>
    <s v="Medium"/>
  </r>
  <r>
    <x v="0"/>
    <n v="0"/>
    <n v="6490"/>
    <x v="207"/>
    <x v="16"/>
    <x v="34"/>
    <s v="M"/>
    <x v="1"/>
    <x v="11"/>
    <s v="Own"/>
    <n v="4"/>
    <s v="Skilled"/>
    <x v="1"/>
    <s v="Low"/>
    <s v="High"/>
    <s v="High"/>
  </r>
  <r>
    <x v="3"/>
    <n v="644"/>
    <n v="1571"/>
    <x v="208"/>
    <x v="16"/>
    <x v="39"/>
    <s v="F"/>
    <x v="2"/>
    <x v="14"/>
    <s v="Own"/>
    <n v="3"/>
    <s v="Skilled"/>
    <x v="0"/>
    <s v="Medium"/>
    <s v="Medium"/>
    <s v="High"/>
  </r>
  <r>
    <x v="5"/>
    <n v="0"/>
    <n v="835"/>
    <x v="209"/>
    <x v="16"/>
    <x v="6"/>
    <s v="F"/>
    <x v="2"/>
    <x v="10"/>
    <s v="Own"/>
    <n v="1"/>
    <s v="Skilled"/>
    <x v="0"/>
    <s v="Low"/>
    <s v="Medium"/>
    <s v="Medium"/>
  </r>
  <r>
    <x v="0"/>
    <n v="0"/>
    <n v="418"/>
    <x v="210"/>
    <x v="16"/>
    <x v="4"/>
    <s v="M"/>
    <x v="1"/>
    <x v="26"/>
    <s v="Own"/>
    <n v="2"/>
    <s v="Skilled"/>
    <x v="1"/>
    <s v="Low"/>
    <s v="Medium"/>
    <s v="Medium"/>
  </r>
  <r>
    <x v="0"/>
    <n v="483"/>
    <n v="415"/>
    <x v="211"/>
    <x v="16"/>
    <x v="37"/>
    <s v="M"/>
    <x v="0"/>
    <x v="4"/>
    <s v="Own"/>
    <n v="2"/>
    <s v="Skilled"/>
    <x v="0"/>
    <s v="Medium"/>
    <s v="Medium"/>
    <s v="Medium"/>
  </r>
  <r>
    <x v="4"/>
    <n v="663"/>
    <n v="0"/>
    <x v="212"/>
    <x v="16"/>
    <x v="89"/>
    <s v="M"/>
    <x v="1"/>
    <x v="1"/>
    <s v="Own"/>
    <n v="2"/>
    <s v="Skilled"/>
    <x v="1"/>
    <s v="Medium"/>
    <s v="Low"/>
    <s v="Medium"/>
  </r>
  <r>
    <x v="8"/>
    <n v="0"/>
    <n v="718"/>
    <x v="213"/>
    <x v="16"/>
    <x v="3"/>
    <s v="F"/>
    <x v="2"/>
    <x v="25"/>
    <s v="Other"/>
    <n v="4"/>
    <s v="Unemployed"/>
    <x v="0"/>
    <s v="Low"/>
    <s v="Medium"/>
    <s v="Medium"/>
  </r>
  <r>
    <x v="4"/>
    <n v="0"/>
    <n v="922"/>
    <x v="53"/>
    <x v="16"/>
    <x v="21"/>
    <s v="M"/>
    <x v="1"/>
    <x v="3"/>
    <s v="Own"/>
    <n v="1"/>
    <s v="Skilled"/>
    <x v="1"/>
    <s v="Low"/>
    <s v="Medium"/>
    <s v="Medium"/>
  </r>
  <r>
    <x v="5"/>
    <n v="0"/>
    <n v="169"/>
    <x v="214"/>
    <x v="16"/>
    <x v="37"/>
    <s v="M"/>
    <x v="1"/>
    <x v="16"/>
    <s v="Own"/>
    <n v="3"/>
    <s v="Skilled"/>
    <x v="0"/>
    <s v="Low"/>
    <s v="Low"/>
    <s v="Low"/>
  </r>
  <r>
    <x v="3"/>
    <n v="425"/>
    <n v="0"/>
    <x v="104"/>
    <x v="16"/>
    <x v="31"/>
    <s v="F"/>
    <x v="2"/>
    <x v="4"/>
    <s v="Own"/>
    <n v="2"/>
    <s v="Skilled"/>
    <x v="0"/>
    <s v="Medium"/>
    <s v="Low"/>
    <s v="Medium"/>
  </r>
  <r>
    <x v="3"/>
    <n v="8060"/>
    <n v="607"/>
    <x v="215"/>
    <x v="16"/>
    <x v="90"/>
    <s v="F"/>
    <x v="2"/>
    <x v="15"/>
    <s v="Own"/>
    <n v="2"/>
    <s v="Management"/>
    <x v="1"/>
    <s v="High"/>
    <s v="Medium"/>
    <s v="High"/>
  </r>
  <r>
    <x v="3"/>
    <n v="0"/>
    <n v="343"/>
    <x v="216"/>
    <x v="16"/>
    <x v="14"/>
    <s v="F"/>
    <x v="2"/>
    <x v="33"/>
    <s v="Own"/>
    <n v="3"/>
    <s v="Skilled"/>
    <x v="1"/>
    <s v="Low"/>
    <s v="Medium"/>
    <s v="Medium"/>
  </r>
  <r>
    <x v="5"/>
    <n v="0"/>
    <n v="299"/>
    <x v="217"/>
    <x v="16"/>
    <x v="36"/>
    <s v="M"/>
    <x v="1"/>
    <x v="28"/>
    <s v="Other"/>
    <n v="4"/>
    <s v="Skilled"/>
    <x v="1"/>
    <s v="Low"/>
    <s v="Medium"/>
    <s v="Medium"/>
  </r>
  <r>
    <x v="4"/>
    <n v="0"/>
    <n v="859"/>
    <x v="90"/>
    <x v="16"/>
    <x v="30"/>
    <s v="M"/>
    <x v="1"/>
    <x v="33"/>
    <s v="Own"/>
    <n v="2"/>
    <s v="Skilled"/>
    <x v="0"/>
    <s v="Low"/>
    <s v="Medium"/>
    <s v="Medium"/>
  </r>
  <r>
    <x v="5"/>
    <n v="0"/>
    <n v="5857"/>
    <x v="218"/>
    <x v="16"/>
    <x v="40"/>
    <s v="M"/>
    <x v="1"/>
    <x v="14"/>
    <s v="Own"/>
    <n v="2"/>
    <s v="Skilled"/>
    <x v="1"/>
    <s v="Low"/>
    <s v="High"/>
    <s v="High"/>
  </r>
  <r>
    <x v="0"/>
    <n v="0"/>
    <n v="726"/>
    <x v="219"/>
    <x v="16"/>
    <x v="31"/>
    <s v="F"/>
    <x v="2"/>
    <x v="22"/>
    <s v="Rent"/>
    <n v="4"/>
    <s v="Skilled"/>
    <x v="0"/>
    <s v="Low"/>
    <s v="Medium"/>
    <s v="Medium"/>
  </r>
  <r>
    <x v="3"/>
    <n v="0"/>
    <n v="483"/>
    <x v="220"/>
    <x v="16"/>
    <x v="57"/>
    <s v="F"/>
    <x v="2"/>
    <x v="4"/>
    <s v="Rent"/>
    <n v="4"/>
    <s v="Skilled"/>
    <x v="0"/>
    <s v="Low"/>
    <s v="Medium"/>
    <s v="Medium"/>
  </r>
  <r>
    <x v="8"/>
    <n v="271"/>
    <n v="759"/>
    <x v="221"/>
    <x v="16"/>
    <x v="3"/>
    <s v="F"/>
    <x v="2"/>
    <x v="44"/>
    <s v="Own"/>
    <n v="4"/>
    <s v="Skilled"/>
    <x v="1"/>
    <s v="Medium"/>
    <s v="Medium"/>
    <s v="Medium"/>
  </r>
  <r>
    <x v="3"/>
    <n v="0"/>
    <n v="693"/>
    <x v="222"/>
    <x v="16"/>
    <x v="26"/>
    <s v="M"/>
    <x v="1"/>
    <x v="26"/>
    <s v="Other"/>
    <n v="4"/>
    <s v="Unskilled"/>
    <x v="0"/>
    <s v="Low"/>
    <s v="Medium"/>
    <s v="Medium"/>
  </r>
  <r>
    <x v="3"/>
    <n v="0"/>
    <n v="541"/>
    <x v="223"/>
    <x v="16"/>
    <x v="8"/>
    <s v="M"/>
    <x v="1"/>
    <x v="26"/>
    <s v="Own"/>
    <n v="2"/>
    <s v="Skilled"/>
    <x v="0"/>
    <s v="Low"/>
    <s v="Medium"/>
    <s v="Medium"/>
  </r>
  <r>
    <x v="3"/>
    <n v="0"/>
    <n v="716"/>
    <x v="119"/>
    <x v="16"/>
    <x v="56"/>
    <s v="M"/>
    <x v="1"/>
    <x v="29"/>
    <s v="Own"/>
    <n v="2"/>
    <s v="Skilled"/>
    <x v="0"/>
    <s v="Low"/>
    <s v="Medium"/>
    <s v="Medium"/>
  </r>
  <r>
    <x v="0"/>
    <n v="242"/>
    <n v="0"/>
    <x v="224"/>
    <x v="16"/>
    <x v="37"/>
    <s v="M"/>
    <x v="1"/>
    <x v="40"/>
    <s v="Own"/>
    <n v="3"/>
    <s v="Skilled"/>
    <x v="1"/>
    <s v="Low"/>
    <s v="Low"/>
    <s v="Low"/>
  </r>
  <r>
    <x v="5"/>
    <n v="0"/>
    <n v="435"/>
    <x v="225"/>
    <x v="16"/>
    <x v="54"/>
    <s v="F"/>
    <x v="2"/>
    <x v="0"/>
    <s v="Rent"/>
    <n v="4"/>
    <s v="Skilled"/>
    <x v="0"/>
    <s v="Low"/>
    <s v="Medium"/>
    <s v="Medium"/>
  </r>
  <r>
    <x v="0"/>
    <n v="0"/>
    <n v="914"/>
    <x v="226"/>
    <x v="16"/>
    <x v="3"/>
    <s v="F"/>
    <x v="2"/>
    <x v="10"/>
    <s v="Rent"/>
    <n v="4"/>
    <s v="Skilled"/>
    <x v="0"/>
    <s v="Low"/>
    <s v="Medium"/>
    <s v="Medium"/>
  </r>
  <r>
    <x v="0"/>
    <n v="296"/>
    <n v="818"/>
    <x v="227"/>
    <x v="16"/>
    <x v="69"/>
    <s v="M"/>
    <x v="0"/>
    <x v="26"/>
    <s v="Own"/>
    <n v="2"/>
    <s v="Unskilled"/>
    <x v="1"/>
    <s v="Medium"/>
    <s v="Medium"/>
    <s v="Medium"/>
  </r>
  <r>
    <x v="5"/>
    <n v="0"/>
    <n v="815"/>
    <x v="228"/>
    <x v="16"/>
    <x v="8"/>
    <s v="M"/>
    <x v="1"/>
    <x v="1"/>
    <s v="Own"/>
    <n v="3"/>
    <s v="Skilled"/>
    <x v="0"/>
    <s v="Low"/>
    <s v="Medium"/>
    <s v="Medium"/>
  </r>
  <r>
    <x v="5"/>
    <n v="0"/>
    <n v="957"/>
    <x v="229"/>
    <x v="16"/>
    <x v="36"/>
    <s v="F"/>
    <x v="2"/>
    <x v="39"/>
    <s v="Rent"/>
    <n v="4"/>
    <s v="Skilled"/>
    <x v="0"/>
    <s v="Low"/>
    <s v="Medium"/>
    <s v="Medium"/>
  </r>
  <r>
    <x v="3"/>
    <n v="0"/>
    <n v="660"/>
    <x v="230"/>
    <x v="17"/>
    <x v="20"/>
    <s v="M"/>
    <x v="1"/>
    <x v="32"/>
    <s v="Rent"/>
    <n v="4"/>
    <s v="Skilled"/>
    <x v="0"/>
    <s v="Low"/>
    <s v="Medium"/>
    <s v="Medium"/>
  </r>
  <r>
    <x v="4"/>
    <n v="16647"/>
    <n v="895"/>
    <x v="231"/>
    <x v="18"/>
    <x v="91"/>
    <s v="M"/>
    <x v="1"/>
    <x v="5"/>
    <s v="Rent"/>
    <n v="4"/>
    <s v="Skilled"/>
    <x v="1"/>
    <s v="High"/>
    <s v="Medium"/>
    <s v="High"/>
  </r>
  <r>
    <x v="5"/>
    <n v="4256"/>
    <n v="0"/>
    <x v="232"/>
    <x v="18"/>
    <x v="16"/>
    <s v="F"/>
    <x v="2"/>
    <x v="4"/>
    <s v="Rent"/>
    <n v="4"/>
    <s v="Unskilled"/>
    <x v="1"/>
    <s v="High"/>
    <s v="Low"/>
    <s v="High"/>
  </r>
  <r>
    <x v="0"/>
    <n v="0"/>
    <n v="14643"/>
    <x v="233"/>
    <x v="18"/>
    <x v="92"/>
    <s v="M"/>
    <x v="1"/>
    <x v="28"/>
    <s v="Own"/>
    <n v="3"/>
    <s v="Skilled"/>
    <x v="1"/>
    <s v="Low"/>
    <s v="High"/>
    <s v="High"/>
  </r>
  <r>
    <x v="3"/>
    <n v="0"/>
    <n v="759"/>
    <x v="234"/>
    <x v="18"/>
    <x v="80"/>
    <s v="M"/>
    <x v="1"/>
    <x v="4"/>
    <s v="Rent"/>
    <n v="3"/>
    <s v="Skilled"/>
    <x v="0"/>
    <s v="Low"/>
    <s v="Medium"/>
    <s v="Medium"/>
  </r>
  <r>
    <x v="5"/>
    <n v="0"/>
    <n v="12632"/>
    <x v="235"/>
    <x v="18"/>
    <x v="19"/>
    <s v="F"/>
    <x v="2"/>
    <x v="39"/>
    <s v="Rent"/>
    <n v="4"/>
    <s v="Skilled"/>
    <x v="1"/>
    <s v="Low"/>
    <s v="High"/>
    <s v="High"/>
  </r>
  <r>
    <x v="0"/>
    <n v="893"/>
    <n v="0"/>
    <x v="236"/>
    <x v="18"/>
    <x v="93"/>
    <s v="M"/>
    <x v="1"/>
    <x v="19"/>
    <s v="Own"/>
    <n v="4"/>
    <s v="Skilled"/>
    <x v="1"/>
    <s v="Medium"/>
    <s v="Low"/>
    <s v="Medium"/>
  </r>
  <r>
    <x v="3"/>
    <n v="698"/>
    <n v="4033"/>
    <x v="237"/>
    <x v="18"/>
    <x v="40"/>
    <s v="M"/>
    <x v="0"/>
    <x v="22"/>
    <s v="Rent"/>
    <n v="2"/>
    <s v="Skilled"/>
    <x v="0"/>
    <s v="Medium"/>
    <s v="High"/>
    <s v="High"/>
  </r>
  <r>
    <x v="3"/>
    <n v="0"/>
    <n v="509"/>
    <x v="238"/>
    <x v="18"/>
    <x v="53"/>
    <s v="M"/>
    <x v="1"/>
    <x v="33"/>
    <s v="Own"/>
    <n v="3"/>
    <s v="Skilled"/>
    <x v="1"/>
    <s v="Low"/>
    <s v="Medium"/>
    <s v="Medium"/>
  </r>
  <r>
    <x v="6"/>
    <n v="7885"/>
    <n v="6330"/>
    <x v="239"/>
    <x v="18"/>
    <x v="11"/>
    <s v="M"/>
    <x v="1"/>
    <x v="33"/>
    <s v="Own"/>
    <n v="2"/>
    <s v="Skilled"/>
    <x v="1"/>
    <s v="High"/>
    <s v="High"/>
    <s v="High"/>
  </r>
  <r>
    <x v="0"/>
    <n v="0"/>
    <n v="408"/>
    <x v="240"/>
    <x v="18"/>
    <x v="45"/>
    <s v="M"/>
    <x v="1"/>
    <x v="6"/>
    <s v="Other"/>
    <n v="4"/>
    <s v="Skilled"/>
    <x v="1"/>
    <s v="Low"/>
    <s v="Medium"/>
    <s v="Medium"/>
  </r>
  <r>
    <x v="3"/>
    <n v="585"/>
    <n v="2223"/>
    <x v="241"/>
    <x v="18"/>
    <x v="3"/>
    <s v="M"/>
    <x v="1"/>
    <x v="3"/>
    <s v="Own"/>
    <n v="2"/>
    <s v="Management"/>
    <x v="0"/>
    <s v="Medium"/>
    <s v="High"/>
    <s v="High"/>
  </r>
  <r>
    <x v="6"/>
    <n v="0"/>
    <n v="10099"/>
    <x v="242"/>
    <x v="18"/>
    <x v="84"/>
    <s v="M"/>
    <x v="1"/>
    <x v="15"/>
    <s v="Rent"/>
    <n v="4"/>
    <s v="Skilled"/>
    <x v="1"/>
    <s v="Low"/>
    <s v="High"/>
    <s v="High"/>
  </r>
  <r>
    <x v="1"/>
    <n v="0"/>
    <n v="3105"/>
    <x v="243"/>
    <x v="18"/>
    <x v="25"/>
    <s v="F"/>
    <x v="2"/>
    <x v="29"/>
    <s v="Own"/>
    <n v="3"/>
    <s v="Skilled"/>
    <x v="1"/>
    <s v="Low"/>
    <s v="High"/>
    <s v="High"/>
  </r>
  <r>
    <x v="0"/>
    <n v="0"/>
    <n v="296"/>
    <x v="244"/>
    <x v="18"/>
    <x v="55"/>
    <s v="M"/>
    <x v="1"/>
    <x v="29"/>
    <s v="Own"/>
    <n v="2"/>
    <s v="Skilled"/>
    <x v="1"/>
    <s v="Low"/>
    <s v="Medium"/>
    <s v="Medium"/>
  </r>
  <r>
    <x v="3"/>
    <n v="497"/>
    <n v="888"/>
    <x v="245"/>
    <x v="18"/>
    <x v="53"/>
    <s v="F"/>
    <x v="2"/>
    <x v="5"/>
    <s v="Rent"/>
    <n v="1"/>
    <s v="Unemployed"/>
    <x v="0"/>
    <s v="Medium"/>
    <s v="Medium"/>
    <s v="Medium"/>
  </r>
  <r>
    <x v="0"/>
    <n v="946"/>
    <n v="0"/>
    <x v="246"/>
    <x v="18"/>
    <x v="2"/>
    <s v="M"/>
    <x v="1"/>
    <x v="6"/>
    <s v="Own"/>
    <n v="2"/>
    <s v="Skilled"/>
    <x v="1"/>
    <s v="Medium"/>
    <s v="Low"/>
    <s v="Medium"/>
  </r>
  <r>
    <x v="5"/>
    <n v="0"/>
    <n v="347"/>
    <x v="247"/>
    <x v="18"/>
    <x v="24"/>
    <s v="F"/>
    <x v="2"/>
    <x v="11"/>
    <s v="Rent"/>
    <n v="1"/>
    <s v="Skilled"/>
    <x v="1"/>
    <s v="Low"/>
    <s v="Medium"/>
    <s v="Medium"/>
  </r>
  <r>
    <x v="5"/>
    <n v="0"/>
    <n v="836"/>
    <x v="129"/>
    <x v="18"/>
    <x v="4"/>
    <s v="M"/>
    <x v="1"/>
    <x v="17"/>
    <s v="Own"/>
    <n v="3"/>
    <s v="Unskilled"/>
    <x v="1"/>
    <s v="Low"/>
    <s v="Medium"/>
    <s v="Medium"/>
  </r>
  <r>
    <x v="0"/>
    <n v="17366"/>
    <n v="0"/>
    <x v="248"/>
    <x v="18"/>
    <x v="13"/>
    <s v="M"/>
    <x v="1"/>
    <x v="21"/>
    <s v="Other"/>
    <n v="4"/>
    <s v="Skilled"/>
    <x v="0"/>
    <s v="High"/>
    <s v="Low"/>
    <s v="High"/>
  </r>
  <r>
    <x v="7"/>
    <n v="0"/>
    <n v="15800"/>
    <x v="249"/>
    <x v="18"/>
    <x v="15"/>
    <s v="M"/>
    <x v="1"/>
    <x v="33"/>
    <s v="Own"/>
    <n v="3"/>
    <s v="Skilled"/>
    <x v="1"/>
    <s v="Low"/>
    <s v="High"/>
    <s v="High"/>
  </r>
  <r>
    <x v="3"/>
    <n v="0"/>
    <n v="712"/>
    <x v="250"/>
    <x v="18"/>
    <x v="37"/>
    <s v="F"/>
    <x v="2"/>
    <x v="40"/>
    <s v="Own"/>
    <n v="2"/>
    <s v="Skilled"/>
    <x v="0"/>
    <s v="Low"/>
    <s v="Medium"/>
    <s v="Medium"/>
  </r>
  <r>
    <x v="3"/>
    <n v="0"/>
    <n v="648"/>
    <x v="251"/>
    <x v="19"/>
    <x v="89"/>
    <s v="M"/>
    <x v="2"/>
    <x v="27"/>
    <s v="Own"/>
    <n v="4"/>
    <s v="Management"/>
    <x v="0"/>
    <s v="Low"/>
    <s v="Medium"/>
    <s v="Medium"/>
  </r>
  <r>
    <x v="4"/>
    <n v="0"/>
    <n v="533"/>
    <x v="252"/>
    <x v="20"/>
    <x v="12"/>
    <s v="M"/>
    <x v="1"/>
    <x v="14"/>
    <s v="Own"/>
    <n v="1"/>
    <s v="Unskilled"/>
    <x v="1"/>
    <s v="Low"/>
    <s v="Medium"/>
    <s v="Medium"/>
  </r>
  <r>
    <x v="0"/>
    <n v="0"/>
    <n v="3529"/>
    <x v="253"/>
    <x v="20"/>
    <x v="3"/>
    <s v="F"/>
    <x v="2"/>
    <x v="45"/>
    <s v="Own"/>
    <n v="4"/>
    <s v="Skilled"/>
    <x v="1"/>
    <s v="Low"/>
    <s v="High"/>
    <s v="High"/>
  </r>
  <r>
    <x v="0"/>
    <n v="0"/>
    <n v="739"/>
    <x v="254"/>
    <x v="21"/>
    <x v="45"/>
    <s v="M"/>
    <x v="1"/>
    <x v="0"/>
    <s v="Own"/>
    <n v="3"/>
    <s v="Unskilled"/>
    <x v="1"/>
    <s v="Low"/>
    <s v="Medium"/>
    <s v="Medium"/>
  </r>
  <r>
    <x v="5"/>
    <n v="638"/>
    <n v="347"/>
    <x v="255"/>
    <x v="21"/>
    <x v="11"/>
    <s v="M"/>
    <x v="1"/>
    <x v="7"/>
    <s v="Own"/>
    <n v="2"/>
    <s v="Unskilled"/>
    <x v="0"/>
    <s v="Medium"/>
    <s v="Medium"/>
    <s v="Medium"/>
  </r>
  <r>
    <x v="3"/>
    <n v="0"/>
    <n v="229"/>
    <x v="256"/>
    <x v="21"/>
    <x v="54"/>
    <s v="M"/>
    <x v="0"/>
    <x v="17"/>
    <s v="Own"/>
    <n v="3"/>
    <s v="Unskilled"/>
    <x v="1"/>
    <s v="Low"/>
    <s v="Low"/>
    <s v="Low"/>
  </r>
  <r>
    <x v="3"/>
    <n v="396"/>
    <n v="228"/>
    <x v="257"/>
    <x v="21"/>
    <x v="68"/>
    <s v="M"/>
    <x v="1"/>
    <x v="28"/>
    <s v="Own"/>
    <n v="3"/>
    <s v="Unskilled"/>
    <x v="1"/>
    <s v="Medium"/>
    <s v="Low"/>
    <s v="Medium"/>
  </r>
  <r>
    <x v="3"/>
    <n v="708"/>
    <n v="683"/>
    <x v="258"/>
    <x v="21"/>
    <x v="56"/>
    <s v="M"/>
    <x v="1"/>
    <x v="26"/>
    <s v="Own"/>
    <n v="2"/>
    <s v="Skilled"/>
    <x v="1"/>
    <s v="Medium"/>
    <s v="Medium"/>
    <s v="Medium"/>
  </r>
  <r>
    <x v="5"/>
    <n v="101"/>
    <n v="3871"/>
    <x v="259"/>
    <x v="21"/>
    <x v="24"/>
    <s v="F"/>
    <x v="2"/>
    <x v="17"/>
    <s v="Rent"/>
    <n v="4"/>
    <s v="Skilled"/>
    <x v="0"/>
    <s v="Low"/>
    <s v="High"/>
    <s v="High"/>
  </r>
  <r>
    <x v="0"/>
    <n v="0"/>
    <n v="407"/>
    <x v="260"/>
    <x v="21"/>
    <x v="12"/>
    <s v="F"/>
    <x v="2"/>
    <x v="40"/>
    <s v="Own"/>
    <n v="2"/>
    <s v="Skilled"/>
    <x v="1"/>
    <s v="Low"/>
    <s v="Medium"/>
    <s v="Medium"/>
  </r>
  <r>
    <x v="3"/>
    <n v="0"/>
    <n v="128"/>
    <x v="261"/>
    <x v="21"/>
    <x v="28"/>
    <s v="M"/>
    <x v="1"/>
    <x v="6"/>
    <s v="Own"/>
    <n v="3"/>
    <s v="Skilled"/>
    <x v="0"/>
    <s v="Low"/>
    <s v="Low"/>
    <s v="Low"/>
  </r>
  <r>
    <x v="5"/>
    <n v="0"/>
    <n v="746"/>
    <x v="262"/>
    <x v="21"/>
    <x v="54"/>
    <s v="F"/>
    <x v="2"/>
    <x v="9"/>
    <s v="Own"/>
    <n v="3"/>
    <s v="Skilled"/>
    <x v="1"/>
    <s v="Low"/>
    <s v="Medium"/>
    <s v="Medium"/>
  </r>
  <r>
    <x v="0"/>
    <n v="0"/>
    <n v="763"/>
    <x v="263"/>
    <x v="21"/>
    <x v="5"/>
    <s v="F"/>
    <x v="2"/>
    <x v="18"/>
    <s v="Own"/>
    <n v="3"/>
    <s v="Unskilled"/>
    <x v="1"/>
    <s v="Low"/>
    <s v="Medium"/>
    <s v="Medium"/>
  </r>
  <r>
    <x v="4"/>
    <n v="758"/>
    <n v="2665"/>
    <x v="264"/>
    <x v="21"/>
    <x v="48"/>
    <s v="M"/>
    <x v="1"/>
    <x v="21"/>
    <s v="Own"/>
    <n v="4"/>
    <s v="Unskilled"/>
    <x v="1"/>
    <s v="Medium"/>
    <s v="High"/>
    <s v="High"/>
  </r>
  <r>
    <x v="5"/>
    <n v="0"/>
    <n v="800"/>
    <x v="17"/>
    <x v="21"/>
    <x v="52"/>
    <s v="M"/>
    <x v="1"/>
    <x v="2"/>
    <s v="Own"/>
    <n v="3"/>
    <s v="Skilled"/>
    <x v="0"/>
    <s v="Low"/>
    <s v="Medium"/>
    <s v="Medium"/>
  </r>
  <r>
    <x v="3"/>
    <n v="166"/>
    <n v="922"/>
    <x v="265"/>
    <x v="21"/>
    <x v="12"/>
    <s v="F"/>
    <x v="2"/>
    <x v="22"/>
    <s v="Rent"/>
    <n v="1"/>
    <s v="Skilled"/>
    <x v="0"/>
    <s v="Low"/>
    <s v="Medium"/>
    <s v="Medium"/>
  </r>
  <r>
    <x v="4"/>
    <n v="9783"/>
    <n v="885"/>
    <x v="266"/>
    <x v="21"/>
    <x v="53"/>
    <s v="F"/>
    <x v="2"/>
    <x v="5"/>
    <s v="Own"/>
    <n v="1"/>
    <s v="Unemployed"/>
    <x v="0"/>
    <s v="High"/>
    <s v="Medium"/>
    <s v="High"/>
  </r>
  <r>
    <x v="0"/>
    <n v="303"/>
    <n v="899"/>
    <x v="267"/>
    <x v="21"/>
    <x v="53"/>
    <s v="M"/>
    <x v="1"/>
    <x v="10"/>
    <s v="Own"/>
    <n v="1"/>
    <s v="Skilled"/>
    <x v="0"/>
    <s v="Medium"/>
    <s v="Medium"/>
    <s v="Medium"/>
  </r>
  <r>
    <x v="3"/>
    <n v="0"/>
    <n v="637"/>
    <x v="268"/>
    <x v="21"/>
    <x v="13"/>
    <s v="F"/>
    <x v="2"/>
    <x v="0"/>
    <s v="Own"/>
    <n v="2"/>
    <s v="Unskilled"/>
    <x v="0"/>
    <s v="Low"/>
    <s v="Medium"/>
    <s v="Medium"/>
  </r>
  <r>
    <x v="9"/>
    <n v="644"/>
    <n v="0"/>
    <x v="269"/>
    <x v="21"/>
    <x v="94"/>
    <s v="M"/>
    <x v="1"/>
    <x v="13"/>
    <s v="Own"/>
    <n v="4"/>
    <s v="Skilled"/>
    <x v="1"/>
    <s v="Medium"/>
    <s v="Low"/>
    <s v="Medium"/>
  </r>
  <r>
    <x v="1"/>
    <n v="0"/>
    <n v="127"/>
    <x v="89"/>
    <x v="21"/>
    <x v="14"/>
    <s v="M"/>
    <x v="1"/>
    <x v="8"/>
    <s v="Rent"/>
    <n v="4"/>
    <s v="Unskilled"/>
    <x v="0"/>
    <s v="Low"/>
    <s v="Low"/>
    <s v="Low"/>
  </r>
  <r>
    <x v="6"/>
    <n v="0"/>
    <n v="178"/>
    <x v="270"/>
    <x v="21"/>
    <x v="59"/>
    <s v="M"/>
    <x v="1"/>
    <x v="6"/>
    <s v="Other"/>
    <n v="4"/>
    <s v="Skilled"/>
    <x v="0"/>
    <s v="Low"/>
    <s v="Low"/>
    <s v="Low"/>
  </r>
  <r>
    <x v="0"/>
    <n v="6851"/>
    <n v="901"/>
    <x v="271"/>
    <x v="21"/>
    <x v="13"/>
    <s v="F"/>
    <x v="2"/>
    <x v="16"/>
    <s v="Rent"/>
    <n v="2"/>
    <s v="Unskilled"/>
    <x v="1"/>
    <s v="High"/>
    <s v="Medium"/>
    <s v="High"/>
  </r>
  <r>
    <x v="5"/>
    <n v="0"/>
    <n v="322"/>
    <x v="101"/>
    <x v="21"/>
    <x v="19"/>
    <s v="F"/>
    <x v="2"/>
    <x v="5"/>
    <s v="Own"/>
    <n v="1"/>
    <s v="Skilled"/>
    <x v="1"/>
    <s v="Low"/>
    <s v="Medium"/>
    <s v="Medium"/>
  </r>
  <r>
    <x v="4"/>
    <n v="12760"/>
    <n v="4873"/>
    <x v="272"/>
    <x v="21"/>
    <x v="23"/>
    <s v="M"/>
    <x v="1"/>
    <x v="31"/>
    <s v="Rent"/>
    <n v="4"/>
    <s v="Unskilled"/>
    <x v="1"/>
    <s v="High"/>
    <s v="High"/>
    <s v="High"/>
  </r>
  <r>
    <x v="5"/>
    <n v="0"/>
    <n v="0"/>
    <x v="37"/>
    <x v="21"/>
    <x v="93"/>
    <s v="M"/>
    <x v="1"/>
    <x v="35"/>
    <s v="Rent"/>
    <n v="4"/>
    <s v="Skilled"/>
    <x v="1"/>
    <s v="Low"/>
    <s v="Low"/>
    <s v="Low"/>
  </r>
  <r>
    <x v="5"/>
    <n v="0"/>
    <n v="945"/>
    <x v="273"/>
    <x v="21"/>
    <x v="37"/>
    <s v="M"/>
    <x v="2"/>
    <x v="1"/>
    <s v="Own"/>
    <n v="1"/>
    <s v="Skilled"/>
    <x v="1"/>
    <s v="Low"/>
    <s v="Medium"/>
    <s v="Medium"/>
  </r>
  <r>
    <x v="0"/>
    <n v="12974"/>
    <n v="19568"/>
    <x v="274"/>
    <x v="21"/>
    <x v="31"/>
    <s v="F"/>
    <x v="2"/>
    <x v="1"/>
    <s v="Rent"/>
    <n v="3"/>
    <s v="Skilled"/>
    <x v="1"/>
    <s v="High"/>
    <s v="High"/>
    <s v="High"/>
  </r>
  <r>
    <x v="5"/>
    <n v="0"/>
    <n v="803"/>
    <x v="275"/>
    <x v="21"/>
    <x v="59"/>
    <s v="M"/>
    <x v="1"/>
    <x v="36"/>
    <s v="Other"/>
    <n v="4"/>
    <s v="Management"/>
    <x v="0"/>
    <s v="Low"/>
    <s v="Medium"/>
    <s v="Medium"/>
  </r>
  <r>
    <x v="0"/>
    <n v="317"/>
    <n v="10980"/>
    <x v="276"/>
    <x v="21"/>
    <x v="1"/>
    <s v="M"/>
    <x v="1"/>
    <x v="37"/>
    <s v="Own"/>
    <n v="3"/>
    <s v="Unskilled"/>
    <x v="0"/>
    <s v="Medium"/>
    <s v="High"/>
    <s v="High"/>
  </r>
  <r>
    <x v="4"/>
    <n v="0"/>
    <n v="265"/>
    <x v="277"/>
    <x v="21"/>
    <x v="63"/>
    <s v="F"/>
    <x v="2"/>
    <x v="17"/>
    <s v="Own"/>
    <n v="2"/>
    <s v="Skilled"/>
    <x v="1"/>
    <s v="Low"/>
    <s v="Medium"/>
    <s v="Medium"/>
  </r>
  <r>
    <x v="3"/>
    <n v="0"/>
    <n v="457"/>
    <x v="278"/>
    <x v="21"/>
    <x v="67"/>
    <s v="M"/>
    <x v="1"/>
    <x v="21"/>
    <s v="Own"/>
    <n v="4"/>
    <s v="Management"/>
    <x v="1"/>
    <s v="Low"/>
    <s v="Medium"/>
    <s v="Medium"/>
  </r>
  <r>
    <x v="0"/>
    <n v="0"/>
    <n v="970"/>
    <x v="279"/>
    <x v="21"/>
    <x v="11"/>
    <s v="F"/>
    <x v="2"/>
    <x v="15"/>
    <s v="Own"/>
    <n v="1"/>
    <s v="Skilled"/>
    <x v="1"/>
    <s v="Low"/>
    <s v="Medium"/>
    <s v="Medium"/>
  </r>
  <r>
    <x v="0"/>
    <n v="0"/>
    <n v="861"/>
    <x v="280"/>
    <x v="21"/>
    <x v="41"/>
    <s v="M"/>
    <x v="1"/>
    <x v="31"/>
    <s v="Own"/>
    <n v="4"/>
    <s v="Unskilled"/>
    <x v="0"/>
    <s v="Low"/>
    <s v="Medium"/>
    <s v="Medium"/>
  </r>
  <r>
    <x v="3"/>
    <n v="0"/>
    <n v="470"/>
    <x v="281"/>
    <x v="21"/>
    <x v="3"/>
    <s v="F"/>
    <x v="2"/>
    <x v="13"/>
    <s v="Own"/>
    <n v="2"/>
    <s v="Unemployed"/>
    <x v="1"/>
    <s v="Low"/>
    <s v="Medium"/>
    <s v="Medium"/>
  </r>
  <r>
    <x v="0"/>
    <n v="0"/>
    <n v="3273"/>
    <x v="282"/>
    <x v="21"/>
    <x v="4"/>
    <s v="M"/>
    <x v="0"/>
    <x v="4"/>
    <s v="Own"/>
    <n v="3"/>
    <s v="Unskilled"/>
    <x v="0"/>
    <s v="Low"/>
    <s v="High"/>
    <s v="High"/>
  </r>
  <r>
    <x v="5"/>
    <n v="0"/>
    <n v="461"/>
    <x v="283"/>
    <x v="21"/>
    <x v="73"/>
    <s v="F"/>
    <x v="2"/>
    <x v="29"/>
    <s v="Own"/>
    <n v="4"/>
    <s v="Unskilled"/>
    <x v="1"/>
    <s v="Low"/>
    <s v="Medium"/>
    <s v="Medium"/>
  </r>
  <r>
    <x v="0"/>
    <n v="586"/>
    <n v="0"/>
    <x v="284"/>
    <x v="21"/>
    <x v="3"/>
    <s v="M"/>
    <x v="1"/>
    <x v="46"/>
    <s v="Own"/>
    <n v="1"/>
    <s v="Management"/>
    <x v="0"/>
    <s v="Medium"/>
    <s v="Low"/>
    <s v="Medium"/>
  </r>
  <r>
    <x v="5"/>
    <n v="352"/>
    <n v="7525"/>
    <x v="285"/>
    <x v="21"/>
    <x v="4"/>
    <s v="F"/>
    <x v="2"/>
    <x v="47"/>
    <s v="Rent"/>
    <n v="4"/>
    <s v="Unskilled"/>
    <x v="1"/>
    <s v="Medium"/>
    <s v="High"/>
    <s v="High"/>
  </r>
  <r>
    <x v="0"/>
    <n v="895"/>
    <n v="243"/>
    <x v="286"/>
    <x v="21"/>
    <x v="4"/>
    <s v="M"/>
    <x v="0"/>
    <x v="15"/>
    <s v="Rent"/>
    <n v="1"/>
    <s v="Skilled"/>
    <x v="0"/>
    <s v="Medium"/>
    <s v="Low"/>
    <s v="Medium"/>
  </r>
  <r>
    <x v="0"/>
    <n v="0"/>
    <n v="208"/>
    <x v="287"/>
    <x v="21"/>
    <x v="30"/>
    <s v="M"/>
    <x v="1"/>
    <x v="46"/>
    <s v="Own"/>
    <n v="4"/>
    <s v="Skilled"/>
    <x v="1"/>
    <s v="Low"/>
    <s v="Low"/>
    <s v="Low"/>
  </r>
  <r>
    <x v="0"/>
    <n v="0"/>
    <n v="552"/>
    <x v="115"/>
    <x v="21"/>
    <x v="0"/>
    <s v="F"/>
    <x v="2"/>
    <x v="0"/>
    <s v="Own"/>
    <n v="4"/>
    <s v="Unskilled"/>
    <x v="0"/>
    <s v="Low"/>
    <s v="Medium"/>
    <s v="Medium"/>
  </r>
  <r>
    <x v="7"/>
    <n v="0"/>
    <n v="1238"/>
    <x v="288"/>
    <x v="21"/>
    <x v="3"/>
    <s v="F"/>
    <x v="2"/>
    <x v="10"/>
    <s v="Own"/>
    <n v="3"/>
    <s v="Skilled"/>
    <x v="0"/>
    <s v="Low"/>
    <s v="Medium"/>
    <s v="Medium"/>
  </r>
  <r>
    <x v="1"/>
    <n v="0"/>
    <n v="238"/>
    <x v="289"/>
    <x v="21"/>
    <x v="12"/>
    <s v="F"/>
    <x v="2"/>
    <x v="36"/>
    <s v="Own"/>
    <n v="4"/>
    <s v="Skilled"/>
    <x v="0"/>
    <s v="Low"/>
    <s v="Low"/>
    <s v="Low"/>
  </r>
  <r>
    <x v="5"/>
    <n v="0"/>
    <n v="493"/>
    <x v="290"/>
    <x v="21"/>
    <x v="13"/>
    <s v="M"/>
    <x v="1"/>
    <x v="13"/>
    <s v="Own"/>
    <n v="3"/>
    <s v="Unskilled"/>
    <x v="1"/>
    <s v="Low"/>
    <s v="Medium"/>
    <s v="Medium"/>
  </r>
  <r>
    <x v="3"/>
    <n v="0"/>
    <n v="9125"/>
    <x v="291"/>
    <x v="21"/>
    <x v="27"/>
    <s v="F"/>
    <x v="2"/>
    <x v="5"/>
    <s v="Own"/>
    <n v="2"/>
    <s v="Skilled"/>
    <x v="0"/>
    <s v="Low"/>
    <s v="High"/>
    <s v="High"/>
  </r>
  <r>
    <x v="0"/>
    <n v="0"/>
    <n v="364"/>
    <x v="292"/>
    <x v="21"/>
    <x v="45"/>
    <s v="F"/>
    <x v="2"/>
    <x v="6"/>
    <s v="Own"/>
    <n v="2"/>
    <s v="Skilled"/>
    <x v="1"/>
    <s v="Low"/>
    <s v="Medium"/>
    <s v="Medium"/>
  </r>
  <r>
    <x v="0"/>
    <n v="156"/>
    <n v="0"/>
    <x v="293"/>
    <x v="21"/>
    <x v="87"/>
    <s v="F"/>
    <x v="2"/>
    <x v="4"/>
    <s v="Own"/>
    <n v="3"/>
    <s v="Unskilled"/>
    <x v="0"/>
    <s v="Low"/>
    <s v="Low"/>
    <s v="Low"/>
  </r>
  <r>
    <x v="3"/>
    <n v="0"/>
    <n v="508"/>
    <x v="294"/>
    <x v="21"/>
    <x v="53"/>
    <s v="M"/>
    <x v="1"/>
    <x v="4"/>
    <s v="Own"/>
    <n v="1"/>
    <s v="Unskilled"/>
    <x v="0"/>
    <s v="Low"/>
    <s v="Medium"/>
    <s v="Medium"/>
  </r>
  <r>
    <x v="3"/>
    <n v="2641"/>
    <n v="0"/>
    <x v="295"/>
    <x v="21"/>
    <x v="90"/>
    <s v="F"/>
    <x v="2"/>
    <x v="46"/>
    <s v="Other"/>
    <n v="4"/>
    <s v="Management"/>
    <x v="1"/>
    <s v="High"/>
    <s v="Low"/>
    <s v="High"/>
  </r>
  <r>
    <x v="5"/>
    <n v="0"/>
    <n v="736"/>
    <x v="296"/>
    <x v="21"/>
    <x v="37"/>
    <s v="F"/>
    <x v="2"/>
    <x v="39"/>
    <s v="Rent"/>
    <n v="4"/>
    <s v="Skilled"/>
    <x v="0"/>
    <s v="Low"/>
    <s v="Medium"/>
    <s v="Medium"/>
  </r>
  <r>
    <x v="3"/>
    <n v="18408"/>
    <n v="212"/>
    <x v="297"/>
    <x v="21"/>
    <x v="19"/>
    <s v="F"/>
    <x v="2"/>
    <x v="33"/>
    <s v="Own"/>
    <n v="2"/>
    <s v="Skilled"/>
    <x v="1"/>
    <s v="High"/>
    <s v="Low"/>
    <s v="High"/>
  </r>
  <r>
    <x v="0"/>
    <n v="0"/>
    <n v="1218"/>
    <x v="298"/>
    <x v="21"/>
    <x v="95"/>
    <s v="M"/>
    <x v="1"/>
    <x v="6"/>
    <s v="Own"/>
    <n v="1"/>
    <s v="Skilled"/>
    <x v="1"/>
    <s v="Low"/>
    <s v="Medium"/>
    <s v="Medium"/>
  </r>
  <r>
    <x v="1"/>
    <n v="0"/>
    <n v="164"/>
    <x v="299"/>
    <x v="21"/>
    <x v="43"/>
    <s v="F"/>
    <x v="2"/>
    <x v="31"/>
    <s v="Other"/>
    <n v="4"/>
    <s v="Unskilled"/>
    <x v="1"/>
    <s v="Low"/>
    <s v="Low"/>
    <s v="Low"/>
  </r>
  <r>
    <x v="9"/>
    <n v="0"/>
    <n v="603"/>
    <x v="300"/>
    <x v="21"/>
    <x v="58"/>
    <s v="M"/>
    <x v="0"/>
    <x v="23"/>
    <s v="Rent"/>
    <n v="4"/>
    <s v="Skilled"/>
    <x v="0"/>
    <s v="Low"/>
    <s v="Medium"/>
    <s v="Medium"/>
  </r>
  <r>
    <x v="3"/>
    <n v="0"/>
    <n v="490"/>
    <x v="301"/>
    <x v="21"/>
    <x v="0"/>
    <s v="F"/>
    <x v="2"/>
    <x v="40"/>
    <s v="Own"/>
    <n v="2"/>
    <s v="Skilled"/>
    <x v="0"/>
    <s v="Low"/>
    <s v="Medium"/>
    <s v="Medium"/>
  </r>
  <r>
    <x v="3"/>
    <n v="0"/>
    <n v="750"/>
    <x v="56"/>
    <x v="21"/>
    <x v="11"/>
    <s v="M"/>
    <x v="1"/>
    <x v="38"/>
    <s v="Own"/>
    <n v="4"/>
    <s v="Skilled"/>
    <x v="0"/>
    <s v="Low"/>
    <s v="Medium"/>
    <s v="Medium"/>
  </r>
  <r>
    <x v="5"/>
    <n v="0"/>
    <n v="13970"/>
    <x v="302"/>
    <x v="21"/>
    <x v="27"/>
    <s v="F"/>
    <x v="2"/>
    <x v="40"/>
    <s v="Rent"/>
    <n v="4"/>
    <s v="Unskilled"/>
    <x v="0"/>
    <s v="Low"/>
    <s v="High"/>
    <s v="High"/>
  </r>
  <r>
    <x v="3"/>
    <n v="0"/>
    <n v="207"/>
    <x v="99"/>
    <x v="21"/>
    <x v="18"/>
    <s v="M"/>
    <x v="1"/>
    <x v="32"/>
    <s v="Rent"/>
    <n v="4"/>
    <s v="Skilled"/>
    <x v="0"/>
    <s v="Low"/>
    <s v="Low"/>
    <s v="Low"/>
  </r>
  <r>
    <x v="3"/>
    <n v="0"/>
    <n v="713"/>
    <x v="303"/>
    <x v="21"/>
    <x v="21"/>
    <s v="M"/>
    <x v="1"/>
    <x v="5"/>
    <s v="Own"/>
    <n v="2"/>
    <s v="Skilled"/>
    <x v="0"/>
    <s v="Low"/>
    <s v="Medium"/>
    <s v="Medium"/>
  </r>
  <r>
    <x v="0"/>
    <n v="0"/>
    <n v="503"/>
    <x v="304"/>
    <x v="21"/>
    <x v="22"/>
    <s v="M"/>
    <x v="1"/>
    <x v="5"/>
    <s v="Own"/>
    <n v="2"/>
    <s v="Skilled"/>
    <x v="1"/>
    <s v="Low"/>
    <s v="Medium"/>
    <s v="Medium"/>
  </r>
  <r>
    <x v="0"/>
    <n v="0"/>
    <n v="596"/>
    <x v="305"/>
    <x v="21"/>
    <x v="96"/>
    <s v="M"/>
    <x v="1"/>
    <x v="46"/>
    <s v="Own"/>
    <n v="4"/>
    <s v="Skilled"/>
    <x v="1"/>
    <s v="Low"/>
    <s v="Medium"/>
    <s v="Medium"/>
  </r>
  <r>
    <x v="3"/>
    <n v="0"/>
    <n v="531"/>
    <x v="306"/>
    <x v="21"/>
    <x v="24"/>
    <s v="M"/>
    <x v="1"/>
    <x v="11"/>
    <s v="Own"/>
    <n v="2"/>
    <s v="Skilled"/>
    <x v="0"/>
    <s v="Low"/>
    <s v="Medium"/>
    <s v="Medium"/>
  </r>
  <r>
    <x v="0"/>
    <n v="5960"/>
    <n v="129"/>
    <x v="307"/>
    <x v="21"/>
    <x v="54"/>
    <s v="M"/>
    <x v="0"/>
    <x v="0"/>
    <s v="Own"/>
    <n v="1"/>
    <s v="Skilled"/>
    <x v="1"/>
    <s v="High"/>
    <s v="Low"/>
    <s v="High"/>
  </r>
  <r>
    <x v="5"/>
    <n v="0"/>
    <n v="941"/>
    <x v="308"/>
    <x v="21"/>
    <x v="41"/>
    <s v="M"/>
    <x v="1"/>
    <x v="1"/>
    <s v="Own"/>
    <n v="4"/>
    <s v="Skilled"/>
    <x v="1"/>
    <s v="Low"/>
    <s v="Medium"/>
    <s v="Medium"/>
  </r>
  <r>
    <x v="8"/>
    <n v="3111"/>
    <n v="0"/>
    <x v="309"/>
    <x v="21"/>
    <x v="60"/>
    <s v="F"/>
    <x v="2"/>
    <x v="15"/>
    <s v="Own"/>
    <n v="4"/>
    <s v="Skilled"/>
    <x v="1"/>
    <s v="High"/>
    <s v="Low"/>
    <s v="High"/>
  </r>
  <r>
    <x v="0"/>
    <n v="2846"/>
    <n v="0"/>
    <x v="310"/>
    <x v="21"/>
    <x v="11"/>
    <s v="M"/>
    <x v="1"/>
    <x v="7"/>
    <s v="Other"/>
    <n v="4"/>
    <s v="Skilled"/>
    <x v="1"/>
    <s v="High"/>
    <s v="Low"/>
    <s v="High"/>
  </r>
  <r>
    <x v="0"/>
    <n v="0"/>
    <n v="425"/>
    <x v="104"/>
    <x v="21"/>
    <x v="63"/>
    <s v="M"/>
    <x v="1"/>
    <x v="14"/>
    <s v="Rent"/>
    <n v="2"/>
    <s v="Skilled"/>
    <x v="0"/>
    <s v="Low"/>
    <s v="Medium"/>
    <s v="Medium"/>
  </r>
  <r>
    <x v="0"/>
    <n v="0"/>
    <n v="17124"/>
    <x v="47"/>
    <x v="21"/>
    <x v="97"/>
    <s v="M"/>
    <x v="0"/>
    <x v="6"/>
    <s v="Own"/>
    <n v="1"/>
    <s v="Skilled"/>
    <x v="1"/>
    <s v="Low"/>
    <s v="High"/>
    <s v="High"/>
  </r>
  <r>
    <x v="3"/>
    <n v="538"/>
    <n v="344"/>
    <x v="311"/>
    <x v="21"/>
    <x v="15"/>
    <s v="M"/>
    <x v="0"/>
    <x v="22"/>
    <s v="Own"/>
    <n v="3"/>
    <s v="Unskilled"/>
    <x v="0"/>
    <s v="Medium"/>
    <s v="Medium"/>
    <s v="Medium"/>
  </r>
  <r>
    <x v="3"/>
    <n v="10417"/>
    <n v="19811"/>
    <x v="312"/>
    <x v="21"/>
    <x v="60"/>
    <s v="M"/>
    <x v="0"/>
    <x v="14"/>
    <s v="Own"/>
    <n v="2"/>
    <s v="Skilled"/>
    <x v="0"/>
    <s v="High"/>
    <s v="High"/>
    <s v="High"/>
  </r>
  <r>
    <x v="5"/>
    <n v="642"/>
    <n v="0"/>
    <x v="313"/>
    <x v="21"/>
    <x v="43"/>
    <s v="F"/>
    <x v="2"/>
    <x v="22"/>
    <s v="Own"/>
    <n v="2"/>
    <s v="Skilled"/>
    <x v="0"/>
    <s v="Medium"/>
    <s v="Low"/>
    <s v="Medium"/>
  </r>
  <r>
    <x v="3"/>
    <n v="315"/>
    <n v="466"/>
    <x v="314"/>
    <x v="21"/>
    <x v="53"/>
    <s v="M"/>
    <x v="1"/>
    <x v="35"/>
    <s v="Own"/>
    <n v="3"/>
    <s v="Unskilled"/>
    <x v="1"/>
    <s v="Medium"/>
    <s v="Medium"/>
    <s v="Medium"/>
  </r>
  <r>
    <x v="6"/>
    <n v="819"/>
    <n v="0"/>
    <x v="315"/>
    <x v="21"/>
    <x v="30"/>
    <s v="M"/>
    <x v="1"/>
    <x v="9"/>
    <s v="Own"/>
    <n v="2"/>
    <s v="Skilled"/>
    <x v="1"/>
    <s v="Medium"/>
    <s v="Low"/>
    <s v="Medium"/>
  </r>
  <r>
    <x v="3"/>
    <n v="0"/>
    <n v="547"/>
    <x v="316"/>
    <x v="21"/>
    <x v="15"/>
    <s v="M"/>
    <x v="2"/>
    <x v="33"/>
    <s v="Own"/>
    <n v="3"/>
    <s v="Skilled"/>
    <x v="0"/>
    <s v="Low"/>
    <s v="Medium"/>
    <s v="Medium"/>
  </r>
  <r>
    <x v="5"/>
    <n v="161"/>
    <n v="524"/>
    <x v="317"/>
    <x v="21"/>
    <x v="98"/>
    <s v="M"/>
    <x v="1"/>
    <x v="14"/>
    <s v="Rent"/>
    <n v="4"/>
    <s v="Skilled"/>
    <x v="1"/>
    <s v="Low"/>
    <s v="Medium"/>
    <s v="Medium"/>
  </r>
  <r>
    <x v="5"/>
    <n v="983"/>
    <n v="950"/>
    <x v="318"/>
    <x v="21"/>
    <x v="24"/>
    <s v="F"/>
    <x v="2"/>
    <x v="22"/>
    <s v="Rent"/>
    <n v="3"/>
    <s v="Skilled"/>
    <x v="0"/>
    <s v="Medium"/>
    <s v="Medium"/>
    <s v="Medium"/>
  </r>
  <r>
    <x v="6"/>
    <n v="0"/>
    <n v="160"/>
    <x v="319"/>
    <x v="21"/>
    <x v="31"/>
    <s v="M"/>
    <x v="0"/>
    <x v="30"/>
    <s v="Rent"/>
    <n v="4"/>
    <s v="Skilled"/>
    <x v="1"/>
    <s v="Low"/>
    <s v="Low"/>
    <s v="Low"/>
  </r>
  <r>
    <x v="3"/>
    <n v="193"/>
    <n v="2684"/>
    <x v="320"/>
    <x v="21"/>
    <x v="24"/>
    <s v="F"/>
    <x v="2"/>
    <x v="15"/>
    <s v="Own"/>
    <n v="2"/>
    <s v="Unskilled"/>
    <x v="0"/>
    <s v="Low"/>
    <s v="High"/>
    <s v="High"/>
  </r>
  <r>
    <x v="5"/>
    <n v="150"/>
    <n v="6520"/>
    <x v="321"/>
    <x v="22"/>
    <x v="39"/>
    <s v="F"/>
    <x v="2"/>
    <x v="39"/>
    <s v="Own"/>
    <n v="1"/>
    <s v="Skilled"/>
    <x v="1"/>
    <s v="Low"/>
    <s v="High"/>
    <s v="High"/>
  </r>
  <r>
    <x v="3"/>
    <n v="0"/>
    <n v="904"/>
    <x v="23"/>
    <x v="22"/>
    <x v="37"/>
    <s v="M"/>
    <x v="1"/>
    <x v="21"/>
    <s v="Own"/>
    <n v="4"/>
    <s v="Unskilled"/>
    <x v="1"/>
    <s v="Low"/>
    <s v="Medium"/>
    <s v="Medium"/>
  </r>
  <r>
    <x v="0"/>
    <n v="0"/>
    <n v="1851"/>
    <x v="322"/>
    <x v="22"/>
    <x v="3"/>
    <s v="F"/>
    <x v="2"/>
    <x v="31"/>
    <s v="Own"/>
    <n v="4"/>
    <s v="Unskilled"/>
    <x v="1"/>
    <s v="Low"/>
    <s v="Medium"/>
    <s v="Medium"/>
  </r>
  <r>
    <x v="3"/>
    <n v="0"/>
    <n v="486"/>
    <x v="323"/>
    <x v="22"/>
    <x v="14"/>
    <s v="M"/>
    <x v="1"/>
    <x v="33"/>
    <s v="Rent"/>
    <n v="2"/>
    <s v="Skilled"/>
    <x v="1"/>
    <s v="Low"/>
    <s v="Medium"/>
    <s v="Medium"/>
  </r>
  <r>
    <x v="5"/>
    <n v="2827"/>
    <n v="0"/>
    <x v="324"/>
    <x v="23"/>
    <x v="8"/>
    <s v="M"/>
    <x v="0"/>
    <x v="5"/>
    <s v="Own"/>
    <n v="1"/>
    <s v="Skilled"/>
    <x v="1"/>
    <s v="High"/>
    <s v="Low"/>
    <s v="High"/>
  </r>
  <r>
    <x v="3"/>
    <n v="0"/>
    <n v="3305"/>
    <x v="325"/>
    <x v="23"/>
    <x v="0"/>
    <s v="M"/>
    <x v="1"/>
    <x v="6"/>
    <s v="Rent"/>
    <n v="2"/>
    <s v="Unskilled"/>
    <x v="1"/>
    <s v="Low"/>
    <s v="High"/>
    <s v="High"/>
  </r>
  <r>
    <x v="3"/>
    <n v="0"/>
    <n v="10723"/>
    <x v="326"/>
    <x v="23"/>
    <x v="0"/>
    <s v="M"/>
    <x v="1"/>
    <x v="8"/>
    <s v="Rent"/>
    <n v="2"/>
    <s v="Unskilled"/>
    <x v="1"/>
    <s v="Low"/>
    <s v="High"/>
    <s v="High"/>
  </r>
  <r>
    <x v="3"/>
    <n v="580"/>
    <n v="0"/>
    <x v="327"/>
    <x v="23"/>
    <x v="55"/>
    <s v="M"/>
    <x v="1"/>
    <x v="17"/>
    <s v="Own"/>
    <n v="4"/>
    <s v="Unskilled"/>
    <x v="0"/>
    <s v="Medium"/>
    <s v="Low"/>
    <s v="Medium"/>
  </r>
  <r>
    <x v="5"/>
    <n v="113"/>
    <n v="692"/>
    <x v="328"/>
    <x v="23"/>
    <x v="11"/>
    <s v="M"/>
    <x v="2"/>
    <x v="29"/>
    <s v="Own"/>
    <n v="2"/>
    <s v="Unskilled"/>
    <x v="1"/>
    <s v="Low"/>
    <s v="Medium"/>
    <s v="Medium"/>
  </r>
  <r>
    <x v="5"/>
    <n v="0"/>
    <n v="463"/>
    <x v="329"/>
    <x v="23"/>
    <x v="8"/>
    <s v="M"/>
    <x v="1"/>
    <x v="22"/>
    <s v="Rent"/>
    <n v="2"/>
    <s v="Unskilled"/>
    <x v="0"/>
    <s v="Low"/>
    <s v="Medium"/>
    <s v="Medium"/>
  </r>
  <r>
    <x v="3"/>
    <n v="0"/>
    <n v="857"/>
    <x v="330"/>
    <x v="23"/>
    <x v="91"/>
    <s v="M"/>
    <x v="1"/>
    <x v="35"/>
    <s v="Own"/>
    <n v="3"/>
    <s v="Skilled"/>
    <x v="1"/>
    <s v="Low"/>
    <s v="Medium"/>
    <s v="Medium"/>
  </r>
  <r>
    <x v="5"/>
    <n v="8636"/>
    <n v="214"/>
    <x v="331"/>
    <x v="23"/>
    <x v="53"/>
    <s v="F"/>
    <x v="2"/>
    <x v="15"/>
    <s v="Own"/>
    <n v="2"/>
    <s v="Skilled"/>
    <x v="1"/>
    <s v="High"/>
    <s v="Low"/>
    <s v="High"/>
  </r>
  <r>
    <x v="3"/>
    <n v="19766"/>
    <n v="2141"/>
    <x v="332"/>
    <x v="23"/>
    <x v="65"/>
    <s v="F"/>
    <x v="2"/>
    <x v="38"/>
    <s v="Other"/>
    <n v="4"/>
    <s v="Unskilled"/>
    <x v="0"/>
    <s v="High"/>
    <s v="High"/>
    <s v="High"/>
  </r>
  <r>
    <x v="0"/>
    <n v="0"/>
    <n v="959"/>
    <x v="333"/>
    <x v="23"/>
    <x v="13"/>
    <s v="M"/>
    <x v="1"/>
    <x v="13"/>
    <s v="Own"/>
    <n v="4"/>
    <s v="Skilled"/>
    <x v="1"/>
    <s v="Low"/>
    <s v="Medium"/>
    <s v="Medium"/>
  </r>
  <r>
    <x v="0"/>
    <n v="16630"/>
    <n v="0"/>
    <x v="334"/>
    <x v="23"/>
    <x v="74"/>
    <s v="M"/>
    <x v="1"/>
    <x v="17"/>
    <s v="Own"/>
    <n v="2"/>
    <s v="Skilled"/>
    <x v="1"/>
    <s v="High"/>
    <s v="Low"/>
    <s v="High"/>
  </r>
  <r>
    <x v="6"/>
    <n v="0"/>
    <n v="0"/>
    <x v="37"/>
    <x v="23"/>
    <x v="4"/>
    <s v="F"/>
    <x v="2"/>
    <x v="29"/>
    <s v="Rent"/>
    <n v="4"/>
    <s v="Skilled"/>
    <x v="1"/>
    <s v="Low"/>
    <s v="Low"/>
    <s v="Low"/>
  </r>
  <r>
    <x v="4"/>
    <n v="322"/>
    <n v="578"/>
    <x v="335"/>
    <x v="24"/>
    <x v="11"/>
    <s v="M"/>
    <x v="0"/>
    <x v="17"/>
    <s v="Own"/>
    <n v="1"/>
    <s v="Skilled"/>
    <x v="1"/>
    <s v="Medium"/>
    <s v="Medium"/>
    <s v="Medium"/>
  </r>
  <r>
    <x v="0"/>
    <n v="565"/>
    <n v="863"/>
    <x v="336"/>
    <x v="24"/>
    <x v="17"/>
    <s v="M"/>
    <x v="1"/>
    <x v="7"/>
    <s v="Own"/>
    <n v="4"/>
    <s v="Unskilled"/>
    <x v="1"/>
    <s v="Medium"/>
    <s v="Medium"/>
    <s v="Medium"/>
  </r>
  <r>
    <x v="1"/>
    <n v="1257"/>
    <n v="0"/>
    <x v="337"/>
    <x v="24"/>
    <x v="43"/>
    <s v="F"/>
    <x v="2"/>
    <x v="30"/>
    <s v="Rent"/>
    <n v="4"/>
    <s v="Unskilled"/>
    <x v="1"/>
    <s v="Medium"/>
    <s v="Low"/>
    <s v="Medium"/>
  </r>
  <r>
    <x v="3"/>
    <n v="0"/>
    <n v="369"/>
    <x v="338"/>
    <x v="24"/>
    <x v="54"/>
    <s v="M"/>
    <x v="1"/>
    <x v="9"/>
    <s v="Own"/>
    <n v="1"/>
    <s v="Skilled"/>
    <x v="1"/>
    <s v="Low"/>
    <s v="Medium"/>
    <s v="Medium"/>
  </r>
  <r>
    <x v="0"/>
    <n v="0"/>
    <n v="762"/>
    <x v="339"/>
    <x v="24"/>
    <x v="39"/>
    <s v="F"/>
    <x v="2"/>
    <x v="10"/>
    <s v="Rent"/>
    <n v="4"/>
    <s v="Skilled"/>
    <x v="0"/>
    <s v="Low"/>
    <s v="Medium"/>
    <s v="Medium"/>
  </r>
  <r>
    <x v="1"/>
    <n v="522"/>
    <n v="385"/>
    <x v="340"/>
    <x v="24"/>
    <x v="75"/>
    <s v="M"/>
    <x v="1"/>
    <x v="45"/>
    <s v="Own"/>
    <n v="4"/>
    <s v="Unskilled"/>
    <x v="1"/>
    <s v="Medium"/>
    <s v="Medium"/>
    <s v="Medium"/>
  </r>
  <r>
    <x v="3"/>
    <n v="0"/>
    <n v="374"/>
    <x v="125"/>
    <x v="24"/>
    <x v="25"/>
    <s v="M"/>
    <x v="1"/>
    <x v="14"/>
    <s v="Own"/>
    <n v="3"/>
    <s v="Unskilled"/>
    <x v="0"/>
    <s v="Low"/>
    <s v="Medium"/>
    <s v="Medium"/>
  </r>
  <r>
    <x v="5"/>
    <n v="0"/>
    <n v="4486"/>
    <x v="341"/>
    <x v="24"/>
    <x v="53"/>
    <s v="F"/>
    <x v="2"/>
    <x v="10"/>
    <s v="Rent"/>
    <n v="4"/>
    <s v="Skilled"/>
    <x v="1"/>
    <s v="Low"/>
    <s v="High"/>
    <s v="High"/>
  </r>
  <r>
    <x v="1"/>
    <n v="977"/>
    <n v="463"/>
    <x v="342"/>
    <x v="24"/>
    <x v="99"/>
    <s v="F"/>
    <x v="2"/>
    <x v="3"/>
    <s v="Own"/>
    <n v="3"/>
    <s v="Management"/>
    <x v="0"/>
    <s v="Medium"/>
    <s v="Medium"/>
    <s v="Medium"/>
  </r>
  <r>
    <x v="0"/>
    <n v="256"/>
    <n v="954"/>
    <x v="343"/>
    <x v="24"/>
    <x v="8"/>
    <s v="M"/>
    <x v="1"/>
    <x v="0"/>
    <s v="Own"/>
    <n v="3"/>
    <s v="Skilled"/>
    <x v="1"/>
    <s v="Medium"/>
    <s v="Medium"/>
    <s v="Medium"/>
  </r>
  <r>
    <x v="5"/>
    <n v="759"/>
    <n v="596"/>
    <x v="344"/>
    <x v="24"/>
    <x v="76"/>
    <s v="F"/>
    <x v="2"/>
    <x v="40"/>
    <s v="Own"/>
    <n v="2"/>
    <s v="Skilled"/>
    <x v="0"/>
    <s v="Medium"/>
    <s v="Medium"/>
    <s v="Medium"/>
  </r>
  <r>
    <x v="0"/>
    <n v="0"/>
    <n v="302"/>
    <x v="345"/>
    <x v="24"/>
    <x v="29"/>
    <s v="M"/>
    <x v="1"/>
    <x v="10"/>
    <s v="Own"/>
    <n v="2"/>
    <s v="Skilled"/>
    <x v="0"/>
    <s v="Low"/>
    <s v="Medium"/>
    <s v="Medium"/>
  </r>
  <r>
    <x v="0"/>
    <n v="231"/>
    <n v="702"/>
    <x v="346"/>
    <x v="24"/>
    <x v="71"/>
    <s v="M"/>
    <x v="1"/>
    <x v="17"/>
    <s v="Own"/>
    <n v="4"/>
    <s v="Unskilled"/>
    <x v="1"/>
    <s v="Low"/>
    <s v="Medium"/>
    <s v="Medium"/>
  </r>
  <r>
    <x v="8"/>
    <n v="0"/>
    <n v="2688"/>
    <x v="347"/>
    <x v="24"/>
    <x v="59"/>
    <s v="M"/>
    <x v="1"/>
    <x v="38"/>
    <s v="Own"/>
    <n v="4"/>
    <s v="Skilled"/>
    <x v="1"/>
    <s v="Low"/>
    <s v="High"/>
    <s v="High"/>
  </r>
  <r>
    <x v="3"/>
    <n v="478"/>
    <n v="4071"/>
    <x v="348"/>
    <x v="24"/>
    <x v="15"/>
    <s v="M"/>
    <x v="1"/>
    <x v="40"/>
    <s v="Own"/>
    <n v="3"/>
    <s v="Skilled"/>
    <x v="0"/>
    <s v="Medium"/>
    <s v="High"/>
    <s v="High"/>
  </r>
  <r>
    <x v="0"/>
    <n v="765"/>
    <n v="10406"/>
    <x v="349"/>
    <x v="24"/>
    <x v="27"/>
    <s v="F"/>
    <x v="2"/>
    <x v="37"/>
    <s v="Own"/>
    <n v="3"/>
    <s v="Unskilled"/>
    <x v="1"/>
    <s v="Medium"/>
    <s v="High"/>
    <s v="High"/>
  </r>
  <r>
    <x v="0"/>
    <n v="940"/>
    <n v="715"/>
    <x v="350"/>
    <x v="25"/>
    <x v="15"/>
    <s v="F"/>
    <x v="2"/>
    <x v="16"/>
    <s v="Own"/>
    <n v="2"/>
    <s v="Unskilled"/>
    <x v="1"/>
    <s v="Medium"/>
    <s v="Medium"/>
    <s v="Medium"/>
  </r>
  <r>
    <x v="5"/>
    <n v="828"/>
    <n v="391"/>
    <x v="351"/>
    <x v="25"/>
    <x v="45"/>
    <s v="F"/>
    <x v="2"/>
    <x v="0"/>
    <s v="Own"/>
    <n v="4"/>
    <s v="Skilled"/>
    <x v="0"/>
    <s v="Medium"/>
    <s v="Medium"/>
    <s v="Medium"/>
  </r>
  <r>
    <x v="4"/>
    <n v="929"/>
    <n v="124"/>
    <x v="352"/>
    <x v="25"/>
    <x v="39"/>
    <s v="M"/>
    <x v="0"/>
    <x v="5"/>
    <s v="Own"/>
    <n v="2"/>
    <s v="Skilled"/>
    <x v="1"/>
    <s v="Medium"/>
    <s v="Low"/>
    <s v="Medium"/>
  </r>
  <r>
    <x v="0"/>
    <n v="211"/>
    <n v="822"/>
    <x v="353"/>
    <x v="26"/>
    <x v="24"/>
    <s v="F"/>
    <x v="2"/>
    <x v="27"/>
    <s v="Own"/>
    <n v="1"/>
    <s v="Skilled"/>
    <x v="1"/>
    <s v="Low"/>
    <s v="Medium"/>
    <s v="Medium"/>
  </r>
  <r>
    <x v="1"/>
    <n v="287"/>
    <n v="12348"/>
    <x v="354"/>
    <x v="27"/>
    <x v="12"/>
    <s v="F"/>
    <x v="2"/>
    <x v="0"/>
    <s v="Rent"/>
    <n v="2"/>
    <s v="Skilled"/>
    <x v="0"/>
    <s v="Medium"/>
    <s v="High"/>
    <s v="High"/>
  </r>
  <r>
    <x v="0"/>
    <n v="0"/>
    <n v="138"/>
    <x v="355"/>
    <x v="27"/>
    <x v="18"/>
    <s v="M"/>
    <x v="0"/>
    <x v="9"/>
    <s v="Rent"/>
    <n v="2"/>
    <s v="Skilled"/>
    <x v="1"/>
    <s v="Low"/>
    <s v="Low"/>
    <s v="Low"/>
  </r>
  <r>
    <x v="5"/>
    <n v="513"/>
    <n v="442"/>
    <x v="27"/>
    <x v="27"/>
    <x v="3"/>
    <s v="M"/>
    <x v="1"/>
    <x v="6"/>
    <s v="Own"/>
    <n v="1"/>
    <s v="Management"/>
    <x v="1"/>
    <s v="Medium"/>
    <s v="Medium"/>
    <s v="Medium"/>
  </r>
  <r>
    <x v="0"/>
    <n v="0"/>
    <n v="576"/>
    <x v="356"/>
    <x v="27"/>
    <x v="11"/>
    <s v="F"/>
    <x v="2"/>
    <x v="40"/>
    <s v="Own"/>
    <n v="1"/>
    <s v="Skilled"/>
    <x v="1"/>
    <s v="Low"/>
    <s v="Medium"/>
    <s v="Medium"/>
  </r>
  <r>
    <x v="8"/>
    <n v="273"/>
    <n v="904"/>
    <x v="357"/>
    <x v="27"/>
    <x v="12"/>
    <s v="M"/>
    <x v="0"/>
    <x v="10"/>
    <s v="Own"/>
    <n v="1"/>
    <s v="Unskilled"/>
    <x v="1"/>
    <s v="Medium"/>
    <s v="Medium"/>
    <s v="Medium"/>
  </r>
  <r>
    <x v="0"/>
    <n v="829"/>
    <n v="583"/>
    <x v="358"/>
    <x v="27"/>
    <x v="76"/>
    <s v="F"/>
    <x v="2"/>
    <x v="45"/>
    <s v="Own"/>
    <n v="3"/>
    <s v="Skilled"/>
    <x v="1"/>
    <s v="Medium"/>
    <s v="Medium"/>
    <s v="Medium"/>
  </r>
  <r>
    <x v="3"/>
    <n v="0"/>
    <n v="192"/>
    <x v="32"/>
    <x v="27"/>
    <x v="12"/>
    <s v="M"/>
    <x v="1"/>
    <x v="8"/>
    <s v="Own"/>
    <n v="4"/>
    <s v="Unskilled"/>
    <x v="1"/>
    <s v="Low"/>
    <s v="Low"/>
    <s v="Low"/>
  </r>
  <r>
    <x v="3"/>
    <n v="8176"/>
    <n v="12230"/>
    <x v="359"/>
    <x v="27"/>
    <x v="24"/>
    <s v="M"/>
    <x v="0"/>
    <x v="17"/>
    <s v="Own"/>
    <n v="2"/>
    <s v="Unemployed"/>
    <x v="1"/>
    <s v="High"/>
    <s v="High"/>
    <s v="High"/>
  </r>
  <r>
    <x v="0"/>
    <n v="734"/>
    <n v="348"/>
    <x v="360"/>
    <x v="27"/>
    <x v="100"/>
    <s v="M"/>
    <x v="1"/>
    <x v="14"/>
    <s v="Own"/>
    <n v="4"/>
    <s v="Skilled"/>
    <x v="1"/>
    <s v="Medium"/>
    <s v="Medium"/>
    <s v="Medium"/>
  </r>
  <r>
    <x v="3"/>
    <n v="305"/>
    <n v="4553"/>
    <x v="361"/>
    <x v="27"/>
    <x v="12"/>
    <s v="F"/>
    <x v="2"/>
    <x v="26"/>
    <s v="Own"/>
    <n v="1"/>
    <s v="Unskilled"/>
    <x v="0"/>
    <s v="Medium"/>
    <s v="High"/>
    <s v="High"/>
  </r>
  <r>
    <x v="6"/>
    <n v="0"/>
    <n v="13428"/>
    <x v="362"/>
    <x v="27"/>
    <x v="3"/>
    <s v="F"/>
    <x v="2"/>
    <x v="15"/>
    <s v="Rent"/>
    <n v="2"/>
    <s v="Unemployed"/>
    <x v="1"/>
    <s v="Low"/>
    <s v="High"/>
    <s v="High"/>
  </r>
  <r>
    <x v="0"/>
    <n v="887"/>
    <n v="519"/>
    <x v="363"/>
    <x v="27"/>
    <x v="6"/>
    <s v="M"/>
    <x v="0"/>
    <x v="14"/>
    <s v="Own"/>
    <n v="3"/>
    <s v="Unskilled"/>
    <x v="1"/>
    <s v="Medium"/>
    <s v="Medium"/>
    <s v="Medium"/>
  </r>
  <r>
    <x v="0"/>
    <n v="0"/>
    <n v="11838"/>
    <x v="364"/>
    <x v="27"/>
    <x v="86"/>
    <s v="M"/>
    <x v="1"/>
    <x v="27"/>
    <s v="Own"/>
    <n v="4"/>
    <s v="Unskilled"/>
    <x v="1"/>
    <s v="Low"/>
    <s v="High"/>
    <s v="High"/>
  </r>
  <r>
    <x v="5"/>
    <n v="0"/>
    <n v="142"/>
    <x v="365"/>
    <x v="27"/>
    <x v="62"/>
    <s v="F"/>
    <x v="2"/>
    <x v="35"/>
    <s v="Own"/>
    <n v="1"/>
    <s v="Skilled"/>
    <x v="1"/>
    <s v="Low"/>
    <s v="Low"/>
    <s v="Low"/>
  </r>
  <r>
    <x v="1"/>
    <n v="0"/>
    <n v="403"/>
    <x v="366"/>
    <x v="27"/>
    <x v="24"/>
    <s v="F"/>
    <x v="2"/>
    <x v="48"/>
    <s v="Own"/>
    <n v="2"/>
    <s v="Skilled"/>
    <x v="1"/>
    <s v="Low"/>
    <s v="Medium"/>
    <s v="Medium"/>
  </r>
  <r>
    <x v="4"/>
    <n v="0"/>
    <n v="3285"/>
    <x v="367"/>
    <x v="27"/>
    <x v="13"/>
    <s v="M"/>
    <x v="1"/>
    <x v="3"/>
    <s v="Own"/>
    <n v="2"/>
    <s v="Unskilled"/>
    <x v="1"/>
    <s v="Low"/>
    <s v="High"/>
    <s v="High"/>
  </r>
  <r>
    <x v="3"/>
    <n v="0"/>
    <n v="127"/>
    <x v="89"/>
    <x v="27"/>
    <x v="8"/>
    <s v="M"/>
    <x v="1"/>
    <x v="5"/>
    <s v="Rent"/>
    <n v="3"/>
    <s v="Skilled"/>
    <x v="1"/>
    <s v="Low"/>
    <s v="Low"/>
    <s v="Low"/>
  </r>
  <r>
    <x v="5"/>
    <n v="4089"/>
    <n v="0"/>
    <x v="368"/>
    <x v="27"/>
    <x v="11"/>
    <s v="M"/>
    <x v="0"/>
    <x v="17"/>
    <s v="Own"/>
    <n v="2"/>
    <s v="Skilled"/>
    <x v="1"/>
    <s v="High"/>
    <s v="Low"/>
    <s v="High"/>
  </r>
  <r>
    <x v="3"/>
    <n v="0"/>
    <n v="102"/>
    <x v="369"/>
    <x v="27"/>
    <x v="3"/>
    <s v="F"/>
    <x v="2"/>
    <x v="12"/>
    <s v="Own"/>
    <n v="4"/>
    <s v="Unemployed"/>
    <x v="1"/>
    <s v="Low"/>
    <s v="Low"/>
    <s v="Low"/>
  </r>
  <r>
    <x v="3"/>
    <n v="0"/>
    <n v="272"/>
    <x v="370"/>
    <x v="27"/>
    <x v="57"/>
    <s v="M"/>
    <x v="1"/>
    <x v="43"/>
    <s v="Own"/>
    <n v="4"/>
    <s v="Management"/>
    <x v="0"/>
    <s v="Low"/>
    <s v="Medium"/>
    <s v="Medium"/>
  </r>
  <r>
    <x v="0"/>
    <n v="0"/>
    <n v="707"/>
    <x v="371"/>
    <x v="27"/>
    <x v="68"/>
    <s v="M"/>
    <x v="1"/>
    <x v="34"/>
    <s v="Own"/>
    <n v="2"/>
    <s v="Skilled"/>
    <x v="1"/>
    <s v="Low"/>
    <s v="Medium"/>
    <s v="Medium"/>
  </r>
  <r>
    <x v="5"/>
    <n v="0"/>
    <n v="991"/>
    <x v="372"/>
    <x v="27"/>
    <x v="53"/>
    <s v="F"/>
    <x v="2"/>
    <x v="26"/>
    <s v="Own"/>
    <n v="4"/>
    <s v="Skilled"/>
    <x v="0"/>
    <s v="Low"/>
    <s v="Medium"/>
    <s v="Medium"/>
  </r>
  <r>
    <x v="5"/>
    <n v="0"/>
    <n v="369"/>
    <x v="338"/>
    <x v="27"/>
    <x v="30"/>
    <s v="M"/>
    <x v="1"/>
    <x v="33"/>
    <s v="Own"/>
    <n v="2"/>
    <s v="Unskilled"/>
    <x v="1"/>
    <s v="Low"/>
    <s v="Medium"/>
    <s v="Medium"/>
  </r>
  <r>
    <x v="1"/>
    <n v="0"/>
    <n v="471"/>
    <x v="373"/>
    <x v="27"/>
    <x v="77"/>
    <s v="F"/>
    <x v="2"/>
    <x v="6"/>
    <s v="Other"/>
    <n v="4"/>
    <s v="Skilled"/>
    <x v="0"/>
    <s v="Low"/>
    <s v="Medium"/>
    <s v="Medium"/>
  </r>
  <r>
    <x v="0"/>
    <n v="497"/>
    <n v="0"/>
    <x v="40"/>
    <x v="27"/>
    <x v="66"/>
    <s v="M"/>
    <x v="1"/>
    <x v="33"/>
    <s v="Other"/>
    <n v="4"/>
    <s v="Skilled"/>
    <x v="1"/>
    <s v="Medium"/>
    <s v="Low"/>
    <s v="Medium"/>
  </r>
  <r>
    <x v="3"/>
    <n v="0"/>
    <n v="912"/>
    <x v="374"/>
    <x v="27"/>
    <x v="101"/>
    <s v="M"/>
    <x v="1"/>
    <x v="27"/>
    <s v="Own"/>
    <n v="3"/>
    <s v="Management"/>
    <x v="1"/>
    <s v="Low"/>
    <s v="Medium"/>
    <s v="Medium"/>
  </r>
  <r>
    <x v="4"/>
    <n v="0"/>
    <n v="406"/>
    <x v="375"/>
    <x v="28"/>
    <x v="58"/>
    <s v="M"/>
    <x v="1"/>
    <x v="49"/>
    <s v="Own"/>
    <n v="4"/>
    <s v="Unskilled"/>
    <x v="1"/>
    <s v="Low"/>
    <s v="Medium"/>
    <s v="Medium"/>
  </r>
  <r>
    <x v="0"/>
    <n v="0"/>
    <n v="490"/>
    <x v="301"/>
    <x v="29"/>
    <x v="50"/>
    <s v="M"/>
    <x v="1"/>
    <x v="1"/>
    <s v="Own"/>
    <n v="1"/>
    <s v="Unskilled"/>
    <x v="1"/>
    <s v="Low"/>
    <s v="Medium"/>
    <s v="Medium"/>
  </r>
  <r>
    <x v="5"/>
    <n v="0"/>
    <n v="180"/>
    <x v="376"/>
    <x v="29"/>
    <x v="12"/>
    <s v="F"/>
    <x v="2"/>
    <x v="15"/>
    <s v="Rent"/>
    <n v="3"/>
    <s v="Unskilled"/>
    <x v="1"/>
    <s v="Low"/>
    <s v="Low"/>
    <s v="Low"/>
  </r>
  <r>
    <x v="0"/>
    <n v="0"/>
    <n v="364"/>
    <x v="292"/>
    <x v="29"/>
    <x v="58"/>
    <s v="M"/>
    <x v="1"/>
    <x v="1"/>
    <s v="Own"/>
    <n v="1"/>
    <s v="Unskilled"/>
    <x v="1"/>
    <s v="Low"/>
    <s v="Medium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17D64-138E-4C7F-8DDC-65A9E8B46F4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6">
    <pivotField showAll="0">
      <items count="11">
        <item x="4"/>
        <item x="1"/>
        <item x="5"/>
        <item x="7"/>
        <item x="3"/>
        <item x="2"/>
        <item x="8"/>
        <item x="9"/>
        <item x="0"/>
        <item x="6"/>
        <item t="default"/>
      </items>
    </pivotField>
    <pivotField numFmtId="164" showAll="0"/>
    <pivotField numFmtId="164" showAll="0"/>
    <pivotField numFmtId="164"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Credit Risk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126A3-5DCB-4127-9AF3-C5B8A4EEA38C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an Purpose" colHeaderCaption="Credit Risk">
  <location ref="A3:D15" firstHeaderRow="1" firstDataRow="2" firstDataCol="1"/>
  <pivotFields count="16">
    <pivotField axis="axisRow" showAll="0">
      <items count="11">
        <item x="4"/>
        <item x="1"/>
        <item x="5"/>
        <item x="7"/>
        <item x="3"/>
        <item x="2"/>
        <item x="8"/>
        <item x="9"/>
        <item x="0"/>
        <item x="6"/>
        <item t="default"/>
      </items>
    </pivotField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.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C0C4F-E475-4CAD-B58D-D5BFB56B75FD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ge">
  <location ref="A3:B54" firstHeaderRow="1" firstDataRow="1" firstDataCol="1"/>
  <pivotFields count="16">
    <pivotField showAll="0"/>
    <pivotField numFmtId="164" showAll="0"/>
    <pivotField numFmtId="164" showAll="0"/>
    <pivotField numFmtId="164" showAll="0"/>
    <pivotField showAll="0"/>
    <pivotField dataField="1" showAll="0">
      <items count="103">
        <item x="3"/>
        <item x="39"/>
        <item x="12"/>
        <item x="53"/>
        <item x="4"/>
        <item x="24"/>
        <item x="37"/>
        <item x="31"/>
        <item x="55"/>
        <item x="19"/>
        <item x="63"/>
        <item x="36"/>
        <item x="45"/>
        <item x="8"/>
        <item x="11"/>
        <item x="0"/>
        <item x="54"/>
        <item x="1"/>
        <item x="76"/>
        <item x="25"/>
        <item x="40"/>
        <item x="13"/>
        <item x="14"/>
        <item x="30"/>
        <item x="27"/>
        <item x="35"/>
        <item x="68"/>
        <item x="60"/>
        <item x="26"/>
        <item x="21"/>
        <item x="29"/>
        <item x="48"/>
        <item x="7"/>
        <item x="56"/>
        <item x="91"/>
        <item x="58"/>
        <item x="16"/>
        <item x="10"/>
        <item x="95"/>
        <item x="101"/>
        <item x="15"/>
        <item x="50"/>
        <item x="6"/>
        <item x="9"/>
        <item x="5"/>
        <item x="74"/>
        <item x="73"/>
        <item x="42"/>
        <item x="66"/>
        <item x="77"/>
        <item x="62"/>
        <item x="65"/>
        <item x="82"/>
        <item x="88"/>
        <item x="89"/>
        <item x="87"/>
        <item x="80"/>
        <item x="32"/>
        <item x="99"/>
        <item x="22"/>
        <item x="67"/>
        <item x="43"/>
        <item x="75"/>
        <item x="96"/>
        <item x="52"/>
        <item x="86"/>
        <item x="90"/>
        <item x="23"/>
        <item x="28"/>
        <item x="20"/>
        <item x="61"/>
        <item x="72"/>
        <item x="38"/>
        <item x="17"/>
        <item x="2"/>
        <item x="34"/>
        <item x="70"/>
        <item x="94"/>
        <item x="59"/>
        <item x="57"/>
        <item x="81"/>
        <item x="49"/>
        <item x="69"/>
        <item x="93"/>
        <item x="97"/>
        <item x="83"/>
        <item x="71"/>
        <item x="100"/>
        <item x="46"/>
        <item x="47"/>
        <item x="44"/>
        <item x="85"/>
        <item x="98"/>
        <item x="79"/>
        <item x="84"/>
        <item x="51"/>
        <item x="41"/>
        <item x="33"/>
        <item x="92"/>
        <item x="64"/>
        <item x="78"/>
        <item x="18"/>
        <item t="default"/>
      </items>
    </pivotField>
    <pivotField showAll="0"/>
    <pivotField showAll="0"/>
    <pivotField axis="axisRow" showAll="0">
      <items count="51">
        <item x="47"/>
        <item x="39"/>
        <item x="23"/>
        <item x="10"/>
        <item x="15"/>
        <item x="0"/>
        <item x="22"/>
        <item x="5"/>
        <item x="17"/>
        <item x="14"/>
        <item x="40"/>
        <item x="9"/>
        <item x="29"/>
        <item x="26"/>
        <item x="4"/>
        <item x="3"/>
        <item x="6"/>
        <item x="33"/>
        <item x="7"/>
        <item x="13"/>
        <item x="21"/>
        <item x="8"/>
        <item x="30"/>
        <item x="1"/>
        <item x="32"/>
        <item x="16"/>
        <item x="27"/>
        <item x="11"/>
        <item x="28"/>
        <item x="38"/>
        <item x="35"/>
        <item x="19"/>
        <item x="34"/>
        <item x="46"/>
        <item x="36"/>
        <item x="12"/>
        <item x="25"/>
        <item x="48"/>
        <item x="31"/>
        <item x="18"/>
        <item x="20"/>
        <item x="2"/>
        <item x="42"/>
        <item x="41"/>
        <item x="45"/>
        <item x="24"/>
        <item x="37"/>
        <item x="44"/>
        <item x="43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Months Employe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B9D35-FA03-465A-B8EB-A90EB1A64195}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Age">
  <location ref="A3:B54" firstHeaderRow="1" firstDataRow="1" firstDataCol="1"/>
  <pivotFields count="16">
    <pivotField showAll="0"/>
    <pivotField numFmtId="164" showAll="0"/>
    <pivotField numFmtId="164" showAll="0"/>
    <pivotField dataField="1" numFmtId="164" showAll="0"/>
    <pivotField showAll="0"/>
    <pivotField showAll="0"/>
    <pivotField showAll="0"/>
    <pivotField showAll="0"/>
    <pivotField axis="axisRow" showAll="0">
      <items count="51">
        <item x="47"/>
        <item x="39"/>
        <item x="23"/>
        <item x="10"/>
        <item x="15"/>
        <item x="0"/>
        <item x="22"/>
        <item x="5"/>
        <item x="17"/>
        <item x="14"/>
        <item x="40"/>
        <item x="9"/>
        <item x="29"/>
        <item x="26"/>
        <item x="4"/>
        <item x="3"/>
        <item x="6"/>
        <item x="33"/>
        <item x="7"/>
        <item x="13"/>
        <item x="21"/>
        <item x="8"/>
        <item x="30"/>
        <item x="1"/>
        <item x="32"/>
        <item x="16"/>
        <item x="27"/>
        <item x="11"/>
        <item x="28"/>
        <item x="38"/>
        <item x="35"/>
        <item x="19"/>
        <item x="34"/>
        <item x="46"/>
        <item x="36"/>
        <item x="12"/>
        <item x="25"/>
        <item x="48"/>
        <item x="31"/>
        <item x="18"/>
        <item x="20"/>
        <item x="2"/>
        <item x="42"/>
        <item x="41"/>
        <item x="45"/>
        <item x="24"/>
        <item x="37"/>
        <item x="44"/>
        <item x="43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Combined Checking + Savings" fld="3" baseField="8" baseItem="0" numFmtId="165"/>
  </dataFields>
  <formats count="2">
    <format dxfId="43">
      <pivotArea outline="0" collapsedLevelsAreSubtotals="1" fieldPosition="0"/>
    </format>
    <format dxfId="4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B11D2-D704-4C82-A728-E31A6BE967CD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# of months as a customer">
  <location ref="A3:B34" firstHeaderRow="1" firstDataRow="1" firstDataCol="1"/>
  <pivotFields count="16">
    <pivotField showAll="0"/>
    <pivotField numFmtId="164" showAll="0"/>
    <pivotField numFmtId="164" showAll="0"/>
    <pivotField dataField="1" numFmtId="164" showAll="0"/>
    <pivotField axis="axisRow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51">
        <item x="47"/>
        <item x="39"/>
        <item x="23"/>
        <item x="10"/>
        <item x="15"/>
        <item x="0"/>
        <item x="22"/>
        <item x="5"/>
        <item x="17"/>
        <item x="14"/>
        <item x="40"/>
        <item x="9"/>
        <item x="29"/>
        <item x="26"/>
        <item x="4"/>
        <item x="3"/>
        <item x="6"/>
        <item x="33"/>
        <item x="7"/>
        <item x="13"/>
        <item x="21"/>
        <item x="8"/>
        <item x="30"/>
        <item x="1"/>
        <item x="32"/>
        <item x="16"/>
        <item x="27"/>
        <item x="11"/>
        <item x="28"/>
        <item x="38"/>
        <item x="35"/>
        <item x="19"/>
        <item x="34"/>
        <item x="46"/>
        <item x="36"/>
        <item x="12"/>
        <item x="25"/>
        <item x="48"/>
        <item x="31"/>
        <item x="18"/>
        <item x="20"/>
        <item x="2"/>
        <item x="42"/>
        <item x="41"/>
        <item x="45"/>
        <item x="24"/>
        <item x="37"/>
        <item x="44"/>
        <item x="43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Combined Checking + Savings" fld="3" baseField="0" baseItem="0"/>
  </dataFields>
  <formats count="1">
    <format dxfId="41">
      <pivotArea collapsedLevelsAreSubtotals="1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54017-5A1D-4CCC-8B8C-CC9D1E354899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O55" firstHeaderRow="1" firstDataRow="2" firstDataCol="1"/>
  <pivotFields count="16">
    <pivotField showAll="0"/>
    <pivotField numFmtId="164" showAll="0"/>
    <pivotField numFmtId="164" showAll="0"/>
    <pivotField axis="axisCol" dataField="1" numFmtId="164" showAll="0">
      <items count="378">
        <item x="37"/>
        <item x="369"/>
        <item x="49"/>
        <item x="152"/>
        <item x="111"/>
        <item x="153"/>
        <item x="12"/>
        <item x="89"/>
        <item x="261"/>
        <item x="81"/>
        <item x="75"/>
        <item x="355"/>
        <item x="365"/>
        <item x="163"/>
        <item x="39"/>
        <item x="7"/>
        <item x="68"/>
        <item x="293"/>
        <item x="319"/>
        <item x="110"/>
        <item x="299"/>
        <item x="214"/>
        <item x="139"/>
        <item x="24"/>
        <item x="270"/>
        <item x="376"/>
        <item x="32"/>
        <item x="63"/>
        <item x="95"/>
        <item x="99"/>
        <item x="287"/>
        <item x="187"/>
        <item x="9"/>
        <item x="256"/>
        <item x="289"/>
        <item x="224"/>
        <item x="132"/>
        <item x="277"/>
        <item x="131"/>
        <item x="370"/>
        <item x="169"/>
        <item x="244"/>
        <item x="217"/>
        <item x="345"/>
        <item x="14"/>
        <item x="101"/>
        <item x="8"/>
        <item x="201"/>
        <item x="157"/>
        <item x="206"/>
        <item x="216"/>
        <item x="247"/>
        <item x="292"/>
        <item x="66"/>
        <item x="338"/>
        <item x="125"/>
        <item x="172"/>
        <item x="186"/>
        <item x="130"/>
        <item x="30"/>
        <item x="84"/>
        <item x="366"/>
        <item x="375"/>
        <item x="260"/>
        <item x="240"/>
        <item x="13"/>
        <item x="165"/>
        <item x="210"/>
        <item x="104"/>
        <item x="225"/>
        <item x="278"/>
        <item x="283"/>
        <item x="329"/>
        <item x="127"/>
        <item x="281"/>
        <item x="373"/>
        <item x="45"/>
        <item x="54"/>
        <item x="199"/>
        <item x="220"/>
        <item x="44"/>
        <item x="323"/>
        <item x="301"/>
        <item x="290"/>
        <item x="40"/>
        <item x="103"/>
        <item x="304"/>
        <item x="138"/>
        <item x="294"/>
        <item x="238"/>
        <item x="94"/>
        <item x="67"/>
        <item x="306"/>
        <item x="252"/>
        <item x="161"/>
        <item x="223"/>
        <item x="140"/>
        <item x="162"/>
        <item x="316"/>
        <item x="115"/>
        <item x="197"/>
        <item x="356"/>
        <item x="185"/>
        <item x="327"/>
        <item x="76"/>
        <item x="284"/>
        <item x="305"/>
        <item x="189"/>
        <item x="300"/>
        <item x="57"/>
        <item x="77"/>
        <item x="51"/>
        <item x="28"/>
        <item x="257"/>
        <item x="35"/>
        <item x="179"/>
        <item x="268"/>
        <item x="313"/>
        <item x="202"/>
        <item x="269"/>
        <item x="164"/>
        <item x="251"/>
        <item x="55"/>
        <item x="71"/>
        <item x="48"/>
        <item x="190"/>
        <item x="230"/>
        <item x="212"/>
        <item x="98"/>
        <item x="78"/>
        <item x="118"/>
        <item x="317"/>
        <item x="222"/>
        <item x="180"/>
        <item x="158"/>
        <item x="85"/>
        <item x="371"/>
        <item x="120"/>
        <item x="250"/>
        <item x="303"/>
        <item x="119"/>
        <item x="26"/>
        <item x="213"/>
        <item x="112"/>
        <item x="219"/>
        <item x="61"/>
        <item x="296"/>
        <item x="254"/>
        <item x="262"/>
        <item x="56"/>
        <item x="173"/>
        <item x="234"/>
        <item x="168"/>
        <item x="339"/>
        <item x="263"/>
        <item x="79"/>
        <item x="143"/>
        <item x="136"/>
        <item x="194"/>
        <item x="314"/>
        <item x="114"/>
        <item x="196"/>
        <item x="160"/>
        <item x="17"/>
        <item x="275"/>
        <item x="328"/>
        <item x="192"/>
        <item x="150"/>
        <item x="38"/>
        <item x="228"/>
        <item x="315"/>
        <item x="31"/>
        <item x="141"/>
        <item x="209"/>
        <item x="129"/>
        <item x="73"/>
        <item x="330"/>
        <item x="90"/>
        <item x="280"/>
        <item x="29"/>
        <item x="91"/>
        <item x="311"/>
        <item x="176"/>
        <item x="65"/>
        <item x="236"/>
        <item x="188"/>
        <item x="211"/>
        <item x="335"/>
        <item x="23"/>
        <item x="340"/>
        <item x="16"/>
        <item x="374"/>
        <item x="226"/>
        <item x="11"/>
        <item x="53"/>
        <item x="346"/>
        <item x="170"/>
        <item x="308"/>
        <item x="273"/>
        <item x="246"/>
        <item x="204"/>
        <item x="21"/>
        <item x="27"/>
        <item x="144"/>
        <item x="229"/>
        <item x="333"/>
        <item x="155"/>
        <item x="109"/>
        <item x="279"/>
        <item x="22"/>
        <item x="135"/>
        <item x="255"/>
        <item x="70"/>
        <item x="4"/>
        <item x="372"/>
        <item x="145"/>
        <item x="87"/>
        <item x="221"/>
        <item x="353"/>
        <item x="352"/>
        <item x="36"/>
        <item x="183"/>
        <item x="360"/>
        <item x="265"/>
        <item x="59"/>
        <item x="227"/>
        <item x="286"/>
        <item x="357"/>
        <item x="83"/>
        <item x="267"/>
        <item x="343"/>
        <item x="113"/>
        <item x="298"/>
        <item x="351"/>
        <item x="108"/>
        <item x="288"/>
        <item x="337"/>
        <item x="93"/>
        <item x="60"/>
        <item x="344"/>
        <item x="107"/>
        <item x="191"/>
        <item x="5"/>
        <item x="245"/>
        <item x="258"/>
        <item x="363"/>
        <item x="58"/>
        <item x="358"/>
        <item x="336"/>
        <item x="200"/>
        <item x="342"/>
        <item x="142"/>
        <item x="1"/>
        <item x="146"/>
        <item x="42"/>
        <item x="106"/>
        <item x="154"/>
        <item x="18"/>
        <item x="350"/>
        <item x="33"/>
        <item x="97"/>
        <item x="100"/>
        <item x="25"/>
        <item x="322"/>
        <item x="318"/>
        <item x="46"/>
        <item x="208"/>
        <item x="86"/>
        <item x="34"/>
        <item x="52"/>
        <item x="6"/>
        <item x="50"/>
        <item x="295"/>
        <item x="347"/>
        <item x="62"/>
        <item x="241"/>
        <item x="324"/>
        <item x="310"/>
        <item x="320"/>
        <item x="243"/>
        <item x="309"/>
        <item x="174"/>
        <item x="282"/>
        <item x="193"/>
        <item x="367"/>
        <item x="325"/>
        <item x="203"/>
        <item x="166"/>
        <item x="264"/>
        <item x="253"/>
        <item x="10"/>
        <item x="82"/>
        <item x="0"/>
        <item x="137"/>
        <item x="171"/>
        <item x="259"/>
        <item x="133"/>
        <item x="368"/>
        <item x="15"/>
        <item x="148"/>
        <item x="232"/>
        <item x="128"/>
        <item x="2"/>
        <item x="341"/>
        <item x="348"/>
        <item x="96"/>
        <item x="237"/>
        <item x="69"/>
        <item x="361"/>
        <item x="167"/>
        <item x="177"/>
        <item x="121"/>
        <item x="178"/>
        <item x="41"/>
        <item x="195"/>
        <item x="218"/>
        <item x="307"/>
        <item x="134"/>
        <item x="207"/>
        <item x="64"/>
        <item x="321"/>
        <item x="43"/>
        <item x="156"/>
        <item x="159"/>
        <item x="271"/>
        <item x="285"/>
        <item x="92"/>
        <item x="181"/>
        <item x="116"/>
        <item x="215"/>
        <item x="102"/>
        <item x="331"/>
        <item x="149"/>
        <item x="19"/>
        <item x="88"/>
        <item x="291"/>
        <item x="122"/>
        <item x="242"/>
        <item x="266"/>
        <item x="326"/>
        <item x="124"/>
        <item x="349"/>
        <item x="276"/>
        <item x="151"/>
        <item x="182"/>
        <item x="364"/>
        <item x="3"/>
        <item x="126"/>
        <item x="235"/>
        <item x="354"/>
        <item x="72"/>
        <item x="362"/>
        <item x="302"/>
        <item x="198"/>
        <item x="74"/>
        <item x="239"/>
        <item x="233"/>
        <item x="175"/>
        <item x="105"/>
        <item x="117"/>
        <item x="249"/>
        <item x="334"/>
        <item x="47"/>
        <item x="248"/>
        <item x="231"/>
        <item x="80"/>
        <item x="20"/>
        <item x="272"/>
        <item x="184"/>
        <item x="297"/>
        <item x="205"/>
        <item x="123"/>
        <item x="147"/>
        <item x="359"/>
        <item x="332"/>
        <item x="312"/>
        <item x="274"/>
        <item t="default"/>
      </items>
    </pivotField>
    <pivotField showAll="0"/>
    <pivotField showAll="0"/>
    <pivotField showAll="0"/>
    <pivotField showAll="0"/>
    <pivotField axis="axisRow" showAll="0">
      <items count="51">
        <item x="47"/>
        <item x="39"/>
        <item x="23"/>
        <item x="10"/>
        <item x="15"/>
        <item x="0"/>
        <item x="22"/>
        <item x="5"/>
        <item x="17"/>
        <item x="14"/>
        <item x="40"/>
        <item x="9"/>
        <item x="29"/>
        <item x="26"/>
        <item x="4"/>
        <item x="3"/>
        <item x="6"/>
        <item x="33"/>
        <item x="7"/>
        <item x="13"/>
        <item x="21"/>
        <item x="8"/>
        <item x="30"/>
        <item x="1"/>
        <item x="32"/>
        <item x="16"/>
        <item x="27"/>
        <item x="11"/>
        <item x="28"/>
        <item x="38"/>
        <item x="35"/>
        <item x="19"/>
        <item x="34"/>
        <item x="46"/>
        <item x="36"/>
        <item x="12"/>
        <item x="25"/>
        <item x="48"/>
        <item x="31"/>
        <item x="18"/>
        <item x="20"/>
        <item x="2"/>
        <item x="42"/>
        <item x="41"/>
        <item x="45"/>
        <item x="24"/>
        <item x="37"/>
        <item x="44"/>
        <item x="43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3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 t="grand">
      <x/>
    </i>
  </colItems>
  <dataFields count="1">
    <dataField name="Sum of Combined Checking + Saving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EDF55-70A0-4B55-A49C-DF9D97E04C8A}" name="Table1" displayName="Table1" ref="A3:S429" totalsRowCount="1" headerRowDxfId="40" dataDxfId="38" headerRowBorderDxfId="39">
  <autoFilter ref="A3:S428" xr:uid="{F69EDF55-70A0-4B55-A49C-DF9D97E04C8A}"/>
  <sortState xmlns:xlrd2="http://schemas.microsoft.com/office/spreadsheetml/2017/richdata2" ref="A4:S428">
    <sortCondition ref="D3:D428"/>
  </sortState>
  <tableColumns count="19">
    <tableColumn id="1" xr3:uid="{ADD15B66-FA74-470C-B961-36B61CBE24C6}" name="Loan Purpose" totalsRowLabel="Total" dataDxfId="37" totalsRowDxfId="36"/>
    <tableColumn id="2" xr3:uid="{042CCC03-CC04-475E-8169-2C7B486EEC88}" name="Checking " totalsRowFunction="sum" dataDxfId="35" totalsRowDxfId="34"/>
    <tableColumn id="3" xr3:uid="{045E1DFA-3870-4878-95E6-52671A3BBB04}" name="Savings" totalsRowFunction="sum" dataDxfId="33" totalsRowDxfId="32"/>
    <tableColumn id="13" xr3:uid="{A2DE47A7-2002-457B-BC5A-D8643011A159}" name="Combined Checking + Savings" dataDxfId="31" totalsRowDxfId="30">
      <calculatedColumnFormula>Table1[[#This Row],[Savings]]+Table1[[#This Row],[Checking ]]</calculatedColumnFormula>
    </tableColumn>
    <tableColumn id="4" xr3:uid="{5AF3F2DF-1845-4465-9931-063A5B2966E9}" name="Months Customer" dataDxfId="29" totalsRowDxfId="28"/>
    <tableColumn id="5" xr3:uid="{D9226961-28DF-475F-BBB1-23792E851952}" name="Months Employed" dataDxfId="27" totalsRowDxfId="26"/>
    <tableColumn id="6" xr3:uid="{F911CFF0-6628-476B-BBE9-D243D942E931}" name="Gender" dataDxfId="25" totalsRowDxfId="24"/>
    <tableColumn id="7" xr3:uid="{BCD0F80B-7977-4B29-8F78-2286C2F2F946}" name="Marital Status" totalsRowFunction="count" dataDxfId="23" totalsRowDxfId="22"/>
    <tableColumn id="8" xr3:uid="{025EDDC6-60E6-4053-B7E0-20544827EFAF}" name="Age" dataDxfId="21" totalsRowDxfId="20"/>
    <tableColumn id="9" xr3:uid="{372736C8-6441-48BC-9724-2B0D5ADD7792}" name="Housing" dataDxfId="19" totalsRowDxfId="18"/>
    <tableColumn id="10" xr3:uid="{10D46075-71E9-4B7A-8546-4D5D3AB7B054}" name="Years" dataDxfId="17" totalsRowDxfId="16"/>
    <tableColumn id="11" xr3:uid="{2323D465-4478-4050-ABA5-6B1FDBDB0D01}" name="Job" dataDxfId="15" totalsRowDxfId="14"/>
    <tableColumn id="12" xr3:uid="{3F8B7BAF-81A7-4C86-BAD3-074888CBB8CC}" name="Credit Risk" totalsRowFunction="count" dataDxfId="13" totalsRowDxfId="12"/>
    <tableColumn id="14" xr3:uid="{D36C44AA-2FB5-4076-99E3-91DFD8DDD471}" name="Classifying Checking" totalsRowFunction="count" dataDxfId="11" totalsRowDxfId="10">
      <calculatedColumnFormula>IF(Table1[[#This Row],[Checking ]]&lt;250,"Low",IF(Table1[[#This Row],[Checking ]]&lt;2000,"Medium","High"))</calculatedColumnFormula>
    </tableColumn>
    <tableColumn id="15" xr3:uid="{6A64858A-FD41-4A37-97B0-E37B8C2E3300}" name="Classifying Savings" totalsRowFunction="count" dataDxfId="9" totalsRowDxfId="8">
      <calculatedColumnFormula>IF(Table1[[#This Row],[Savings]]&lt;250,"Low",IF(Table1[[#This Row],[Savings]]&lt;2000,"Medium","High"))</calculatedColumnFormula>
    </tableColumn>
    <tableColumn id="16" xr3:uid="{003E1999-FDA5-43CD-8CE0-C524BCCD537B}" name="Classifying Checking + Savings" totalsRowFunction="count" dataDxfId="7" totalsRowDxfId="6">
      <calculatedColumnFormula>IF(Table1[[#This Row],[Combined Checking + Savings]]&lt;250,"Low",IF(Table1[[#This Row],[Combined Checking + Savings]]&lt;2000,"Medium","High"))</calculatedColumnFormula>
    </tableColumn>
    <tableColumn id="17" xr3:uid="{17C12BE9-5FF1-4BAA-8351-F36B6A1EE541}" name="Pareto's Analysis Savings" dataDxfId="5" totalsRowDxfId="4">
      <calculatedColumnFormula>C4/$C$429</calculatedColumnFormula>
    </tableColumn>
    <tableColumn id="18" xr3:uid="{999DD1E2-DC45-4E52-B687-AFB0B6BA18DE}" name="To get to 80%" dataDxfId="3" totalsRowDxfId="2">
      <calculatedColumnFormula>Table1[[#This Row],[Pareto''s Analysis Savings]]+Q5</calculatedColumnFormula>
    </tableColumn>
    <tableColumn id="19" xr3:uid="{7123B27D-8612-42E6-8E1C-8A05D7E932D7}" name="Pareto's Analysis Savings2" dataDxfId="1" totalsRowDxfId="0">
      <calculatedColumnFormula>B4/$B$429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561-F73D-4D9B-8BB7-778436AEF94A}">
  <dimension ref="A3:B6"/>
  <sheetViews>
    <sheetView workbookViewId="0">
      <selection activeCell="C45" sqref="C45"/>
    </sheetView>
  </sheetViews>
  <sheetFormatPr baseColWidth="10" defaultColWidth="8.83203125" defaultRowHeight="13" x14ac:dyDescent="0.15"/>
  <cols>
    <col min="1" max="1" width="13.83203125" bestFit="1" customWidth="1"/>
    <col min="2" max="2" width="19.1640625" bestFit="1" customWidth="1"/>
  </cols>
  <sheetData>
    <row r="3" spans="1:2" x14ac:dyDescent="0.15">
      <c r="A3" s="10" t="s">
        <v>0</v>
      </c>
      <c r="B3" t="s">
        <v>1</v>
      </c>
    </row>
    <row r="4" spans="1:2" x14ac:dyDescent="0.15">
      <c r="A4" s="11" t="s">
        <v>2</v>
      </c>
      <c r="B4">
        <v>211</v>
      </c>
    </row>
    <row r="5" spans="1:2" x14ac:dyDescent="0.15">
      <c r="A5" s="11" t="s">
        <v>3</v>
      </c>
      <c r="B5">
        <v>214</v>
      </c>
    </row>
    <row r="6" spans="1:2" x14ac:dyDescent="0.15">
      <c r="A6" s="11" t="s">
        <v>4</v>
      </c>
      <c r="B6">
        <v>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EADA-7482-4AA3-8E85-9C436BCB44E5}">
  <dimension ref="A3:D15"/>
  <sheetViews>
    <sheetView workbookViewId="0">
      <selection activeCell="A3" sqref="A3:D15"/>
    </sheetView>
  </sheetViews>
  <sheetFormatPr baseColWidth="10" defaultColWidth="8.83203125" defaultRowHeight="13" x14ac:dyDescent="0.15"/>
  <cols>
    <col min="1" max="1" width="19.1640625" bestFit="1" customWidth="1"/>
    <col min="2" max="2" width="17" bestFit="1" customWidth="1"/>
    <col min="3" max="3" width="4.83203125" bestFit="1" customWidth="1"/>
    <col min="4" max="4" width="11.6640625" bestFit="1" customWidth="1"/>
  </cols>
  <sheetData>
    <row r="3" spans="1:4" x14ac:dyDescent="0.15">
      <c r="A3" s="10" t="s">
        <v>55</v>
      </c>
      <c r="B3" s="10" t="s">
        <v>18</v>
      </c>
    </row>
    <row r="4" spans="1:4" x14ac:dyDescent="0.15">
      <c r="A4" s="10" t="s">
        <v>6</v>
      </c>
      <c r="B4" t="s">
        <v>2</v>
      </c>
      <c r="C4" t="s">
        <v>3</v>
      </c>
      <c r="D4" t="s">
        <v>4</v>
      </c>
    </row>
    <row r="5" spans="1:4" x14ac:dyDescent="0.15">
      <c r="A5" s="11" t="s">
        <v>42</v>
      </c>
      <c r="B5">
        <v>23</v>
      </c>
      <c r="C5">
        <v>21</v>
      </c>
      <c r="D5">
        <v>44</v>
      </c>
    </row>
    <row r="6" spans="1:4" x14ac:dyDescent="0.15">
      <c r="A6" s="11" t="s">
        <v>33</v>
      </c>
      <c r="B6">
        <v>14</v>
      </c>
      <c r="C6">
        <v>9</v>
      </c>
      <c r="D6">
        <v>23</v>
      </c>
    </row>
    <row r="7" spans="1:4" x14ac:dyDescent="0.15">
      <c r="A7" s="11" t="s">
        <v>30</v>
      </c>
      <c r="B7">
        <v>43</v>
      </c>
      <c r="C7">
        <v>42</v>
      </c>
      <c r="D7">
        <v>85</v>
      </c>
    </row>
    <row r="8" spans="1:4" x14ac:dyDescent="0.15">
      <c r="A8" s="11" t="s">
        <v>43</v>
      </c>
      <c r="B8">
        <v>3</v>
      </c>
      <c r="C8">
        <v>1</v>
      </c>
      <c r="D8">
        <v>4</v>
      </c>
    </row>
    <row r="9" spans="1:4" x14ac:dyDescent="0.15">
      <c r="A9" s="11" t="s">
        <v>38</v>
      </c>
      <c r="B9">
        <v>65</v>
      </c>
      <c r="C9">
        <v>39</v>
      </c>
      <c r="D9">
        <v>104</v>
      </c>
    </row>
    <row r="10" spans="1:4" x14ac:dyDescent="0.15">
      <c r="A10" s="11" t="s">
        <v>35</v>
      </c>
      <c r="B10">
        <v>4</v>
      </c>
      <c r="C10">
        <v>2</v>
      </c>
      <c r="D10">
        <v>6</v>
      </c>
    </row>
    <row r="11" spans="1:4" x14ac:dyDescent="0.15">
      <c r="A11" s="11" t="s">
        <v>45</v>
      </c>
      <c r="B11">
        <v>4</v>
      </c>
      <c r="C11">
        <v>8</v>
      </c>
      <c r="D11">
        <v>12</v>
      </c>
    </row>
    <row r="12" spans="1:4" x14ac:dyDescent="0.15">
      <c r="A12" s="11" t="s">
        <v>44</v>
      </c>
      <c r="B12">
        <v>1</v>
      </c>
      <c r="C12">
        <v>1</v>
      </c>
      <c r="D12">
        <v>2</v>
      </c>
    </row>
    <row r="13" spans="1:4" x14ac:dyDescent="0.15">
      <c r="A13" s="11" t="s">
        <v>25</v>
      </c>
      <c r="B13">
        <v>42</v>
      </c>
      <c r="C13">
        <v>63</v>
      </c>
      <c r="D13">
        <v>105</v>
      </c>
    </row>
    <row r="14" spans="1:4" x14ac:dyDescent="0.15">
      <c r="A14" s="11" t="s">
        <v>34</v>
      </c>
      <c r="B14">
        <v>12</v>
      </c>
      <c r="C14">
        <v>28</v>
      </c>
      <c r="D14">
        <v>40</v>
      </c>
    </row>
    <row r="15" spans="1:4" x14ac:dyDescent="0.15">
      <c r="A15" s="11" t="s">
        <v>4</v>
      </c>
      <c r="B15">
        <v>211</v>
      </c>
      <c r="C15">
        <v>214</v>
      </c>
      <c r="D15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C968-DAAF-45D3-B704-B380BB66501E}">
  <dimension ref="A3:D54"/>
  <sheetViews>
    <sheetView workbookViewId="0">
      <selection activeCell="B4" sqref="B4"/>
    </sheetView>
  </sheetViews>
  <sheetFormatPr baseColWidth="10" defaultColWidth="8.83203125" defaultRowHeight="13" x14ac:dyDescent="0.15"/>
  <cols>
    <col min="1" max="1" width="13.83203125" bestFit="1" customWidth="1"/>
    <col min="2" max="2" width="24.5" bestFit="1" customWidth="1"/>
    <col min="3" max="3" width="2" bestFit="1" customWidth="1"/>
    <col min="4" max="4" width="8.5" bestFit="1" customWidth="1"/>
    <col min="5" max="5" width="2.5" bestFit="1" customWidth="1"/>
    <col min="6" max="11" width="2" bestFit="1" customWidth="1"/>
    <col min="12" max="88" width="3" bestFit="1" customWidth="1"/>
    <col min="89" max="103" width="4" bestFit="1" customWidth="1"/>
    <col min="104" max="104" width="11.6640625" bestFit="1" customWidth="1"/>
  </cols>
  <sheetData>
    <row r="3" spans="1:4" x14ac:dyDescent="0.15">
      <c r="A3" s="10" t="s">
        <v>14</v>
      </c>
      <c r="B3" t="s">
        <v>51</v>
      </c>
      <c r="D3" s="13" t="s">
        <v>52</v>
      </c>
    </row>
    <row r="4" spans="1:4" x14ac:dyDescent="0.15">
      <c r="A4" s="11">
        <v>18</v>
      </c>
      <c r="B4">
        <v>4</v>
      </c>
      <c r="D4">
        <f>CORREL(A4:A53,B4:B53)</f>
        <v>-0.4597799618800183</v>
      </c>
    </row>
    <row r="5" spans="1:4" x14ac:dyDescent="0.15">
      <c r="A5" s="11">
        <v>19</v>
      </c>
      <c r="B5">
        <v>50</v>
      </c>
    </row>
    <row r="6" spans="1:4" x14ac:dyDescent="0.15">
      <c r="A6" s="11">
        <v>20</v>
      </c>
      <c r="B6">
        <v>107</v>
      </c>
    </row>
    <row r="7" spans="1:4" x14ac:dyDescent="0.15">
      <c r="A7" s="11">
        <v>21</v>
      </c>
      <c r="B7">
        <v>105</v>
      </c>
    </row>
    <row r="8" spans="1:4" x14ac:dyDescent="0.15">
      <c r="A8" s="11">
        <v>22</v>
      </c>
      <c r="B8">
        <v>433</v>
      </c>
    </row>
    <row r="9" spans="1:4" x14ac:dyDescent="0.15">
      <c r="A9" s="11">
        <v>23</v>
      </c>
      <c r="B9">
        <v>415</v>
      </c>
    </row>
    <row r="10" spans="1:4" x14ac:dyDescent="0.15">
      <c r="A10" s="11">
        <v>24</v>
      </c>
      <c r="B10">
        <v>300</v>
      </c>
    </row>
    <row r="11" spans="1:4" x14ac:dyDescent="0.15">
      <c r="A11" s="11">
        <v>25</v>
      </c>
      <c r="B11">
        <v>402</v>
      </c>
    </row>
    <row r="12" spans="1:4" x14ac:dyDescent="0.15">
      <c r="A12" s="11">
        <v>26</v>
      </c>
      <c r="B12">
        <v>430</v>
      </c>
    </row>
    <row r="13" spans="1:4" x14ac:dyDescent="0.15">
      <c r="A13" s="11">
        <v>27</v>
      </c>
      <c r="B13">
        <v>593</v>
      </c>
    </row>
    <row r="14" spans="1:4" x14ac:dyDescent="0.15">
      <c r="A14" s="11">
        <v>28</v>
      </c>
      <c r="B14">
        <v>263</v>
      </c>
    </row>
    <row r="15" spans="1:4" x14ac:dyDescent="0.15">
      <c r="A15" s="11">
        <v>29</v>
      </c>
      <c r="B15">
        <v>517</v>
      </c>
    </row>
    <row r="16" spans="1:4" x14ac:dyDescent="0.15">
      <c r="A16" s="11">
        <v>30</v>
      </c>
      <c r="B16">
        <v>648</v>
      </c>
    </row>
    <row r="17" spans="1:2" x14ac:dyDescent="0.15">
      <c r="A17" s="11">
        <v>31</v>
      </c>
      <c r="B17">
        <v>451</v>
      </c>
    </row>
    <row r="18" spans="1:2" x14ac:dyDescent="0.15">
      <c r="A18" s="11">
        <v>32</v>
      </c>
      <c r="B18">
        <v>434</v>
      </c>
    </row>
    <row r="19" spans="1:2" x14ac:dyDescent="0.15">
      <c r="A19" s="11">
        <v>33</v>
      </c>
      <c r="B19">
        <v>352</v>
      </c>
    </row>
    <row r="20" spans="1:2" x14ac:dyDescent="0.15">
      <c r="A20" s="11">
        <v>34</v>
      </c>
      <c r="B20">
        <v>732</v>
      </c>
    </row>
    <row r="21" spans="1:2" x14ac:dyDescent="0.15">
      <c r="A21" s="11">
        <v>35</v>
      </c>
      <c r="B21">
        <v>700</v>
      </c>
    </row>
    <row r="22" spans="1:2" x14ac:dyDescent="0.15">
      <c r="A22" s="11">
        <v>36</v>
      </c>
      <c r="B22">
        <v>264</v>
      </c>
    </row>
    <row r="23" spans="1:2" x14ac:dyDescent="0.15">
      <c r="A23" s="11">
        <v>37</v>
      </c>
      <c r="B23">
        <v>348</v>
      </c>
    </row>
    <row r="24" spans="1:2" x14ac:dyDescent="0.15">
      <c r="A24" s="11">
        <v>38</v>
      </c>
      <c r="B24">
        <v>526</v>
      </c>
    </row>
    <row r="25" spans="1:2" x14ac:dyDescent="0.15">
      <c r="A25" s="11">
        <v>39</v>
      </c>
      <c r="B25">
        <v>255</v>
      </c>
    </row>
    <row r="26" spans="1:2" x14ac:dyDescent="0.15">
      <c r="A26" s="11">
        <v>40</v>
      </c>
      <c r="B26">
        <v>244</v>
      </c>
    </row>
    <row r="27" spans="1:2" x14ac:dyDescent="0.15">
      <c r="A27" s="11">
        <v>41</v>
      </c>
      <c r="B27">
        <v>665</v>
      </c>
    </row>
    <row r="28" spans="1:2" x14ac:dyDescent="0.15">
      <c r="A28" s="11">
        <v>42</v>
      </c>
      <c r="B28">
        <v>234</v>
      </c>
    </row>
    <row r="29" spans="1:2" x14ac:dyDescent="0.15">
      <c r="A29" s="11">
        <v>43</v>
      </c>
      <c r="B29">
        <v>168</v>
      </c>
    </row>
    <row r="30" spans="1:2" x14ac:dyDescent="0.15">
      <c r="A30" s="11">
        <v>44</v>
      </c>
      <c r="B30">
        <v>318</v>
      </c>
    </row>
    <row r="31" spans="1:2" x14ac:dyDescent="0.15">
      <c r="A31" s="11">
        <v>45</v>
      </c>
      <c r="B31">
        <v>227</v>
      </c>
    </row>
    <row r="32" spans="1:2" x14ac:dyDescent="0.15">
      <c r="A32" s="11">
        <v>46</v>
      </c>
      <c r="B32">
        <v>278</v>
      </c>
    </row>
    <row r="33" spans="1:2" x14ac:dyDescent="0.15">
      <c r="A33" s="11">
        <v>47</v>
      </c>
      <c r="B33">
        <v>286</v>
      </c>
    </row>
    <row r="34" spans="1:2" x14ac:dyDescent="0.15">
      <c r="A34" s="11">
        <v>48</v>
      </c>
      <c r="B34">
        <v>294</v>
      </c>
    </row>
    <row r="35" spans="1:2" x14ac:dyDescent="0.15">
      <c r="A35" s="11">
        <v>49</v>
      </c>
      <c r="B35">
        <v>188</v>
      </c>
    </row>
    <row r="36" spans="1:2" x14ac:dyDescent="0.15">
      <c r="A36" s="11">
        <v>50</v>
      </c>
      <c r="B36">
        <v>186</v>
      </c>
    </row>
    <row r="37" spans="1:2" x14ac:dyDescent="0.15">
      <c r="A37" s="11">
        <v>51</v>
      </c>
      <c r="B37">
        <v>161</v>
      </c>
    </row>
    <row r="38" spans="1:2" x14ac:dyDescent="0.15">
      <c r="A38" s="11">
        <v>52</v>
      </c>
      <c r="B38">
        <v>227</v>
      </c>
    </row>
    <row r="39" spans="1:2" x14ac:dyDescent="0.15">
      <c r="A39" s="11">
        <v>53</v>
      </c>
      <c r="B39">
        <v>160</v>
      </c>
    </row>
    <row r="40" spans="1:2" x14ac:dyDescent="0.15">
      <c r="A40" s="11">
        <v>54</v>
      </c>
      <c r="B40">
        <v>1</v>
      </c>
    </row>
    <row r="41" spans="1:2" x14ac:dyDescent="0.15">
      <c r="A41" s="11">
        <v>55</v>
      </c>
      <c r="B41">
        <v>5</v>
      </c>
    </row>
    <row r="42" spans="1:2" x14ac:dyDescent="0.15">
      <c r="A42" s="11">
        <v>56</v>
      </c>
      <c r="B42">
        <v>542</v>
      </c>
    </row>
    <row r="43" spans="1:2" x14ac:dyDescent="0.15">
      <c r="A43" s="11">
        <v>57</v>
      </c>
      <c r="B43">
        <v>127</v>
      </c>
    </row>
    <row r="44" spans="1:2" x14ac:dyDescent="0.15">
      <c r="A44" s="11">
        <v>58</v>
      </c>
      <c r="B44">
        <v>75</v>
      </c>
    </row>
    <row r="45" spans="1:2" x14ac:dyDescent="0.15">
      <c r="A45" s="11">
        <v>59</v>
      </c>
      <c r="B45">
        <v>244</v>
      </c>
    </row>
    <row r="46" spans="1:2" x14ac:dyDescent="0.15">
      <c r="A46" s="11">
        <v>60</v>
      </c>
      <c r="B46">
        <v>55</v>
      </c>
    </row>
    <row r="47" spans="1:2" x14ac:dyDescent="0.15">
      <c r="A47" s="11">
        <v>62</v>
      </c>
      <c r="B47">
        <v>91</v>
      </c>
    </row>
    <row r="48" spans="1:2" x14ac:dyDescent="0.15">
      <c r="A48" s="11">
        <v>63</v>
      </c>
      <c r="B48">
        <v>84</v>
      </c>
    </row>
    <row r="49" spans="1:2" x14ac:dyDescent="0.15">
      <c r="A49" s="11">
        <v>64</v>
      </c>
      <c r="B49">
        <v>96</v>
      </c>
    </row>
    <row r="50" spans="1:2" x14ac:dyDescent="0.15">
      <c r="A50" s="11">
        <v>65</v>
      </c>
      <c r="B50">
        <v>131</v>
      </c>
    </row>
    <row r="51" spans="1:2" x14ac:dyDescent="0.15">
      <c r="A51" s="11">
        <v>66</v>
      </c>
      <c r="B51">
        <v>0</v>
      </c>
    </row>
    <row r="52" spans="1:2" x14ac:dyDescent="0.15">
      <c r="A52" s="11">
        <v>67</v>
      </c>
      <c r="B52">
        <v>105</v>
      </c>
    </row>
    <row r="53" spans="1:2" x14ac:dyDescent="0.15">
      <c r="A53" s="11">
        <v>73</v>
      </c>
      <c r="B53">
        <v>35</v>
      </c>
    </row>
    <row r="54" spans="1:2" x14ac:dyDescent="0.15">
      <c r="A54" s="11" t="s">
        <v>4</v>
      </c>
      <c r="B54">
        <v>13556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8832-299A-4F4C-B44B-DBB06D892463}">
  <dimension ref="A3:D54"/>
  <sheetViews>
    <sheetView workbookViewId="0">
      <selection activeCell="E34" sqref="E34"/>
    </sheetView>
  </sheetViews>
  <sheetFormatPr baseColWidth="10" defaultColWidth="8.83203125" defaultRowHeight="13" x14ac:dyDescent="0.15"/>
  <cols>
    <col min="1" max="1" width="13.83203125" bestFit="1" customWidth="1"/>
    <col min="2" max="2" width="36.5" style="14" bestFit="1" customWidth="1"/>
  </cols>
  <sheetData>
    <row r="3" spans="1:4" x14ac:dyDescent="0.15">
      <c r="A3" s="10" t="s">
        <v>14</v>
      </c>
      <c r="B3" s="14" t="s">
        <v>53</v>
      </c>
      <c r="D3" s="13" t="s">
        <v>54</v>
      </c>
    </row>
    <row r="4" spans="1:4" x14ac:dyDescent="0.15">
      <c r="A4" s="11">
        <v>18</v>
      </c>
      <c r="B4" s="14">
        <v>7877</v>
      </c>
      <c r="D4">
        <f>CORREL(A4:A53,B4:B53)</f>
        <v>-0.57484540744426427</v>
      </c>
    </row>
    <row r="5" spans="1:4" x14ac:dyDescent="0.15">
      <c r="A5" s="11">
        <v>19</v>
      </c>
      <c r="B5" s="14">
        <v>20995</v>
      </c>
    </row>
    <row r="6" spans="1:4" x14ac:dyDescent="0.15">
      <c r="A6" s="11">
        <v>20</v>
      </c>
      <c r="B6" s="14">
        <v>7002</v>
      </c>
    </row>
    <row r="7" spans="1:4" x14ac:dyDescent="0.15">
      <c r="A7" s="11">
        <v>21</v>
      </c>
      <c r="B7" s="14">
        <v>14984</v>
      </c>
    </row>
    <row r="8" spans="1:4" x14ac:dyDescent="0.15">
      <c r="A8" s="11">
        <v>22</v>
      </c>
      <c r="B8" s="14">
        <v>81772</v>
      </c>
    </row>
    <row r="9" spans="1:4" x14ac:dyDescent="0.15">
      <c r="A9" s="11">
        <v>23</v>
      </c>
      <c r="B9" s="14">
        <v>33243</v>
      </c>
    </row>
    <row r="10" spans="1:4" x14ac:dyDescent="0.15">
      <c r="A10" s="11">
        <v>24</v>
      </c>
      <c r="B10" s="14">
        <v>23429</v>
      </c>
    </row>
    <row r="11" spans="1:4" x14ac:dyDescent="0.15">
      <c r="A11" s="11">
        <v>25</v>
      </c>
      <c r="B11" s="14">
        <v>79854</v>
      </c>
    </row>
    <row r="12" spans="1:4" x14ac:dyDescent="0.15">
      <c r="A12" s="11">
        <v>26</v>
      </c>
      <c r="B12" s="14">
        <v>95213</v>
      </c>
    </row>
    <row r="13" spans="1:4" x14ac:dyDescent="0.15">
      <c r="A13" s="11">
        <v>27</v>
      </c>
      <c r="B13" s="14">
        <v>57926</v>
      </c>
    </row>
    <row r="14" spans="1:4" x14ac:dyDescent="0.15">
      <c r="A14" s="11">
        <v>28</v>
      </c>
      <c r="B14" s="14">
        <v>49541</v>
      </c>
    </row>
    <row r="15" spans="1:4" x14ac:dyDescent="0.15">
      <c r="A15" s="11">
        <v>29</v>
      </c>
      <c r="B15" s="14">
        <v>24014</v>
      </c>
    </row>
    <row r="16" spans="1:4" x14ac:dyDescent="0.15">
      <c r="A16" s="11">
        <v>30</v>
      </c>
      <c r="B16" s="14">
        <v>44112</v>
      </c>
    </row>
    <row r="17" spans="1:2" x14ac:dyDescent="0.15">
      <c r="A17" s="11">
        <v>31</v>
      </c>
      <c r="B17" s="14">
        <v>80757</v>
      </c>
    </row>
    <row r="18" spans="1:2" x14ac:dyDescent="0.15">
      <c r="A18" s="11">
        <v>32</v>
      </c>
      <c r="B18" s="14">
        <v>24545</v>
      </c>
    </row>
    <row r="19" spans="1:2" x14ac:dyDescent="0.15">
      <c r="A19" s="11">
        <v>33</v>
      </c>
      <c r="B19" s="14">
        <v>43085</v>
      </c>
    </row>
    <row r="20" spans="1:2" x14ac:dyDescent="0.15">
      <c r="A20" s="11">
        <v>34</v>
      </c>
      <c r="B20" s="14">
        <v>44171</v>
      </c>
    </row>
    <row r="21" spans="1:2" x14ac:dyDescent="0.15">
      <c r="A21" s="11">
        <v>35</v>
      </c>
      <c r="B21" s="14">
        <v>83976</v>
      </c>
    </row>
    <row r="22" spans="1:2" x14ac:dyDescent="0.15">
      <c r="A22" s="11">
        <v>36</v>
      </c>
      <c r="B22" s="14">
        <v>32509</v>
      </c>
    </row>
    <row r="23" spans="1:2" x14ac:dyDescent="0.15">
      <c r="A23" s="11">
        <v>37</v>
      </c>
      <c r="B23" s="14">
        <v>23158</v>
      </c>
    </row>
    <row r="24" spans="1:2" x14ac:dyDescent="0.15">
      <c r="A24" s="11">
        <v>38</v>
      </c>
      <c r="B24" s="14">
        <v>33736</v>
      </c>
    </row>
    <row r="25" spans="1:2" x14ac:dyDescent="0.15">
      <c r="A25" s="11">
        <v>39</v>
      </c>
      <c r="B25" s="14">
        <v>24110</v>
      </c>
    </row>
    <row r="26" spans="1:2" x14ac:dyDescent="0.15">
      <c r="A26" s="11">
        <v>40</v>
      </c>
      <c r="B26" s="14">
        <v>8089</v>
      </c>
    </row>
    <row r="27" spans="1:2" x14ac:dyDescent="0.15">
      <c r="A27" s="11">
        <v>41</v>
      </c>
      <c r="B27" s="14">
        <v>44591</v>
      </c>
    </row>
    <row r="28" spans="1:2" x14ac:dyDescent="0.15">
      <c r="A28" s="11">
        <v>42</v>
      </c>
      <c r="B28" s="14">
        <v>3466</v>
      </c>
    </row>
    <row r="29" spans="1:2" x14ac:dyDescent="0.15">
      <c r="A29" s="11">
        <v>43</v>
      </c>
      <c r="B29" s="14">
        <v>20365</v>
      </c>
    </row>
    <row r="30" spans="1:2" x14ac:dyDescent="0.15">
      <c r="A30" s="11">
        <v>44</v>
      </c>
      <c r="B30" s="14">
        <v>17438</v>
      </c>
    </row>
    <row r="31" spans="1:2" x14ac:dyDescent="0.15">
      <c r="A31" s="11">
        <v>45</v>
      </c>
      <c r="B31" s="14">
        <v>8254</v>
      </c>
    </row>
    <row r="32" spans="1:2" x14ac:dyDescent="0.15">
      <c r="A32" s="11">
        <v>46</v>
      </c>
      <c r="B32" s="14">
        <v>19249</v>
      </c>
    </row>
    <row r="33" spans="1:2" x14ac:dyDescent="0.15">
      <c r="A33" s="11">
        <v>47</v>
      </c>
      <c r="B33" s="14">
        <v>26750</v>
      </c>
    </row>
    <row r="34" spans="1:2" x14ac:dyDescent="0.15">
      <c r="A34" s="11">
        <v>48</v>
      </c>
      <c r="B34" s="14">
        <v>11230</v>
      </c>
    </row>
    <row r="35" spans="1:2" x14ac:dyDescent="0.15">
      <c r="A35" s="11">
        <v>49</v>
      </c>
      <c r="B35" s="14">
        <v>5358</v>
      </c>
    </row>
    <row r="36" spans="1:2" x14ac:dyDescent="0.15">
      <c r="A36" s="11">
        <v>50</v>
      </c>
      <c r="B36" s="14">
        <v>1358</v>
      </c>
    </row>
    <row r="37" spans="1:2" x14ac:dyDescent="0.15">
      <c r="A37" s="11">
        <v>51</v>
      </c>
      <c r="B37" s="14">
        <v>4031</v>
      </c>
    </row>
    <row r="38" spans="1:2" x14ac:dyDescent="0.15">
      <c r="A38" s="11">
        <v>52</v>
      </c>
      <c r="B38" s="14">
        <v>9562</v>
      </c>
    </row>
    <row r="39" spans="1:2" x14ac:dyDescent="0.15">
      <c r="A39" s="11">
        <v>53</v>
      </c>
      <c r="B39" s="14">
        <v>15014</v>
      </c>
    </row>
    <row r="40" spans="1:2" x14ac:dyDescent="0.15">
      <c r="A40" s="11">
        <v>54</v>
      </c>
      <c r="B40" s="14">
        <v>1940</v>
      </c>
    </row>
    <row r="41" spans="1:2" x14ac:dyDescent="0.15">
      <c r="A41" s="11">
        <v>55</v>
      </c>
      <c r="B41" s="14">
        <v>403</v>
      </c>
    </row>
    <row r="42" spans="1:2" x14ac:dyDescent="0.15">
      <c r="A42" s="11">
        <v>56</v>
      </c>
      <c r="B42" s="14">
        <v>32831</v>
      </c>
    </row>
    <row r="43" spans="1:2" x14ac:dyDescent="0.15">
      <c r="A43" s="11">
        <v>57</v>
      </c>
      <c r="B43" s="14">
        <v>1736</v>
      </c>
    </row>
    <row r="44" spans="1:2" x14ac:dyDescent="0.15">
      <c r="A44" s="11">
        <v>58</v>
      </c>
      <c r="B44" s="14">
        <v>717</v>
      </c>
    </row>
    <row r="45" spans="1:2" x14ac:dyDescent="0.15">
      <c r="A45" s="11">
        <v>59</v>
      </c>
      <c r="B45" s="14">
        <v>6026</v>
      </c>
    </row>
    <row r="46" spans="1:2" x14ac:dyDescent="0.15">
      <c r="A46" s="11">
        <v>60</v>
      </c>
      <c r="B46" s="14">
        <v>3129</v>
      </c>
    </row>
    <row r="47" spans="1:2" x14ac:dyDescent="0.15">
      <c r="A47" s="11">
        <v>62</v>
      </c>
      <c r="B47" s="14">
        <v>276</v>
      </c>
    </row>
    <row r="48" spans="1:2" x14ac:dyDescent="0.15">
      <c r="A48" s="11">
        <v>63</v>
      </c>
      <c r="B48" s="14">
        <v>5848</v>
      </c>
    </row>
    <row r="49" spans="1:2" x14ac:dyDescent="0.15">
      <c r="A49" s="11">
        <v>64</v>
      </c>
      <c r="B49" s="14">
        <v>1512</v>
      </c>
    </row>
    <row r="50" spans="1:2" x14ac:dyDescent="0.15">
      <c r="A50" s="11">
        <v>65</v>
      </c>
      <c r="B50" s="14">
        <v>31526</v>
      </c>
    </row>
    <row r="51" spans="1:2" x14ac:dyDescent="0.15">
      <c r="A51" s="11">
        <v>66</v>
      </c>
      <c r="B51" s="14">
        <v>1030</v>
      </c>
    </row>
    <row r="52" spans="1:2" x14ac:dyDescent="0.15">
      <c r="A52" s="11">
        <v>67</v>
      </c>
      <c r="B52" s="14">
        <v>3601</v>
      </c>
    </row>
    <row r="53" spans="1:2" x14ac:dyDescent="0.15">
      <c r="A53" s="11">
        <v>73</v>
      </c>
      <c r="B53" s="14">
        <v>406</v>
      </c>
    </row>
    <row r="54" spans="1:2" x14ac:dyDescent="0.15">
      <c r="A54" s="11" t="s">
        <v>4</v>
      </c>
      <c r="B54" s="14">
        <v>1215745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1E6E-6104-4D34-BE85-43C7C292B7EB}">
  <dimension ref="A3:C34"/>
  <sheetViews>
    <sheetView workbookViewId="0">
      <selection activeCell="H38" sqref="H38"/>
    </sheetView>
  </sheetViews>
  <sheetFormatPr baseColWidth="10" defaultColWidth="8.83203125" defaultRowHeight="13" x14ac:dyDescent="0.15"/>
  <cols>
    <col min="1" max="1" width="27.33203125" bestFit="1" customWidth="1"/>
    <col min="2" max="2" width="36.5" bestFit="1" customWidth="1"/>
  </cols>
  <sheetData>
    <row r="3" spans="1:3" x14ac:dyDescent="0.15">
      <c r="A3" s="10" t="s">
        <v>56</v>
      </c>
      <c r="B3" t="s">
        <v>53</v>
      </c>
    </row>
    <row r="4" spans="1:3" x14ac:dyDescent="0.15">
      <c r="A4" s="11">
        <v>5</v>
      </c>
      <c r="B4" s="14">
        <v>1034</v>
      </c>
      <c r="C4">
        <f>CORREL(A4:A33,B4:B33)</f>
        <v>-0.18729858456628629</v>
      </c>
    </row>
    <row r="5" spans="1:3" x14ac:dyDescent="0.15">
      <c r="A5" s="11">
        <v>6</v>
      </c>
      <c r="B5" s="14">
        <v>406</v>
      </c>
    </row>
    <row r="6" spans="1:3" x14ac:dyDescent="0.15">
      <c r="A6" s="11">
        <v>7</v>
      </c>
      <c r="B6" s="14">
        <v>82470</v>
      </c>
    </row>
    <row r="7" spans="1:3" x14ac:dyDescent="0.15">
      <c r="A7" s="11">
        <v>8</v>
      </c>
      <c r="B7" s="14">
        <v>1033</v>
      </c>
    </row>
    <row r="8" spans="1:3" x14ac:dyDescent="0.15">
      <c r="A8" s="11">
        <v>9</v>
      </c>
      <c r="B8" s="14">
        <v>3927</v>
      </c>
    </row>
    <row r="9" spans="1:3" x14ac:dyDescent="0.15">
      <c r="A9" s="11">
        <v>10</v>
      </c>
      <c r="B9" s="14">
        <v>34131</v>
      </c>
    </row>
    <row r="10" spans="1:3" x14ac:dyDescent="0.15">
      <c r="A10" s="11">
        <v>11</v>
      </c>
      <c r="B10" s="14">
        <v>67906</v>
      </c>
    </row>
    <row r="11" spans="1:3" x14ac:dyDescent="0.15">
      <c r="A11" s="11">
        <v>12</v>
      </c>
      <c r="B11" s="14">
        <v>9911</v>
      </c>
    </row>
    <row r="12" spans="1:3" x14ac:dyDescent="0.15">
      <c r="A12" s="11">
        <v>13</v>
      </c>
      <c r="B12" s="14">
        <v>241117</v>
      </c>
    </row>
    <row r="13" spans="1:3" x14ac:dyDescent="0.15">
      <c r="A13" s="11">
        <v>14</v>
      </c>
      <c r="B13" s="14">
        <v>4062</v>
      </c>
    </row>
    <row r="14" spans="1:3" x14ac:dyDescent="0.15">
      <c r="A14" s="11">
        <v>15</v>
      </c>
      <c r="B14" s="14">
        <v>648</v>
      </c>
    </row>
    <row r="15" spans="1:3" x14ac:dyDescent="0.15">
      <c r="A15" s="11">
        <v>16</v>
      </c>
      <c r="B15" s="14">
        <v>124288</v>
      </c>
    </row>
    <row r="16" spans="1:3" x14ac:dyDescent="0.15">
      <c r="A16" s="11">
        <v>17</v>
      </c>
      <c r="B16" s="14">
        <v>660</v>
      </c>
    </row>
    <row r="17" spans="1:2" x14ac:dyDescent="0.15">
      <c r="A17" s="11">
        <v>19</v>
      </c>
      <c r="B17" s="14">
        <v>97689</v>
      </c>
    </row>
    <row r="18" spans="1:2" x14ac:dyDescent="0.15">
      <c r="A18" s="11">
        <v>22</v>
      </c>
      <c r="B18" s="14">
        <v>71786</v>
      </c>
    </row>
    <row r="19" spans="1:2" x14ac:dyDescent="0.15">
      <c r="A19" s="11">
        <v>23</v>
      </c>
      <c r="B19" s="14">
        <v>3880</v>
      </c>
    </row>
    <row r="20" spans="1:2" x14ac:dyDescent="0.15">
      <c r="A20" s="11">
        <v>25</v>
      </c>
      <c r="B20" s="14">
        <v>201557</v>
      </c>
    </row>
    <row r="21" spans="1:2" x14ac:dyDescent="0.15">
      <c r="A21" s="11">
        <v>28</v>
      </c>
      <c r="B21" s="14">
        <v>29722</v>
      </c>
    </row>
    <row r="22" spans="1:2" x14ac:dyDescent="0.15">
      <c r="A22" s="11">
        <v>29</v>
      </c>
      <c r="B22" s="14">
        <v>667</v>
      </c>
    </row>
    <row r="23" spans="1:2" x14ac:dyDescent="0.15">
      <c r="A23" s="11">
        <v>31</v>
      </c>
      <c r="B23" s="14">
        <v>37656</v>
      </c>
    </row>
    <row r="24" spans="1:2" x14ac:dyDescent="0.15">
      <c r="A24" s="11">
        <v>34</v>
      </c>
      <c r="B24" s="14">
        <v>17545</v>
      </c>
    </row>
    <row r="25" spans="1:2" x14ac:dyDescent="0.15">
      <c r="A25" s="11">
        <v>37</v>
      </c>
      <c r="B25" s="14">
        <v>93184</v>
      </c>
    </row>
    <row r="26" spans="1:2" x14ac:dyDescent="0.15">
      <c r="A26" s="11">
        <v>40</v>
      </c>
      <c r="B26" s="14">
        <v>7236</v>
      </c>
    </row>
    <row r="27" spans="1:2" x14ac:dyDescent="0.15">
      <c r="A27" s="11">
        <v>41</v>
      </c>
      <c r="B27" s="14">
        <v>497</v>
      </c>
    </row>
    <row r="28" spans="1:2" x14ac:dyDescent="0.15">
      <c r="A28" s="11">
        <v>43</v>
      </c>
      <c r="B28" s="14">
        <v>2647</v>
      </c>
    </row>
    <row r="29" spans="1:2" x14ac:dyDescent="0.15">
      <c r="A29" s="11">
        <v>46</v>
      </c>
      <c r="B29" s="14">
        <v>4364</v>
      </c>
    </row>
    <row r="30" spans="1:2" x14ac:dyDescent="0.15">
      <c r="A30" s="11">
        <v>48</v>
      </c>
      <c r="B30" s="14">
        <v>821</v>
      </c>
    </row>
    <row r="31" spans="1:2" x14ac:dyDescent="0.15">
      <c r="A31" s="11">
        <v>49</v>
      </c>
      <c r="B31" s="14">
        <v>53352</v>
      </c>
    </row>
    <row r="32" spans="1:2" x14ac:dyDescent="0.15">
      <c r="A32" s="11">
        <v>61</v>
      </c>
      <c r="B32" s="14">
        <v>17925</v>
      </c>
    </row>
    <row r="33" spans="1:2" x14ac:dyDescent="0.15">
      <c r="A33" s="11">
        <v>73</v>
      </c>
      <c r="B33" s="14">
        <v>3624</v>
      </c>
    </row>
    <row r="34" spans="1:2" x14ac:dyDescent="0.15">
      <c r="A34" s="11" t="s">
        <v>4</v>
      </c>
      <c r="B34">
        <v>1215745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A832-6003-4510-9FC9-00A3DA20A85B}">
  <dimension ref="A3:NO55"/>
  <sheetViews>
    <sheetView workbookViewId="0">
      <selection activeCell="A7" sqref="A7"/>
    </sheetView>
  </sheetViews>
  <sheetFormatPr baseColWidth="10" defaultColWidth="8.83203125" defaultRowHeight="13" x14ac:dyDescent="0.15"/>
  <cols>
    <col min="1" max="1" width="36.5" bestFit="1" customWidth="1"/>
    <col min="2" max="2" width="17" bestFit="1" customWidth="1"/>
    <col min="3" max="217" width="5" bestFit="1" customWidth="1"/>
    <col min="218" max="338" width="6.5" bestFit="1" customWidth="1"/>
    <col min="339" max="378" width="7.5" bestFit="1" customWidth="1"/>
    <col min="379" max="379" width="11.6640625" bestFit="1" customWidth="1"/>
  </cols>
  <sheetData>
    <row r="3" spans="1:379" x14ac:dyDescent="0.15">
      <c r="A3" s="10" t="s">
        <v>53</v>
      </c>
      <c r="B3" s="10" t="s">
        <v>50</v>
      </c>
    </row>
    <row r="4" spans="1:379" x14ac:dyDescent="0.15">
      <c r="A4" s="10" t="s">
        <v>0</v>
      </c>
      <c r="B4" s="16">
        <v>0</v>
      </c>
      <c r="C4" s="16">
        <v>102</v>
      </c>
      <c r="D4" s="16">
        <v>104</v>
      </c>
      <c r="E4" s="16">
        <v>108</v>
      </c>
      <c r="F4" s="16">
        <v>109</v>
      </c>
      <c r="G4" s="16">
        <v>113</v>
      </c>
      <c r="H4" s="16">
        <v>116</v>
      </c>
      <c r="I4" s="16">
        <v>127</v>
      </c>
      <c r="J4" s="16">
        <v>128</v>
      </c>
      <c r="K4" s="16">
        <v>129</v>
      </c>
      <c r="L4" s="16">
        <v>135</v>
      </c>
      <c r="M4" s="16">
        <v>138</v>
      </c>
      <c r="N4" s="16">
        <v>142</v>
      </c>
      <c r="O4" s="16">
        <v>146</v>
      </c>
      <c r="P4" s="16">
        <v>148</v>
      </c>
      <c r="Q4" s="16">
        <v>150</v>
      </c>
      <c r="R4" s="16">
        <v>154</v>
      </c>
      <c r="S4" s="16">
        <v>156</v>
      </c>
      <c r="T4" s="16">
        <v>160</v>
      </c>
      <c r="U4" s="16">
        <v>162</v>
      </c>
      <c r="V4" s="16">
        <v>164</v>
      </c>
      <c r="W4" s="16">
        <v>169</v>
      </c>
      <c r="X4" s="16">
        <v>172</v>
      </c>
      <c r="Y4" s="16">
        <v>177</v>
      </c>
      <c r="Z4" s="16">
        <v>178</v>
      </c>
      <c r="AA4" s="16">
        <v>180</v>
      </c>
      <c r="AB4" s="16">
        <v>192</v>
      </c>
      <c r="AC4" s="16">
        <v>197</v>
      </c>
      <c r="AD4" s="16">
        <v>204</v>
      </c>
      <c r="AE4" s="16">
        <v>207</v>
      </c>
      <c r="AF4" s="16">
        <v>208</v>
      </c>
      <c r="AG4" s="16">
        <v>216</v>
      </c>
      <c r="AH4" s="16">
        <v>218</v>
      </c>
      <c r="AI4" s="16">
        <v>229</v>
      </c>
      <c r="AJ4" s="16">
        <v>238</v>
      </c>
      <c r="AK4" s="16">
        <v>242</v>
      </c>
      <c r="AL4" s="16">
        <v>260</v>
      </c>
      <c r="AM4" s="16">
        <v>265</v>
      </c>
      <c r="AN4" s="16">
        <v>270</v>
      </c>
      <c r="AO4" s="16">
        <v>272</v>
      </c>
      <c r="AP4" s="16">
        <v>276</v>
      </c>
      <c r="AQ4" s="16">
        <v>296</v>
      </c>
      <c r="AR4" s="16">
        <v>299</v>
      </c>
      <c r="AS4" s="16">
        <v>302</v>
      </c>
      <c r="AT4" s="16">
        <v>309</v>
      </c>
      <c r="AU4" s="16">
        <v>322</v>
      </c>
      <c r="AV4" s="16">
        <v>323</v>
      </c>
      <c r="AW4" s="16">
        <v>325</v>
      </c>
      <c r="AX4" s="16">
        <v>337</v>
      </c>
      <c r="AY4" s="16">
        <v>340</v>
      </c>
      <c r="AZ4" s="16">
        <v>343</v>
      </c>
      <c r="BA4" s="16">
        <v>347</v>
      </c>
      <c r="BB4" s="16">
        <v>364</v>
      </c>
      <c r="BC4" s="16">
        <v>367</v>
      </c>
      <c r="BD4" s="16">
        <v>369</v>
      </c>
      <c r="BE4" s="16">
        <v>374</v>
      </c>
      <c r="BF4" s="16">
        <v>386</v>
      </c>
      <c r="BG4" s="16">
        <v>389</v>
      </c>
      <c r="BH4" s="16">
        <v>391</v>
      </c>
      <c r="BI4" s="16">
        <v>396</v>
      </c>
      <c r="BJ4" s="16">
        <v>399</v>
      </c>
      <c r="BK4" s="16">
        <v>403</v>
      </c>
      <c r="BL4" s="16">
        <v>406</v>
      </c>
      <c r="BM4" s="16">
        <v>407</v>
      </c>
      <c r="BN4" s="16">
        <v>408</v>
      </c>
      <c r="BO4" s="16">
        <v>409</v>
      </c>
      <c r="BP4" s="16">
        <v>412</v>
      </c>
      <c r="BQ4" s="16">
        <v>418</v>
      </c>
      <c r="BR4" s="16">
        <v>425</v>
      </c>
      <c r="BS4" s="16">
        <v>435</v>
      </c>
      <c r="BT4" s="16">
        <v>457</v>
      </c>
      <c r="BU4" s="16">
        <v>461</v>
      </c>
      <c r="BV4" s="16">
        <v>463</v>
      </c>
      <c r="BW4" s="16">
        <v>466</v>
      </c>
      <c r="BX4" s="16">
        <v>470</v>
      </c>
      <c r="BY4" s="16">
        <v>471</v>
      </c>
      <c r="BZ4" s="16">
        <v>473</v>
      </c>
      <c r="CA4" s="16">
        <v>478</v>
      </c>
      <c r="CB4" s="16">
        <v>479</v>
      </c>
      <c r="CC4" s="16">
        <v>483</v>
      </c>
      <c r="CD4" s="16">
        <v>485</v>
      </c>
      <c r="CE4" s="16">
        <v>486</v>
      </c>
      <c r="CF4" s="16">
        <v>490</v>
      </c>
      <c r="CG4" s="16">
        <v>493</v>
      </c>
      <c r="CH4" s="16">
        <v>497</v>
      </c>
      <c r="CI4" s="16">
        <v>500</v>
      </c>
      <c r="CJ4" s="16">
        <v>503</v>
      </c>
      <c r="CK4" s="16">
        <v>506</v>
      </c>
      <c r="CL4" s="16">
        <v>508</v>
      </c>
      <c r="CM4" s="16">
        <v>509</v>
      </c>
      <c r="CN4" s="16">
        <v>519</v>
      </c>
      <c r="CO4" s="16">
        <v>523</v>
      </c>
      <c r="CP4" s="16">
        <v>531</v>
      </c>
      <c r="CQ4" s="16">
        <v>533</v>
      </c>
      <c r="CR4" s="16">
        <v>538</v>
      </c>
      <c r="CS4" s="16">
        <v>541</v>
      </c>
      <c r="CT4" s="16">
        <v>544</v>
      </c>
      <c r="CU4" s="16">
        <v>546</v>
      </c>
      <c r="CV4" s="16">
        <v>547</v>
      </c>
      <c r="CW4" s="16">
        <v>552</v>
      </c>
      <c r="CX4" s="16">
        <v>565</v>
      </c>
      <c r="CY4" s="16">
        <v>576</v>
      </c>
      <c r="CZ4" s="16">
        <v>579</v>
      </c>
      <c r="DA4" s="16">
        <v>580</v>
      </c>
      <c r="DB4" s="16">
        <v>582</v>
      </c>
      <c r="DC4" s="16">
        <v>586</v>
      </c>
      <c r="DD4" s="16">
        <v>596</v>
      </c>
      <c r="DE4" s="16">
        <v>601</v>
      </c>
      <c r="DF4" s="16">
        <v>603</v>
      </c>
      <c r="DG4" s="16">
        <v>605</v>
      </c>
      <c r="DH4" s="16">
        <v>607</v>
      </c>
      <c r="DI4" s="16">
        <v>609</v>
      </c>
      <c r="DJ4" s="16">
        <v>612</v>
      </c>
      <c r="DK4" s="16">
        <v>624</v>
      </c>
      <c r="DL4" s="16">
        <v>626</v>
      </c>
      <c r="DM4" s="16">
        <v>636</v>
      </c>
      <c r="DN4" s="16">
        <v>637</v>
      </c>
      <c r="DO4" s="16">
        <v>642</v>
      </c>
      <c r="DP4" s="16">
        <v>643</v>
      </c>
      <c r="DQ4" s="16">
        <v>644</v>
      </c>
      <c r="DR4" s="16">
        <v>646</v>
      </c>
      <c r="DS4" s="16">
        <v>648</v>
      </c>
      <c r="DT4" s="16">
        <v>649</v>
      </c>
      <c r="DU4" s="16">
        <v>651</v>
      </c>
      <c r="DV4" s="16">
        <v>656</v>
      </c>
      <c r="DW4" s="16">
        <v>659</v>
      </c>
      <c r="DX4" s="16">
        <v>660</v>
      </c>
      <c r="DY4" s="16">
        <v>663</v>
      </c>
      <c r="DZ4" s="16">
        <v>667</v>
      </c>
      <c r="EA4" s="16">
        <v>674</v>
      </c>
      <c r="EB4" s="16">
        <v>680</v>
      </c>
      <c r="EC4" s="16">
        <v>685</v>
      </c>
      <c r="ED4" s="16">
        <v>693</v>
      </c>
      <c r="EE4" s="16">
        <v>701</v>
      </c>
      <c r="EF4" s="16">
        <v>705</v>
      </c>
      <c r="EG4" s="16">
        <v>706</v>
      </c>
      <c r="EH4" s="16">
        <v>707</v>
      </c>
      <c r="EI4" s="16">
        <v>710</v>
      </c>
      <c r="EJ4" s="16">
        <v>712</v>
      </c>
      <c r="EK4" s="16">
        <v>713</v>
      </c>
      <c r="EL4" s="16">
        <v>716</v>
      </c>
      <c r="EM4" s="16">
        <v>717</v>
      </c>
      <c r="EN4" s="16">
        <v>718</v>
      </c>
      <c r="EO4" s="16">
        <v>724</v>
      </c>
      <c r="EP4" s="16">
        <v>726</v>
      </c>
      <c r="EQ4" s="16">
        <v>734</v>
      </c>
      <c r="ER4" s="16">
        <v>736</v>
      </c>
      <c r="ES4" s="16">
        <v>739</v>
      </c>
      <c r="ET4" s="16">
        <v>746</v>
      </c>
      <c r="EU4" s="16">
        <v>750</v>
      </c>
      <c r="EV4" s="16">
        <v>757</v>
      </c>
      <c r="EW4" s="16">
        <v>759</v>
      </c>
      <c r="EX4" s="16">
        <v>761</v>
      </c>
      <c r="EY4" s="16">
        <v>762</v>
      </c>
      <c r="EZ4" s="16">
        <v>763</v>
      </c>
      <c r="FA4" s="16">
        <v>770</v>
      </c>
      <c r="FB4" s="16">
        <v>771</v>
      </c>
      <c r="FC4" s="16">
        <v>772</v>
      </c>
      <c r="FD4" s="16">
        <v>775</v>
      </c>
      <c r="FE4" s="16">
        <v>781</v>
      </c>
      <c r="FF4" s="16">
        <v>789</v>
      </c>
      <c r="FG4" s="16">
        <v>797</v>
      </c>
      <c r="FH4" s="16">
        <v>798</v>
      </c>
      <c r="FI4" s="16">
        <v>800</v>
      </c>
      <c r="FJ4" s="16">
        <v>803</v>
      </c>
      <c r="FK4" s="16">
        <v>805</v>
      </c>
      <c r="FL4" s="16">
        <v>806</v>
      </c>
      <c r="FM4" s="16">
        <v>807</v>
      </c>
      <c r="FN4" s="16">
        <v>813</v>
      </c>
      <c r="FO4" s="16">
        <v>815</v>
      </c>
      <c r="FP4" s="16">
        <v>819</v>
      </c>
      <c r="FQ4" s="16">
        <v>821</v>
      </c>
      <c r="FR4" s="16">
        <v>823</v>
      </c>
      <c r="FS4" s="16">
        <v>835</v>
      </c>
      <c r="FT4" s="16">
        <v>836</v>
      </c>
      <c r="FU4" s="16">
        <v>842</v>
      </c>
      <c r="FV4" s="16">
        <v>857</v>
      </c>
      <c r="FW4" s="16">
        <v>859</v>
      </c>
      <c r="FX4" s="16">
        <v>861</v>
      </c>
      <c r="FY4" s="16">
        <v>862</v>
      </c>
      <c r="FZ4" s="16">
        <v>867</v>
      </c>
      <c r="GA4" s="16">
        <v>882</v>
      </c>
      <c r="GB4" s="16">
        <v>886</v>
      </c>
      <c r="GC4" s="16">
        <v>887</v>
      </c>
      <c r="GD4" s="16">
        <v>893</v>
      </c>
      <c r="GE4" s="16">
        <v>897</v>
      </c>
      <c r="GF4" s="16">
        <v>898</v>
      </c>
      <c r="GG4" s="16">
        <v>900</v>
      </c>
      <c r="GH4" s="16">
        <v>904</v>
      </c>
      <c r="GI4" s="16">
        <v>907</v>
      </c>
      <c r="GJ4" s="16">
        <v>909</v>
      </c>
      <c r="GK4" s="16">
        <v>912</v>
      </c>
      <c r="GL4" s="16">
        <v>914</v>
      </c>
      <c r="GM4" s="16">
        <v>919</v>
      </c>
      <c r="GN4" s="16">
        <v>922</v>
      </c>
      <c r="GO4" s="16">
        <v>933</v>
      </c>
      <c r="GP4" s="16">
        <v>935</v>
      </c>
      <c r="GQ4" s="16">
        <v>941</v>
      </c>
      <c r="GR4" s="16">
        <v>945</v>
      </c>
      <c r="GS4" s="16">
        <v>946</v>
      </c>
      <c r="GT4" s="16">
        <v>948</v>
      </c>
      <c r="GU4" s="16">
        <v>949</v>
      </c>
      <c r="GV4" s="16">
        <v>955</v>
      </c>
      <c r="GW4" s="16">
        <v>956</v>
      </c>
      <c r="GX4" s="16">
        <v>957</v>
      </c>
      <c r="GY4" s="16">
        <v>959</v>
      </c>
      <c r="GZ4" s="16">
        <v>965</v>
      </c>
      <c r="HA4" s="16">
        <v>966</v>
      </c>
      <c r="HB4" s="16">
        <v>970</v>
      </c>
      <c r="HC4" s="16">
        <v>973</v>
      </c>
      <c r="HD4" s="16">
        <v>979</v>
      </c>
      <c r="HE4" s="16">
        <v>985</v>
      </c>
      <c r="HF4" s="16">
        <v>987</v>
      </c>
      <c r="HG4" s="16">
        <v>989</v>
      </c>
      <c r="HH4" s="16">
        <v>991</v>
      </c>
      <c r="HI4" s="16">
        <v>999</v>
      </c>
      <c r="HJ4" s="16">
        <v>1028</v>
      </c>
      <c r="HK4" s="16">
        <v>1030</v>
      </c>
      <c r="HL4" s="16">
        <v>1033</v>
      </c>
      <c r="HM4" s="16">
        <v>1053</v>
      </c>
      <c r="HN4" s="16">
        <v>1060</v>
      </c>
      <c r="HO4" s="16">
        <v>1075</v>
      </c>
      <c r="HP4" s="16">
        <v>1082</v>
      </c>
      <c r="HQ4" s="16">
        <v>1088</v>
      </c>
      <c r="HR4" s="16">
        <v>1096</v>
      </c>
      <c r="HS4" s="16">
        <v>1114</v>
      </c>
      <c r="HT4" s="16">
        <v>1138</v>
      </c>
      <c r="HU4" s="16">
        <v>1177</v>
      </c>
      <c r="HV4" s="16">
        <v>1201</v>
      </c>
      <c r="HW4" s="16">
        <v>1202</v>
      </c>
      <c r="HX4" s="16">
        <v>1210</v>
      </c>
      <c r="HY4" s="16">
        <v>1212</v>
      </c>
      <c r="HZ4" s="16">
        <v>1218</v>
      </c>
      <c r="IA4" s="16">
        <v>1219</v>
      </c>
      <c r="IB4" s="16">
        <v>1230</v>
      </c>
      <c r="IC4" s="16">
        <v>1238</v>
      </c>
      <c r="ID4" s="16">
        <v>1257</v>
      </c>
      <c r="IE4" s="16">
        <v>1265</v>
      </c>
      <c r="IF4" s="16">
        <v>1336</v>
      </c>
      <c r="IG4" s="16">
        <v>1355</v>
      </c>
      <c r="IH4" s="16">
        <v>1365</v>
      </c>
      <c r="II4" s="16">
        <v>1366</v>
      </c>
      <c r="IJ4" s="16">
        <v>1384</v>
      </c>
      <c r="IK4" s="16">
        <v>1385</v>
      </c>
      <c r="IL4" s="16">
        <v>1391</v>
      </c>
      <c r="IM4" s="16">
        <v>1406</v>
      </c>
      <c r="IN4" s="16">
        <v>1409</v>
      </c>
      <c r="IO4" s="16">
        <v>1412</v>
      </c>
      <c r="IP4" s="16">
        <v>1428</v>
      </c>
      <c r="IQ4" s="16">
        <v>1435</v>
      </c>
      <c r="IR4" s="16">
        <v>1440</v>
      </c>
      <c r="IS4" s="16">
        <v>1447</v>
      </c>
      <c r="IT4" s="16">
        <v>1497</v>
      </c>
      <c r="IU4" s="16">
        <v>1500</v>
      </c>
      <c r="IV4" s="16">
        <v>1519</v>
      </c>
      <c r="IW4" s="16">
        <v>1564</v>
      </c>
      <c r="IX4" s="16">
        <v>1613</v>
      </c>
      <c r="IY4" s="16">
        <v>1639</v>
      </c>
      <c r="IZ4" s="16">
        <v>1655</v>
      </c>
      <c r="JA4" s="16">
        <v>1734</v>
      </c>
      <c r="JB4" s="16">
        <v>1778</v>
      </c>
      <c r="JC4" s="16">
        <v>1787</v>
      </c>
      <c r="JD4" s="16">
        <v>1833</v>
      </c>
      <c r="JE4" s="16">
        <v>1851</v>
      </c>
      <c r="JF4" s="16">
        <v>1933</v>
      </c>
      <c r="JG4" s="16">
        <v>2043</v>
      </c>
      <c r="JH4" s="16">
        <v>2215</v>
      </c>
      <c r="JI4" s="16">
        <v>2409</v>
      </c>
      <c r="JJ4" s="16">
        <v>2438</v>
      </c>
      <c r="JK4" s="16">
        <v>2472</v>
      </c>
      <c r="JL4" s="16">
        <v>2484</v>
      </c>
      <c r="JM4" s="16">
        <v>2632</v>
      </c>
      <c r="JN4" s="16">
        <v>2641</v>
      </c>
      <c r="JO4" s="16">
        <v>2688</v>
      </c>
      <c r="JP4" s="16">
        <v>2699</v>
      </c>
      <c r="JQ4" s="16">
        <v>2808</v>
      </c>
      <c r="JR4" s="16">
        <v>2827</v>
      </c>
      <c r="JS4" s="16">
        <v>2846</v>
      </c>
      <c r="JT4" s="16">
        <v>2877</v>
      </c>
      <c r="JU4" s="16">
        <v>3105</v>
      </c>
      <c r="JV4" s="16">
        <v>3111</v>
      </c>
      <c r="JW4" s="16">
        <v>3129</v>
      </c>
      <c r="JX4" s="16">
        <v>3273</v>
      </c>
      <c r="JY4" s="16">
        <v>3281</v>
      </c>
      <c r="JZ4" s="16">
        <v>3285</v>
      </c>
      <c r="KA4" s="16">
        <v>3305</v>
      </c>
      <c r="KB4" s="16">
        <v>3329</v>
      </c>
      <c r="KC4" s="16">
        <v>3369</v>
      </c>
      <c r="KD4" s="16">
        <v>3423</v>
      </c>
      <c r="KE4" s="16">
        <v>3529</v>
      </c>
      <c r="KF4" s="16">
        <v>3560</v>
      </c>
      <c r="KG4" s="16">
        <v>3565</v>
      </c>
      <c r="KH4" s="16">
        <v>3624</v>
      </c>
      <c r="KI4" s="16">
        <v>3870</v>
      </c>
      <c r="KJ4" s="16">
        <v>3880</v>
      </c>
      <c r="KK4" s="16">
        <v>3972</v>
      </c>
      <c r="KL4" s="16">
        <v>3978</v>
      </c>
      <c r="KM4" s="16">
        <v>4089</v>
      </c>
      <c r="KN4" s="16">
        <v>4150</v>
      </c>
      <c r="KO4" s="16">
        <v>4164</v>
      </c>
      <c r="KP4" s="16">
        <v>4256</v>
      </c>
      <c r="KQ4" s="16">
        <v>4449</v>
      </c>
      <c r="KR4" s="16">
        <v>4465</v>
      </c>
      <c r="KS4" s="16">
        <v>4486</v>
      </c>
      <c r="KT4" s="16">
        <v>4549</v>
      </c>
      <c r="KU4" s="16">
        <v>4684</v>
      </c>
      <c r="KV4" s="16">
        <v>4731</v>
      </c>
      <c r="KW4" s="16">
        <v>4802</v>
      </c>
      <c r="KX4" s="16">
        <v>4858</v>
      </c>
      <c r="KY4" s="16">
        <v>4973</v>
      </c>
      <c r="KZ4" s="16">
        <v>5180</v>
      </c>
      <c r="LA4" s="16">
        <v>5564</v>
      </c>
      <c r="LB4" s="16">
        <v>5588</v>
      </c>
      <c r="LC4" s="16">
        <v>5717</v>
      </c>
      <c r="LD4" s="16">
        <v>5831</v>
      </c>
      <c r="LE4" s="16">
        <v>5857</v>
      </c>
      <c r="LF4" s="16">
        <v>6089</v>
      </c>
      <c r="LG4" s="16">
        <v>6345</v>
      </c>
      <c r="LH4" s="16">
        <v>6490</v>
      </c>
      <c r="LI4" s="16">
        <v>6628</v>
      </c>
      <c r="LJ4" s="16">
        <v>6670</v>
      </c>
      <c r="LK4" s="16">
        <v>7002</v>
      </c>
      <c r="LL4" s="16">
        <v>7361</v>
      </c>
      <c r="LM4" s="16">
        <v>7710</v>
      </c>
      <c r="LN4" s="16">
        <v>7752</v>
      </c>
      <c r="LO4" s="16">
        <v>7877</v>
      </c>
      <c r="LP4" s="16">
        <v>8249</v>
      </c>
      <c r="LQ4" s="16">
        <v>8258</v>
      </c>
      <c r="LR4" s="16">
        <v>8357</v>
      </c>
      <c r="LS4" s="16">
        <v>8667</v>
      </c>
      <c r="LT4" s="16">
        <v>8835</v>
      </c>
      <c r="LU4" s="16">
        <v>8850</v>
      </c>
      <c r="LV4" s="16">
        <v>8944</v>
      </c>
      <c r="LW4" s="16">
        <v>9016</v>
      </c>
      <c r="LX4" s="16">
        <v>9058</v>
      </c>
      <c r="LY4" s="16">
        <v>9125</v>
      </c>
      <c r="LZ4" s="16">
        <v>9929</v>
      </c>
      <c r="MA4" s="16">
        <v>10099</v>
      </c>
      <c r="MB4" s="16">
        <v>10668</v>
      </c>
      <c r="MC4" s="16">
        <v>10723</v>
      </c>
      <c r="MD4" s="16">
        <v>10853</v>
      </c>
      <c r="ME4" s="16">
        <v>11171</v>
      </c>
      <c r="MF4" s="16">
        <v>11297</v>
      </c>
      <c r="MG4" s="16">
        <v>11481</v>
      </c>
      <c r="MH4" s="16">
        <v>11587</v>
      </c>
      <c r="MI4" s="16">
        <v>11838</v>
      </c>
      <c r="MJ4" s="16">
        <v>11963</v>
      </c>
      <c r="MK4" s="16">
        <v>12242</v>
      </c>
      <c r="ML4" s="16">
        <v>12632</v>
      </c>
      <c r="MM4" s="16">
        <v>12635</v>
      </c>
      <c r="MN4" s="16">
        <v>12721</v>
      </c>
      <c r="MO4" s="16">
        <v>13428</v>
      </c>
      <c r="MP4" s="16">
        <v>13970</v>
      </c>
      <c r="MQ4" s="16">
        <v>14146</v>
      </c>
      <c r="MR4" s="16">
        <v>14190</v>
      </c>
      <c r="MS4" s="16">
        <v>14215</v>
      </c>
      <c r="MT4" s="16">
        <v>14643</v>
      </c>
      <c r="MU4" s="16">
        <v>14654</v>
      </c>
      <c r="MV4" s="16">
        <v>14717</v>
      </c>
      <c r="MW4" s="16">
        <v>15328</v>
      </c>
      <c r="MX4" s="16">
        <v>15800</v>
      </c>
      <c r="MY4" s="16">
        <v>16630</v>
      </c>
      <c r="MZ4" s="16">
        <v>17124</v>
      </c>
      <c r="NA4" s="16">
        <v>17366</v>
      </c>
      <c r="NB4" s="16">
        <v>17542</v>
      </c>
      <c r="NC4" s="16">
        <v>17545</v>
      </c>
      <c r="ND4" s="16">
        <v>17599</v>
      </c>
      <c r="NE4" s="16">
        <v>17633</v>
      </c>
      <c r="NF4" s="16">
        <v>17653</v>
      </c>
      <c r="NG4" s="16">
        <v>18620</v>
      </c>
      <c r="NH4" s="16">
        <v>18716</v>
      </c>
      <c r="NI4" s="16">
        <v>19286</v>
      </c>
      <c r="NJ4" s="16">
        <v>19812</v>
      </c>
      <c r="NK4" s="16">
        <v>20406</v>
      </c>
      <c r="NL4" s="16">
        <v>21907</v>
      </c>
      <c r="NM4" s="16">
        <v>30228</v>
      </c>
      <c r="NN4" s="16">
        <v>32542</v>
      </c>
      <c r="NO4" s="16" t="s">
        <v>4</v>
      </c>
    </row>
    <row r="5" spans="1:379" x14ac:dyDescent="0.15">
      <c r="A5" s="11">
        <v>18</v>
      </c>
      <c r="LO5">
        <v>7877</v>
      </c>
      <c r="NO5">
        <v>7877</v>
      </c>
    </row>
    <row r="6" spans="1:379" x14ac:dyDescent="0.15">
      <c r="A6" s="11">
        <v>19</v>
      </c>
      <c r="B6">
        <v>0</v>
      </c>
      <c r="ER6">
        <v>736</v>
      </c>
      <c r="GX6">
        <v>957</v>
      </c>
      <c r="LJ6">
        <v>6670</v>
      </c>
      <c r="ML6">
        <v>12632</v>
      </c>
      <c r="NO6">
        <v>20995</v>
      </c>
    </row>
    <row r="7" spans="1:379" x14ac:dyDescent="0.15">
      <c r="A7" s="11">
        <v>20</v>
      </c>
      <c r="D7">
        <v>104</v>
      </c>
      <c r="CI7">
        <v>500</v>
      </c>
      <c r="DF7">
        <v>603</v>
      </c>
      <c r="GT7">
        <v>948</v>
      </c>
      <c r="JI7">
        <v>2409</v>
      </c>
      <c r="JJ7">
        <v>2438</v>
      </c>
      <c r="NO7">
        <v>7002</v>
      </c>
    </row>
    <row r="8" spans="1:379" x14ac:dyDescent="0.15">
      <c r="A8" s="11">
        <v>21</v>
      </c>
      <c r="AS8">
        <v>302</v>
      </c>
      <c r="EY8">
        <v>762</v>
      </c>
      <c r="FS8">
        <v>835</v>
      </c>
      <c r="GJ8">
        <v>909</v>
      </c>
      <c r="GL8">
        <v>914</v>
      </c>
      <c r="GM8">
        <v>919</v>
      </c>
      <c r="HJ8">
        <v>1028</v>
      </c>
      <c r="HU8">
        <v>1177</v>
      </c>
      <c r="HW8">
        <v>1202</v>
      </c>
      <c r="HY8">
        <v>1212</v>
      </c>
      <c r="IC8">
        <v>1238</v>
      </c>
      <c r="KS8">
        <v>4486</v>
      </c>
      <c r="NO8">
        <v>14984</v>
      </c>
    </row>
    <row r="9" spans="1:379" x14ac:dyDescent="0.15">
      <c r="A9" s="11">
        <v>22</v>
      </c>
      <c r="G9">
        <v>113</v>
      </c>
      <c r="I9">
        <v>127</v>
      </c>
      <c r="R9">
        <v>154</v>
      </c>
      <c r="AA9">
        <v>180</v>
      </c>
      <c r="AB9">
        <v>192</v>
      </c>
      <c r="CK9">
        <v>506</v>
      </c>
      <c r="DW9">
        <v>659</v>
      </c>
      <c r="FL9">
        <v>806</v>
      </c>
      <c r="GE9">
        <v>897</v>
      </c>
      <c r="HB9">
        <v>970</v>
      </c>
      <c r="HD9">
        <v>979</v>
      </c>
      <c r="HT9">
        <v>1138</v>
      </c>
      <c r="IY9">
        <v>1639</v>
      </c>
      <c r="JT9">
        <v>2877</v>
      </c>
      <c r="JV9">
        <v>3111</v>
      </c>
      <c r="LS9">
        <v>8667</v>
      </c>
      <c r="LT9">
        <v>8835</v>
      </c>
      <c r="LU9">
        <v>8850</v>
      </c>
      <c r="MA9">
        <v>10099</v>
      </c>
      <c r="MO9">
        <v>13428</v>
      </c>
      <c r="NC9">
        <v>17545</v>
      </c>
      <c r="NO9">
        <v>81772</v>
      </c>
    </row>
    <row r="10" spans="1:379" x14ac:dyDescent="0.15">
      <c r="A10" s="11">
        <v>23</v>
      </c>
      <c r="D10">
        <v>104</v>
      </c>
      <c r="AW10">
        <v>325</v>
      </c>
      <c r="BS10">
        <v>435</v>
      </c>
      <c r="BZ10">
        <v>473</v>
      </c>
      <c r="CD10">
        <v>485</v>
      </c>
      <c r="CW10">
        <v>552</v>
      </c>
      <c r="DN10">
        <v>637</v>
      </c>
      <c r="ES10">
        <v>739</v>
      </c>
      <c r="FH10">
        <v>798</v>
      </c>
      <c r="FI10">
        <v>800</v>
      </c>
      <c r="GH10">
        <v>904</v>
      </c>
      <c r="GU10">
        <v>949</v>
      </c>
      <c r="HX10">
        <v>1210</v>
      </c>
      <c r="IA10">
        <v>1219</v>
      </c>
      <c r="IE10">
        <v>1265</v>
      </c>
      <c r="KH10">
        <v>3624</v>
      </c>
      <c r="LF10">
        <v>6089</v>
      </c>
      <c r="MM10">
        <v>12635</v>
      </c>
      <c r="NO10">
        <v>33243</v>
      </c>
    </row>
    <row r="11" spans="1:379" x14ac:dyDescent="0.15">
      <c r="A11" s="11">
        <v>24</v>
      </c>
      <c r="B11">
        <v>0</v>
      </c>
      <c r="BH11">
        <v>391</v>
      </c>
      <c r="BV11">
        <v>463</v>
      </c>
      <c r="CB11">
        <v>479</v>
      </c>
      <c r="DG11">
        <v>605</v>
      </c>
      <c r="DO11">
        <v>642</v>
      </c>
      <c r="EM11">
        <v>717</v>
      </c>
      <c r="EP11">
        <v>726</v>
      </c>
      <c r="FZ11">
        <v>867</v>
      </c>
      <c r="GA11">
        <v>882</v>
      </c>
      <c r="GN11">
        <v>922</v>
      </c>
      <c r="HQ11">
        <v>1088</v>
      </c>
      <c r="JA11">
        <v>1734</v>
      </c>
      <c r="JF11">
        <v>1933</v>
      </c>
      <c r="KC11">
        <v>3369</v>
      </c>
      <c r="KJ11">
        <v>3880</v>
      </c>
      <c r="KV11">
        <v>4731</v>
      </c>
      <c r="NO11">
        <v>23429</v>
      </c>
    </row>
    <row r="12" spans="1:379" x14ac:dyDescent="0.15">
      <c r="A12" s="11">
        <v>25</v>
      </c>
      <c r="I12">
        <v>127</v>
      </c>
      <c r="AT12">
        <v>309</v>
      </c>
      <c r="AU12">
        <v>644</v>
      </c>
      <c r="CJ12">
        <v>503</v>
      </c>
      <c r="CU12">
        <v>546</v>
      </c>
      <c r="DH12">
        <v>607</v>
      </c>
      <c r="DM12">
        <v>636</v>
      </c>
      <c r="EK12">
        <v>713</v>
      </c>
      <c r="FN12">
        <v>813</v>
      </c>
      <c r="HM12">
        <v>1053</v>
      </c>
      <c r="IJ12">
        <v>1384</v>
      </c>
      <c r="IK12">
        <v>1385</v>
      </c>
      <c r="JR12">
        <v>2827</v>
      </c>
      <c r="KU12">
        <v>4684</v>
      </c>
      <c r="LK12">
        <v>7002</v>
      </c>
      <c r="LY12">
        <v>9125</v>
      </c>
      <c r="MB12">
        <v>10668</v>
      </c>
      <c r="NB12">
        <v>17542</v>
      </c>
      <c r="NI12">
        <v>19286</v>
      </c>
      <c r="NO12">
        <v>79854</v>
      </c>
    </row>
    <row r="13" spans="1:379" x14ac:dyDescent="0.15">
      <c r="A13" s="11">
        <v>26</v>
      </c>
      <c r="O13">
        <v>146</v>
      </c>
      <c r="AC13">
        <v>197</v>
      </c>
      <c r="AG13">
        <v>216</v>
      </c>
      <c r="AI13">
        <v>229</v>
      </c>
      <c r="AM13">
        <v>265</v>
      </c>
      <c r="BF13">
        <v>386</v>
      </c>
      <c r="CH13">
        <v>497</v>
      </c>
      <c r="CI13">
        <v>500</v>
      </c>
      <c r="DA13">
        <v>580</v>
      </c>
      <c r="FG13">
        <v>797</v>
      </c>
      <c r="FT13">
        <v>836</v>
      </c>
      <c r="GG13">
        <v>900</v>
      </c>
      <c r="GO13">
        <v>933</v>
      </c>
      <c r="KK13">
        <v>3972</v>
      </c>
      <c r="KM13">
        <v>4089</v>
      </c>
      <c r="KY13">
        <v>4973</v>
      </c>
      <c r="LG13">
        <v>6345</v>
      </c>
      <c r="MV13">
        <v>14717</v>
      </c>
      <c r="MY13">
        <v>16630</v>
      </c>
      <c r="ND13">
        <v>17599</v>
      </c>
      <c r="NK13">
        <v>20406</v>
      </c>
      <c r="NO13">
        <v>95213</v>
      </c>
    </row>
    <row r="14" spans="1:379" x14ac:dyDescent="0.15">
      <c r="A14" s="11">
        <v>27</v>
      </c>
      <c r="BE14">
        <v>374</v>
      </c>
      <c r="BR14">
        <v>425</v>
      </c>
      <c r="CD14">
        <v>485</v>
      </c>
      <c r="CQ14">
        <v>533</v>
      </c>
      <c r="CT14">
        <v>544</v>
      </c>
      <c r="CX14">
        <v>565</v>
      </c>
      <c r="DE14">
        <v>601</v>
      </c>
      <c r="DT14">
        <v>649</v>
      </c>
      <c r="DV14">
        <v>656</v>
      </c>
      <c r="EC14">
        <v>685</v>
      </c>
      <c r="EU14">
        <v>750</v>
      </c>
      <c r="FR14">
        <v>823</v>
      </c>
      <c r="GJ14">
        <v>909</v>
      </c>
      <c r="HP14">
        <v>1082</v>
      </c>
      <c r="IM14">
        <v>1406</v>
      </c>
      <c r="JB14">
        <v>1778</v>
      </c>
      <c r="JH14">
        <v>2215</v>
      </c>
      <c r="LE14">
        <v>5857</v>
      </c>
      <c r="LL14">
        <v>7361</v>
      </c>
      <c r="NM14">
        <v>30228</v>
      </c>
      <c r="NO14">
        <v>57926</v>
      </c>
    </row>
    <row r="15" spans="1:379" x14ac:dyDescent="0.15">
      <c r="A15" s="11">
        <v>28</v>
      </c>
      <c r="B15">
        <v>0</v>
      </c>
      <c r="AK15">
        <v>242</v>
      </c>
      <c r="BM15">
        <v>407</v>
      </c>
      <c r="CF15">
        <v>490</v>
      </c>
      <c r="CT15">
        <v>544</v>
      </c>
      <c r="CY15">
        <v>576</v>
      </c>
      <c r="EJ15">
        <v>712</v>
      </c>
      <c r="GW15">
        <v>956</v>
      </c>
      <c r="HI15">
        <v>999</v>
      </c>
      <c r="IG15">
        <v>1355</v>
      </c>
      <c r="IU15">
        <v>1500</v>
      </c>
      <c r="KT15">
        <v>4549</v>
      </c>
      <c r="LB15">
        <v>5588</v>
      </c>
      <c r="MP15">
        <v>13970</v>
      </c>
      <c r="NF15">
        <v>17653</v>
      </c>
      <c r="NO15">
        <v>49541</v>
      </c>
    </row>
    <row r="16" spans="1:379" x14ac:dyDescent="0.15">
      <c r="A16" s="11">
        <v>29</v>
      </c>
      <c r="B16">
        <v>0</v>
      </c>
      <c r="M16">
        <v>138</v>
      </c>
      <c r="BD16">
        <v>369</v>
      </c>
      <c r="BR16">
        <v>425</v>
      </c>
      <c r="CZ16">
        <v>579</v>
      </c>
      <c r="ET16">
        <v>746</v>
      </c>
      <c r="FP16">
        <v>819</v>
      </c>
      <c r="FT16">
        <v>836</v>
      </c>
      <c r="HR16">
        <v>1096</v>
      </c>
      <c r="IF16">
        <v>1336</v>
      </c>
      <c r="JK16">
        <v>2472</v>
      </c>
      <c r="JY16">
        <v>3281</v>
      </c>
      <c r="KF16">
        <v>3560</v>
      </c>
      <c r="LR16">
        <v>8357</v>
      </c>
      <c r="NO16">
        <v>24014</v>
      </c>
    </row>
    <row r="17" spans="1:379" x14ac:dyDescent="0.15">
      <c r="A17" s="11">
        <v>30</v>
      </c>
      <c r="B17">
        <v>0</v>
      </c>
      <c r="AD17">
        <v>204</v>
      </c>
      <c r="AQ17">
        <v>296</v>
      </c>
      <c r="BU17">
        <v>461</v>
      </c>
      <c r="BW17">
        <v>466</v>
      </c>
      <c r="EL17">
        <v>1432</v>
      </c>
      <c r="EO17">
        <v>724</v>
      </c>
      <c r="FK17">
        <v>805</v>
      </c>
      <c r="HF17">
        <v>987</v>
      </c>
      <c r="JK17">
        <v>2472</v>
      </c>
      <c r="JU17">
        <v>3105</v>
      </c>
      <c r="KQ17">
        <v>4449</v>
      </c>
      <c r="MH17">
        <v>11587</v>
      </c>
      <c r="MZ17">
        <v>17124</v>
      </c>
      <c r="NO17">
        <v>44112</v>
      </c>
    </row>
    <row r="18" spans="1:379" x14ac:dyDescent="0.15">
      <c r="A18" s="11">
        <v>31</v>
      </c>
      <c r="BQ18">
        <v>418</v>
      </c>
      <c r="CS18">
        <v>541</v>
      </c>
      <c r="DI18">
        <v>609</v>
      </c>
      <c r="DP18">
        <v>643</v>
      </c>
      <c r="ED18">
        <v>693</v>
      </c>
      <c r="EG18">
        <v>706</v>
      </c>
      <c r="HH18">
        <v>991</v>
      </c>
      <c r="HS18">
        <v>1114</v>
      </c>
      <c r="IL18">
        <v>1391</v>
      </c>
      <c r="IW18">
        <v>1564</v>
      </c>
      <c r="KI18">
        <v>3870</v>
      </c>
      <c r="KX18">
        <v>4858</v>
      </c>
      <c r="LC18">
        <v>5717</v>
      </c>
      <c r="LV18">
        <v>8944</v>
      </c>
      <c r="MU18">
        <v>14654</v>
      </c>
      <c r="MW18">
        <v>15328</v>
      </c>
      <c r="NH18">
        <v>18716</v>
      </c>
      <c r="NO18">
        <v>80757</v>
      </c>
    </row>
    <row r="19" spans="1:379" x14ac:dyDescent="0.15">
      <c r="A19" s="11">
        <v>32</v>
      </c>
      <c r="S19">
        <v>156</v>
      </c>
      <c r="BR19">
        <v>425</v>
      </c>
      <c r="CA19">
        <v>478</v>
      </c>
      <c r="CC19">
        <v>483</v>
      </c>
      <c r="CL19">
        <v>508</v>
      </c>
      <c r="CN19">
        <v>519</v>
      </c>
      <c r="EF19">
        <v>705</v>
      </c>
      <c r="EW19">
        <v>759</v>
      </c>
      <c r="FC19">
        <v>772</v>
      </c>
      <c r="FT19">
        <v>836</v>
      </c>
      <c r="GF19">
        <v>898</v>
      </c>
      <c r="HG19">
        <v>989</v>
      </c>
      <c r="IB19">
        <v>1230</v>
      </c>
      <c r="JX19">
        <v>3273</v>
      </c>
      <c r="KP19">
        <v>4256</v>
      </c>
      <c r="LQ19">
        <v>8258</v>
      </c>
      <c r="NO19">
        <v>24545</v>
      </c>
    </row>
    <row r="20" spans="1:379" x14ac:dyDescent="0.15">
      <c r="A20" s="11">
        <v>33</v>
      </c>
      <c r="P20">
        <v>148</v>
      </c>
      <c r="X20">
        <v>172</v>
      </c>
      <c r="AV20">
        <v>323</v>
      </c>
      <c r="DI20">
        <v>609</v>
      </c>
      <c r="FA20">
        <v>770</v>
      </c>
      <c r="GN20">
        <v>922</v>
      </c>
      <c r="GP20">
        <v>935</v>
      </c>
      <c r="IR20">
        <v>1440</v>
      </c>
      <c r="JQ20">
        <v>2808</v>
      </c>
      <c r="JZ20">
        <v>3285</v>
      </c>
      <c r="LA20">
        <v>5564</v>
      </c>
      <c r="MJ20">
        <v>11963</v>
      </c>
      <c r="MQ20">
        <v>14146</v>
      </c>
      <c r="NO20">
        <v>43085</v>
      </c>
    </row>
    <row r="21" spans="1:379" x14ac:dyDescent="0.15">
      <c r="A21" s="11">
        <v>34</v>
      </c>
      <c r="F21">
        <v>109</v>
      </c>
      <c r="J21">
        <v>128</v>
      </c>
      <c r="Z21">
        <v>178</v>
      </c>
      <c r="AL21">
        <v>260</v>
      </c>
      <c r="AN21">
        <v>270</v>
      </c>
      <c r="BB21">
        <v>364</v>
      </c>
      <c r="BN21">
        <v>408</v>
      </c>
      <c r="BY21">
        <v>471</v>
      </c>
      <c r="EB21">
        <v>680</v>
      </c>
      <c r="FQ21">
        <v>821</v>
      </c>
      <c r="FU21">
        <v>842</v>
      </c>
      <c r="GS21">
        <v>946</v>
      </c>
      <c r="GV21">
        <v>955</v>
      </c>
      <c r="HZ21">
        <v>1218</v>
      </c>
      <c r="II21">
        <v>1366</v>
      </c>
      <c r="JL21">
        <v>2484</v>
      </c>
      <c r="KA21">
        <v>3305</v>
      </c>
      <c r="MK21">
        <v>12242</v>
      </c>
      <c r="MZ21">
        <v>17124</v>
      </c>
      <c r="NO21">
        <v>44171</v>
      </c>
    </row>
    <row r="22" spans="1:379" x14ac:dyDescent="0.15">
      <c r="A22" s="11">
        <v>35</v>
      </c>
      <c r="AX22">
        <v>337</v>
      </c>
      <c r="AZ22">
        <v>343</v>
      </c>
      <c r="BD22">
        <v>369</v>
      </c>
      <c r="CE22">
        <v>486</v>
      </c>
      <c r="CH22">
        <v>497</v>
      </c>
      <c r="CM22">
        <v>509</v>
      </c>
      <c r="CV22">
        <v>547</v>
      </c>
      <c r="EE22">
        <v>701</v>
      </c>
      <c r="EU22">
        <v>750</v>
      </c>
      <c r="FW22">
        <v>859</v>
      </c>
      <c r="IQ22">
        <v>1435</v>
      </c>
      <c r="JC22">
        <v>1787</v>
      </c>
      <c r="KG22">
        <v>3565</v>
      </c>
      <c r="KO22">
        <v>4164</v>
      </c>
      <c r="KW22">
        <v>4802</v>
      </c>
      <c r="MR22">
        <v>14190</v>
      </c>
      <c r="MS22">
        <v>14215</v>
      </c>
      <c r="MX22">
        <v>15800</v>
      </c>
      <c r="NG22">
        <v>18620</v>
      </c>
      <c r="NO22">
        <v>83976</v>
      </c>
    </row>
    <row r="23" spans="1:379" x14ac:dyDescent="0.15">
      <c r="A23" s="11">
        <v>36</v>
      </c>
      <c r="L23">
        <v>135</v>
      </c>
      <c r="Q23">
        <v>150</v>
      </c>
      <c r="BC23">
        <v>367</v>
      </c>
      <c r="GV23">
        <v>955</v>
      </c>
      <c r="HE23">
        <v>985</v>
      </c>
      <c r="IP23">
        <v>1428</v>
      </c>
      <c r="JS23">
        <v>2846</v>
      </c>
      <c r="LD23">
        <v>5831</v>
      </c>
      <c r="NJ23">
        <v>19812</v>
      </c>
      <c r="NO23">
        <v>32509</v>
      </c>
    </row>
    <row r="24" spans="1:379" x14ac:dyDescent="0.15">
      <c r="A24" s="11">
        <v>37</v>
      </c>
      <c r="Y24">
        <v>177</v>
      </c>
      <c r="BX24">
        <v>470</v>
      </c>
      <c r="CG24">
        <v>493</v>
      </c>
      <c r="DQ24">
        <v>644</v>
      </c>
      <c r="EI24">
        <v>710</v>
      </c>
      <c r="FF24">
        <v>789</v>
      </c>
      <c r="FW24">
        <v>859</v>
      </c>
      <c r="GY24">
        <v>959</v>
      </c>
      <c r="KL24">
        <v>3978</v>
      </c>
      <c r="KN24">
        <v>4150</v>
      </c>
      <c r="LZ24">
        <v>9929</v>
      </c>
      <c r="NO24">
        <v>23158</v>
      </c>
    </row>
    <row r="25" spans="1:379" x14ac:dyDescent="0.15">
      <c r="A25" s="11">
        <v>38</v>
      </c>
      <c r="BG25">
        <v>389</v>
      </c>
      <c r="BT25">
        <v>457</v>
      </c>
      <c r="CR25">
        <v>538</v>
      </c>
      <c r="DJ25">
        <v>612</v>
      </c>
      <c r="GE25">
        <v>897</v>
      </c>
      <c r="GH25">
        <v>904</v>
      </c>
      <c r="HO25">
        <v>1075</v>
      </c>
      <c r="IS25">
        <v>1447</v>
      </c>
      <c r="KD25">
        <v>3423</v>
      </c>
      <c r="LI25">
        <v>6628</v>
      </c>
      <c r="NA25">
        <v>17366</v>
      </c>
      <c r="NO25">
        <v>33736</v>
      </c>
    </row>
    <row r="26" spans="1:379" x14ac:dyDescent="0.15">
      <c r="A26" s="11">
        <v>39</v>
      </c>
      <c r="B26">
        <v>0</v>
      </c>
      <c r="I26">
        <v>127</v>
      </c>
      <c r="K26">
        <v>129</v>
      </c>
      <c r="AB26">
        <v>192</v>
      </c>
      <c r="AH26">
        <v>218</v>
      </c>
      <c r="MC26">
        <v>10723</v>
      </c>
      <c r="MN26">
        <v>12721</v>
      </c>
      <c r="NO26">
        <v>24110</v>
      </c>
    </row>
    <row r="27" spans="1:379" x14ac:dyDescent="0.15">
      <c r="A27" s="11">
        <v>40</v>
      </c>
      <c r="T27">
        <v>160</v>
      </c>
      <c r="EM27">
        <v>717</v>
      </c>
      <c r="FD27">
        <v>775</v>
      </c>
      <c r="ID27">
        <v>1257</v>
      </c>
      <c r="KZ27">
        <v>5180</v>
      </c>
      <c r="NO27">
        <v>8089</v>
      </c>
    </row>
    <row r="28" spans="1:379" x14ac:dyDescent="0.15">
      <c r="A28" s="11">
        <v>41</v>
      </c>
      <c r="BB28">
        <v>364</v>
      </c>
      <c r="CF28">
        <v>490</v>
      </c>
      <c r="DY28">
        <v>663</v>
      </c>
      <c r="EA28">
        <v>674</v>
      </c>
      <c r="EQ28">
        <v>734</v>
      </c>
      <c r="FO28">
        <v>815</v>
      </c>
      <c r="FY28">
        <v>862</v>
      </c>
      <c r="GQ28">
        <v>941</v>
      </c>
      <c r="GR28">
        <v>945</v>
      </c>
      <c r="IH28">
        <v>1365</v>
      </c>
      <c r="IT28">
        <v>1497</v>
      </c>
      <c r="JP28">
        <v>2699</v>
      </c>
      <c r="NN28">
        <v>32542</v>
      </c>
      <c r="NO28">
        <v>44591</v>
      </c>
    </row>
    <row r="29" spans="1:379" x14ac:dyDescent="0.15">
      <c r="A29" s="11">
        <v>42</v>
      </c>
      <c r="AE29">
        <v>207</v>
      </c>
      <c r="AY29">
        <v>340</v>
      </c>
      <c r="CO29">
        <v>523</v>
      </c>
      <c r="DX29">
        <v>660</v>
      </c>
      <c r="FB29">
        <v>771</v>
      </c>
      <c r="GZ29">
        <v>965</v>
      </c>
      <c r="NO29">
        <v>3466</v>
      </c>
    </row>
    <row r="30" spans="1:379" x14ac:dyDescent="0.15">
      <c r="A30" s="11">
        <v>43</v>
      </c>
      <c r="W30">
        <v>169</v>
      </c>
      <c r="FM30">
        <v>807</v>
      </c>
      <c r="HA30">
        <v>966</v>
      </c>
      <c r="IZ30">
        <v>1655</v>
      </c>
      <c r="LN30">
        <v>7752</v>
      </c>
      <c r="LW30">
        <v>9016</v>
      </c>
      <c r="NO30">
        <v>20365</v>
      </c>
    </row>
    <row r="31" spans="1:379" x14ac:dyDescent="0.15">
      <c r="A31" s="11">
        <v>44</v>
      </c>
      <c r="DS31">
        <v>648</v>
      </c>
      <c r="DZ31">
        <v>667</v>
      </c>
      <c r="FQ31">
        <v>821</v>
      </c>
      <c r="GK31">
        <v>912</v>
      </c>
      <c r="HL31">
        <v>1033</v>
      </c>
      <c r="IV31">
        <v>1519</v>
      </c>
      <c r="MI31">
        <v>11838</v>
      </c>
      <c r="NO31">
        <v>17438</v>
      </c>
    </row>
    <row r="32" spans="1:379" x14ac:dyDescent="0.15">
      <c r="A32" s="11">
        <v>45</v>
      </c>
      <c r="H32">
        <v>116</v>
      </c>
      <c r="BA32">
        <v>347</v>
      </c>
      <c r="BE32">
        <v>374</v>
      </c>
      <c r="BI32">
        <v>396</v>
      </c>
      <c r="CP32">
        <v>531</v>
      </c>
      <c r="LH32">
        <v>6490</v>
      </c>
      <c r="NO32">
        <v>8254</v>
      </c>
    </row>
    <row r="33" spans="1:379" x14ac:dyDescent="0.15">
      <c r="A33" s="11">
        <v>46</v>
      </c>
      <c r="B33">
        <v>0</v>
      </c>
      <c r="E33">
        <v>108</v>
      </c>
      <c r="AR33">
        <v>299</v>
      </c>
      <c r="DK33">
        <v>624</v>
      </c>
      <c r="EV33">
        <v>757</v>
      </c>
      <c r="FD33">
        <v>775</v>
      </c>
      <c r="JG33">
        <v>2043</v>
      </c>
      <c r="MT33">
        <v>14643</v>
      </c>
      <c r="NO33">
        <v>19249</v>
      </c>
    </row>
    <row r="34" spans="1:379" x14ac:dyDescent="0.15">
      <c r="A34" s="11">
        <v>47</v>
      </c>
      <c r="AE34">
        <v>207</v>
      </c>
      <c r="CW34">
        <v>552</v>
      </c>
      <c r="DR34">
        <v>646</v>
      </c>
      <c r="EU34">
        <v>750</v>
      </c>
      <c r="JO34">
        <v>2688</v>
      </c>
      <c r="NL34">
        <v>21907</v>
      </c>
      <c r="NO34">
        <v>26750</v>
      </c>
    </row>
    <row r="35" spans="1:379" x14ac:dyDescent="0.15">
      <c r="A35" s="11">
        <v>48</v>
      </c>
      <c r="B35">
        <v>0</v>
      </c>
      <c r="N35">
        <v>142</v>
      </c>
      <c r="FE35">
        <v>781</v>
      </c>
      <c r="FV35">
        <v>857</v>
      </c>
      <c r="HV35">
        <v>1201</v>
      </c>
      <c r="LP35">
        <v>8249</v>
      </c>
      <c r="NO35">
        <v>11230</v>
      </c>
    </row>
    <row r="36" spans="1:379" x14ac:dyDescent="0.15">
      <c r="A36" s="11">
        <v>49</v>
      </c>
      <c r="GD36">
        <v>893</v>
      </c>
      <c r="JD36">
        <v>1833</v>
      </c>
      <c r="JM36">
        <v>2632</v>
      </c>
      <c r="NO36">
        <v>5358</v>
      </c>
    </row>
    <row r="37" spans="1:379" x14ac:dyDescent="0.15">
      <c r="A37" s="11">
        <v>50</v>
      </c>
      <c r="B37">
        <v>0</v>
      </c>
      <c r="DU37">
        <v>651</v>
      </c>
      <c r="EH37">
        <v>707</v>
      </c>
      <c r="NO37">
        <v>1358</v>
      </c>
    </row>
    <row r="38" spans="1:379" x14ac:dyDescent="0.15">
      <c r="A38" s="11">
        <v>51</v>
      </c>
      <c r="AF38">
        <v>208</v>
      </c>
      <c r="DC38">
        <v>586</v>
      </c>
      <c r="DD38">
        <v>596</v>
      </c>
      <c r="JN38">
        <v>2641</v>
      </c>
      <c r="NO38">
        <v>4031</v>
      </c>
    </row>
    <row r="39" spans="1:379" x14ac:dyDescent="0.15">
      <c r="A39" s="11">
        <v>52</v>
      </c>
      <c r="AJ39">
        <v>238</v>
      </c>
      <c r="BJ39">
        <v>399</v>
      </c>
      <c r="BP39">
        <v>412</v>
      </c>
      <c r="FJ39">
        <v>803</v>
      </c>
      <c r="LM39">
        <v>7710</v>
      </c>
      <c r="NO39">
        <v>9562</v>
      </c>
    </row>
    <row r="40" spans="1:379" x14ac:dyDescent="0.15">
      <c r="A40" s="11">
        <v>53</v>
      </c>
      <c r="C40">
        <v>102</v>
      </c>
      <c r="BO40">
        <v>409</v>
      </c>
      <c r="IN40">
        <v>1409</v>
      </c>
      <c r="IX40">
        <v>1613</v>
      </c>
      <c r="MG40">
        <v>11481</v>
      </c>
      <c r="NO40">
        <v>15014</v>
      </c>
    </row>
    <row r="41" spans="1:379" x14ac:dyDescent="0.15">
      <c r="A41" s="11">
        <v>54</v>
      </c>
      <c r="U41">
        <v>162</v>
      </c>
      <c r="EN41">
        <v>718</v>
      </c>
      <c r="HN41">
        <v>1060</v>
      </c>
      <c r="NO41">
        <v>1940</v>
      </c>
    </row>
    <row r="42" spans="1:379" x14ac:dyDescent="0.15">
      <c r="A42" s="11">
        <v>55</v>
      </c>
      <c r="BK42">
        <v>403</v>
      </c>
      <c r="NO42">
        <v>403</v>
      </c>
    </row>
    <row r="43" spans="1:379" x14ac:dyDescent="0.15">
      <c r="A43" s="11">
        <v>56</v>
      </c>
      <c r="V43">
        <v>164</v>
      </c>
      <c r="DB43">
        <v>582</v>
      </c>
      <c r="FX43">
        <v>861</v>
      </c>
      <c r="GC43">
        <v>887</v>
      </c>
      <c r="JE43">
        <v>1851</v>
      </c>
      <c r="MD43">
        <v>10853</v>
      </c>
      <c r="NE43">
        <v>17633</v>
      </c>
      <c r="NO43">
        <v>32831</v>
      </c>
    </row>
    <row r="44" spans="1:379" x14ac:dyDescent="0.15">
      <c r="A44" s="11">
        <v>57</v>
      </c>
      <c r="EZ44">
        <v>763</v>
      </c>
      <c r="HC44">
        <v>973</v>
      </c>
      <c r="NO44">
        <v>1736</v>
      </c>
    </row>
    <row r="45" spans="1:379" x14ac:dyDescent="0.15">
      <c r="A45" s="11">
        <v>58</v>
      </c>
      <c r="EM45">
        <v>717</v>
      </c>
      <c r="NO45">
        <v>717</v>
      </c>
    </row>
    <row r="46" spans="1:379" x14ac:dyDescent="0.15">
      <c r="A46" s="11">
        <v>59</v>
      </c>
      <c r="EX46">
        <v>761</v>
      </c>
      <c r="FI46">
        <v>800</v>
      </c>
      <c r="KR46">
        <v>4465</v>
      </c>
      <c r="NO46">
        <v>6026</v>
      </c>
    </row>
    <row r="47" spans="1:379" x14ac:dyDescent="0.15">
      <c r="A47" s="11">
        <v>60</v>
      </c>
      <c r="JW47">
        <v>3129</v>
      </c>
      <c r="NO47">
        <v>3129</v>
      </c>
    </row>
    <row r="48" spans="1:379" x14ac:dyDescent="0.15">
      <c r="A48" s="11">
        <v>62</v>
      </c>
      <c r="AP48">
        <v>276</v>
      </c>
      <c r="NO48">
        <v>276</v>
      </c>
    </row>
    <row r="49" spans="1:379" x14ac:dyDescent="0.15">
      <c r="A49" s="11">
        <v>63</v>
      </c>
      <c r="GI49">
        <v>907</v>
      </c>
      <c r="IO49">
        <v>1412</v>
      </c>
      <c r="KE49">
        <v>3529</v>
      </c>
      <c r="NO49">
        <v>5848</v>
      </c>
    </row>
    <row r="50" spans="1:379" x14ac:dyDescent="0.15">
      <c r="A50" s="11">
        <v>64</v>
      </c>
      <c r="DL50">
        <v>626</v>
      </c>
      <c r="GB50">
        <v>886</v>
      </c>
      <c r="NO50">
        <v>1512</v>
      </c>
    </row>
    <row r="51" spans="1:379" x14ac:dyDescent="0.15">
      <c r="A51" s="11">
        <v>65</v>
      </c>
      <c r="LX51">
        <v>9058</v>
      </c>
      <c r="ME51">
        <v>11171</v>
      </c>
      <c r="MF51">
        <v>11297</v>
      </c>
      <c r="NO51">
        <v>31526</v>
      </c>
    </row>
    <row r="52" spans="1:379" x14ac:dyDescent="0.15">
      <c r="A52" s="11">
        <v>66</v>
      </c>
      <c r="HK52">
        <v>1030</v>
      </c>
      <c r="NO52">
        <v>1030</v>
      </c>
    </row>
    <row r="53" spans="1:379" x14ac:dyDescent="0.15">
      <c r="A53" s="11">
        <v>67</v>
      </c>
      <c r="AO53">
        <v>272</v>
      </c>
      <c r="KB53">
        <v>3329</v>
      </c>
      <c r="NO53">
        <v>3601</v>
      </c>
    </row>
    <row r="54" spans="1:379" x14ac:dyDescent="0.15">
      <c r="A54" s="11">
        <v>73</v>
      </c>
      <c r="BL54">
        <v>406</v>
      </c>
      <c r="NO54">
        <v>406</v>
      </c>
    </row>
    <row r="55" spans="1:379" x14ac:dyDescent="0.15">
      <c r="A55" s="11" t="s">
        <v>4</v>
      </c>
      <c r="B55">
        <v>0</v>
      </c>
      <c r="C55">
        <v>102</v>
      </c>
      <c r="D55">
        <v>208</v>
      </c>
      <c r="E55">
        <v>108</v>
      </c>
      <c r="F55">
        <v>109</v>
      </c>
      <c r="G55">
        <v>113</v>
      </c>
      <c r="H55">
        <v>116</v>
      </c>
      <c r="I55">
        <v>381</v>
      </c>
      <c r="J55">
        <v>128</v>
      </c>
      <c r="K55">
        <v>129</v>
      </c>
      <c r="L55">
        <v>135</v>
      </c>
      <c r="M55">
        <v>138</v>
      </c>
      <c r="N55">
        <v>142</v>
      </c>
      <c r="O55">
        <v>146</v>
      </c>
      <c r="P55">
        <v>148</v>
      </c>
      <c r="Q55">
        <v>150</v>
      </c>
      <c r="R55">
        <v>154</v>
      </c>
      <c r="S55">
        <v>156</v>
      </c>
      <c r="T55">
        <v>160</v>
      </c>
      <c r="U55">
        <v>162</v>
      </c>
      <c r="V55">
        <v>164</v>
      </c>
      <c r="W55">
        <v>169</v>
      </c>
      <c r="X55">
        <v>172</v>
      </c>
      <c r="Y55">
        <v>177</v>
      </c>
      <c r="Z55">
        <v>178</v>
      </c>
      <c r="AA55">
        <v>180</v>
      </c>
      <c r="AB55">
        <v>384</v>
      </c>
      <c r="AC55">
        <v>197</v>
      </c>
      <c r="AD55">
        <v>204</v>
      </c>
      <c r="AE55">
        <v>414</v>
      </c>
      <c r="AF55">
        <v>208</v>
      </c>
      <c r="AG55">
        <v>216</v>
      </c>
      <c r="AH55">
        <v>218</v>
      </c>
      <c r="AI55">
        <v>229</v>
      </c>
      <c r="AJ55">
        <v>238</v>
      </c>
      <c r="AK55">
        <v>242</v>
      </c>
      <c r="AL55">
        <v>260</v>
      </c>
      <c r="AM55">
        <v>265</v>
      </c>
      <c r="AN55">
        <v>270</v>
      </c>
      <c r="AO55">
        <v>272</v>
      </c>
      <c r="AP55">
        <v>276</v>
      </c>
      <c r="AQ55">
        <v>296</v>
      </c>
      <c r="AR55">
        <v>299</v>
      </c>
      <c r="AS55">
        <v>302</v>
      </c>
      <c r="AT55">
        <v>309</v>
      </c>
      <c r="AU55">
        <v>644</v>
      </c>
      <c r="AV55">
        <v>323</v>
      </c>
      <c r="AW55">
        <v>325</v>
      </c>
      <c r="AX55">
        <v>337</v>
      </c>
      <c r="AY55">
        <v>340</v>
      </c>
      <c r="AZ55">
        <v>343</v>
      </c>
      <c r="BA55">
        <v>347</v>
      </c>
      <c r="BB55">
        <v>728</v>
      </c>
      <c r="BC55">
        <v>367</v>
      </c>
      <c r="BD55">
        <v>738</v>
      </c>
      <c r="BE55">
        <v>748</v>
      </c>
      <c r="BF55">
        <v>386</v>
      </c>
      <c r="BG55">
        <v>389</v>
      </c>
      <c r="BH55">
        <v>391</v>
      </c>
      <c r="BI55">
        <v>396</v>
      </c>
      <c r="BJ55">
        <v>399</v>
      </c>
      <c r="BK55">
        <v>403</v>
      </c>
      <c r="BL55">
        <v>406</v>
      </c>
      <c r="BM55">
        <v>407</v>
      </c>
      <c r="BN55">
        <v>408</v>
      </c>
      <c r="BO55">
        <v>409</v>
      </c>
      <c r="BP55">
        <v>412</v>
      </c>
      <c r="BQ55">
        <v>418</v>
      </c>
      <c r="BR55">
        <v>1275</v>
      </c>
      <c r="BS55">
        <v>435</v>
      </c>
      <c r="BT55">
        <v>457</v>
      </c>
      <c r="BU55">
        <v>461</v>
      </c>
      <c r="BV55">
        <v>463</v>
      </c>
      <c r="BW55">
        <v>466</v>
      </c>
      <c r="BX55">
        <v>470</v>
      </c>
      <c r="BY55">
        <v>471</v>
      </c>
      <c r="BZ55">
        <v>473</v>
      </c>
      <c r="CA55">
        <v>478</v>
      </c>
      <c r="CB55">
        <v>479</v>
      </c>
      <c r="CC55">
        <v>483</v>
      </c>
      <c r="CD55">
        <v>970</v>
      </c>
      <c r="CE55">
        <v>486</v>
      </c>
      <c r="CF55">
        <v>980</v>
      </c>
      <c r="CG55">
        <v>493</v>
      </c>
      <c r="CH55">
        <v>994</v>
      </c>
      <c r="CI55">
        <v>1000</v>
      </c>
      <c r="CJ55">
        <v>503</v>
      </c>
      <c r="CK55">
        <v>506</v>
      </c>
      <c r="CL55">
        <v>508</v>
      </c>
      <c r="CM55">
        <v>509</v>
      </c>
      <c r="CN55">
        <v>519</v>
      </c>
      <c r="CO55">
        <v>523</v>
      </c>
      <c r="CP55">
        <v>531</v>
      </c>
      <c r="CQ55">
        <v>533</v>
      </c>
      <c r="CR55">
        <v>538</v>
      </c>
      <c r="CS55">
        <v>541</v>
      </c>
      <c r="CT55">
        <v>1088</v>
      </c>
      <c r="CU55">
        <v>546</v>
      </c>
      <c r="CV55">
        <v>547</v>
      </c>
      <c r="CW55">
        <v>1104</v>
      </c>
      <c r="CX55">
        <v>565</v>
      </c>
      <c r="CY55">
        <v>576</v>
      </c>
      <c r="CZ55">
        <v>579</v>
      </c>
      <c r="DA55">
        <v>580</v>
      </c>
      <c r="DB55">
        <v>582</v>
      </c>
      <c r="DC55">
        <v>586</v>
      </c>
      <c r="DD55">
        <v>596</v>
      </c>
      <c r="DE55">
        <v>601</v>
      </c>
      <c r="DF55">
        <v>603</v>
      </c>
      <c r="DG55">
        <v>605</v>
      </c>
      <c r="DH55">
        <v>607</v>
      </c>
      <c r="DI55">
        <v>1218</v>
      </c>
      <c r="DJ55">
        <v>612</v>
      </c>
      <c r="DK55">
        <v>624</v>
      </c>
      <c r="DL55">
        <v>626</v>
      </c>
      <c r="DM55">
        <v>636</v>
      </c>
      <c r="DN55">
        <v>637</v>
      </c>
      <c r="DO55">
        <v>642</v>
      </c>
      <c r="DP55">
        <v>643</v>
      </c>
      <c r="DQ55">
        <v>644</v>
      </c>
      <c r="DR55">
        <v>646</v>
      </c>
      <c r="DS55">
        <v>648</v>
      </c>
      <c r="DT55">
        <v>649</v>
      </c>
      <c r="DU55">
        <v>651</v>
      </c>
      <c r="DV55">
        <v>656</v>
      </c>
      <c r="DW55">
        <v>659</v>
      </c>
      <c r="DX55">
        <v>660</v>
      </c>
      <c r="DY55">
        <v>663</v>
      </c>
      <c r="DZ55">
        <v>667</v>
      </c>
      <c r="EA55">
        <v>674</v>
      </c>
      <c r="EB55">
        <v>680</v>
      </c>
      <c r="EC55">
        <v>685</v>
      </c>
      <c r="ED55">
        <v>693</v>
      </c>
      <c r="EE55">
        <v>701</v>
      </c>
      <c r="EF55">
        <v>705</v>
      </c>
      <c r="EG55">
        <v>706</v>
      </c>
      <c r="EH55">
        <v>707</v>
      </c>
      <c r="EI55">
        <v>710</v>
      </c>
      <c r="EJ55">
        <v>712</v>
      </c>
      <c r="EK55">
        <v>713</v>
      </c>
      <c r="EL55">
        <v>1432</v>
      </c>
      <c r="EM55">
        <v>2151</v>
      </c>
      <c r="EN55">
        <v>718</v>
      </c>
      <c r="EO55">
        <v>724</v>
      </c>
      <c r="EP55">
        <v>726</v>
      </c>
      <c r="EQ55">
        <v>734</v>
      </c>
      <c r="ER55">
        <v>736</v>
      </c>
      <c r="ES55">
        <v>739</v>
      </c>
      <c r="ET55">
        <v>746</v>
      </c>
      <c r="EU55">
        <v>2250</v>
      </c>
      <c r="EV55">
        <v>757</v>
      </c>
      <c r="EW55">
        <v>759</v>
      </c>
      <c r="EX55">
        <v>761</v>
      </c>
      <c r="EY55">
        <v>762</v>
      </c>
      <c r="EZ55">
        <v>763</v>
      </c>
      <c r="FA55">
        <v>770</v>
      </c>
      <c r="FB55">
        <v>771</v>
      </c>
      <c r="FC55">
        <v>772</v>
      </c>
      <c r="FD55">
        <v>1550</v>
      </c>
      <c r="FE55">
        <v>781</v>
      </c>
      <c r="FF55">
        <v>789</v>
      </c>
      <c r="FG55">
        <v>797</v>
      </c>
      <c r="FH55">
        <v>798</v>
      </c>
      <c r="FI55">
        <v>1600</v>
      </c>
      <c r="FJ55">
        <v>803</v>
      </c>
      <c r="FK55">
        <v>805</v>
      </c>
      <c r="FL55">
        <v>806</v>
      </c>
      <c r="FM55">
        <v>807</v>
      </c>
      <c r="FN55">
        <v>813</v>
      </c>
      <c r="FO55">
        <v>815</v>
      </c>
      <c r="FP55">
        <v>819</v>
      </c>
      <c r="FQ55">
        <v>1642</v>
      </c>
      <c r="FR55">
        <v>823</v>
      </c>
      <c r="FS55">
        <v>835</v>
      </c>
      <c r="FT55">
        <v>2508</v>
      </c>
      <c r="FU55">
        <v>842</v>
      </c>
      <c r="FV55">
        <v>857</v>
      </c>
      <c r="FW55">
        <v>1718</v>
      </c>
      <c r="FX55">
        <v>861</v>
      </c>
      <c r="FY55">
        <v>862</v>
      </c>
      <c r="FZ55">
        <v>867</v>
      </c>
      <c r="GA55">
        <v>882</v>
      </c>
      <c r="GB55">
        <v>886</v>
      </c>
      <c r="GC55">
        <v>887</v>
      </c>
      <c r="GD55">
        <v>893</v>
      </c>
      <c r="GE55">
        <v>1794</v>
      </c>
      <c r="GF55">
        <v>898</v>
      </c>
      <c r="GG55">
        <v>900</v>
      </c>
      <c r="GH55">
        <v>1808</v>
      </c>
      <c r="GI55">
        <v>907</v>
      </c>
      <c r="GJ55">
        <v>1818</v>
      </c>
      <c r="GK55">
        <v>912</v>
      </c>
      <c r="GL55">
        <v>914</v>
      </c>
      <c r="GM55">
        <v>919</v>
      </c>
      <c r="GN55">
        <v>1844</v>
      </c>
      <c r="GO55">
        <v>933</v>
      </c>
      <c r="GP55">
        <v>935</v>
      </c>
      <c r="GQ55">
        <v>941</v>
      </c>
      <c r="GR55">
        <v>945</v>
      </c>
      <c r="GS55">
        <v>946</v>
      </c>
      <c r="GT55">
        <v>948</v>
      </c>
      <c r="GU55">
        <v>949</v>
      </c>
      <c r="GV55">
        <v>1910</v>
      </c>
      <c r="GW55">
        <v>956</v>
      </c>
      <c r="GX55">
        <v>957</v>
      </c>
      <c r="GY55">
        <v>959</v>
      </c>
      <c r="GZ55">
        <v>965</v>
      </c>
      <c r="HA55">
        <v>966</v>
      </c>
      <c r="HB55">
        <v>970</v>
      </c>
      <c r="HC55">
        <v>973</v>
      </c>
      <c r="HD55">
        <v>979</v>
      </c>
      <c r="HE55">
        <v>985</v>
      </c>
      <c r="HF55">
        <v>987</v>
      </c>
      <c r="HG55">
        <v>989</v>
      </c>
      <c r="HH55">
        <v>991</v>
      </c>
      <c r="HI55">
        <v>999</v>
      </c>
      <c r="HJ55">
        <v>1028</v>
      </c>
      <c r="HK55">
        <v>1030</v>
      </c>
      <c r="HL55">
        <v>1033</v>
      </c>
      <c r="HM55">
        <v>1053</v>
      </c>
      <c r="HN55">
        <v>1060</v>
      </c>
      <c r="HO55">
        <v>1075</v>
      </c>
      <c r="HP55">
        <v>1082</v>
      </c>
      <c r="HQ55">
        <v>1088</v>
      </c>
      <c r="HR55">
        <v>1096</v>
      </c>
      <c r="HS55">
        <v>1114</v>
      </c>
      <c r="HT55">
        <v>1138</v>
      </c>
      <c r="HU55">
        <v>1177</v>
      </c>
      <c r="HV55">
        <v>1201</v>
      </c>
      <c r="HW55">
        <v>1202</v>
      </c>
      <c r="HX55">
        <v>1210</v>
      </c>
      <c r="HY55">
        <v>1212</v>
      </c>
      <c r="HZ55">
        <v>1218</v>
      </c>
      <c r="IA55">
        <v>1219</v>
      </c>
      <c r="IB55">
        <v>1230</v>
      </c>
      <c r="IC55">
        <v>1238</v>
      </c>
      <c r="ID55">
        <v>1257</v>
      </c>
      <c r="IE55">
        <v>1265</v>
      </c>
      <c r="IF55">
        <v>1336</v>
      </c>
      <c r="IG55">
        <v>1355</v>
      </c>
      <c r="IH55">
        <v>1365</v>
      </c>
      <c r="II55">
        <v>1366</v>
      </c>
      <c r="IJ55">
        <v>1384</v>
      </c>
      <c r="IK55">
        <v>1385</v>
      </c>
      <c r="IL55">
        <v>1391</v>
      </c>
      <c r="IM55">
        <v>1406</v>
      </c>
      <c r="IN55">
        <v>1409</v>
      </c>
      <c r="IO55">
        <v>1412</v>
      </c>
      <c r="IP55">
        <v>1428</v>
      </c>
      <c r="IQ55">
        <v>1435</v>
      </c>
      <c r="IR55">
        <v>1440</v>
      </c>
      <c r="IS55">
        <v>1447</v>
      </c>
      <c r="IT55">
        <v>1497</v>
      </c>
      <c r="IU55">
        <v>1500</v>
      </c>
      <c r="IV55">
        <v>1519</v>
      </c>
      <c r="IW55">
        <v>1564</v>
      </c>
      <c r="IX55">
        <v>1613</v>
      </c>
      <c r="IY55">
        <v>1639</v>
      </c>
      <c r="IZ55">
        <v>1655</v>
      </c>
      <c r="JA55">
        <v>1734</v>
      </c>
      <c r="JB55">
        <v>1778</v>
      </c>
      <c r="JC55">
        <v>1787</v>
      </c>
      <c r="JD55">
        <v>1833</v>
      </c>
      <c r="JE55">
        <v>1851</v>
      </c>
      <c r="JF55">
        <v>1933</v>
      </c>
      <c r="JG55">
        <v>2043</v>
      </c>
      <c r="JH55">
        <v>2215</v>
      </c>
      <c r="JI55">
        <v>2409</v>
      </c>
      <c r="JJ55">
        <v>2438</v>
      </c>
      <c r="JK55">
        <v>4944</v>
      </c>
      <c r="JL55">
        <v>2484</v>
      </c>
      <c r="JM55">
        <v>2632</v>
      </c>
      <c r="JN55">
        <v>2641</v>
      </c>
      <c r="JO55">
        <v>2688</v>
      </c>
      <c r="JP55">
        <v>2699</v>
      </c>
      <c r="JQ55">
        <v>2808</v>
      </c>
      <c r="JR55">
        <v>2827</v>
      </c>
      <c r="JS55">
        <v>2846</v>
      </c>
      <c r="JT55">
        <v>2877</v>
      </c>
      <c r="JU55">
        <v>3105</v>
      </c>
      <c r="JV55">
        <v>3111</v>
      </c>
      <c r="JW55">
        <v>3129</v>
      </c>
      <c r="JX55">
        <v>3273</v>
      </c>
      <c r="JY55">
        <v>3281</v>
      </c>
      <c r="JZ55">
        <v>3285</v>
      </c>
      <c r="KA55">
        <v>3305</v>
      </c>
      <c r="KB55">
        <v>3329</v>
      </c>
      <c r="KC55">
        <v>3369</v>
      </c>
      <c r="KD55">
        <v>3423</v>
      </c>
      <c r="KE55">
        <v>3529</v>
      </c>
      <c r="KF55">
        <v>3560</v>
      </c>
      <c r="KG55">
        <v>3565</v>
      </c>
      <c r="KH55">
        <v>3624</v>
      </c>
      <c r="KI55">
        <v>3870</v>
      </c>
      <c r="KJ55">
        <v>3880</v>
      </c>
      <c r="KK55">
        <v>3972</v>
      </c>
      <c r="KL55">
        <v>3978</v>
      </c>
      <c r="KM55">
        <v>4089</v>
      </c>
      <c r="KN55">
        <v>4150</v>
      </c>
      <c r="KO55">
        <v>4164</v>
      </c>
      <c r="KP55">
        <v>4256</v>
      </c>
      <c r="KQ55">
        <v>4449</v>
      </c>
      <c r="KR55">
        <v>4465</v>
      </c>
      <c r="KS55">
        <v>4486</v>
      </c>
      <c r="KT55">
        <v>4549</v>
      </c>
      <c r="KU55">
        <v>4684</v>
      </c>
      <c r="KV55">
        <v>4731</v>
      </c>
      <c r="KW55">
        <v>4802</v>
      </c>
      <c r="KX55">
        <v>4858</v>
      </c>
      <c r="KY55">
        <v>4973</v>
      </c>
      <c r="KZ55">
        <v>5180</v>
      </c>
      <c r="LA55">
        <v>5564</v>
      </c>
      <c r="LB55">
        <v>5588</v>
      </c>
      <c r="LC55">
        <v>5717</v>
      </c>
      <c r="LD55">
        <v>5831</v>
      </c>
      <c r="LE55">
        <v>5857</v>
      </c>
      <c r="LF55">
        <v>6089</v>
      </c>
      <c r="LG55">
        <v>6345</v>
      </c>
      <c r="LH55">
        <v>6490</v>
      </c>
      <c r="LI55">
        <v>6628</v>
      </c>
      <c r="LJ55">
        <v>6670</v>
      </c>
      <c r="LK55">
        <v>7002</v>
      </c>
      <c r="LL55">
        <v>7361</v>
      </c>
      <c r="LM55">
        <v>7710</v>
      </c>
      <c r="LN55">
        <v>7752</v>
      </c>
      <c r="LO55">
        <v>7877</v>
      </c>
      <c r="LP55">
        <v>8249</v>
      </c>
      <c r="LQ55">
        <v>8258</v>
      </c>
      <c r="LR55">
        <v>8357</v>
      </c>
      <c r="LS55">
        <v>8667</v>
      </c>
      <c r="LT55">
        <v>8835</v>
      </c>
      <c r="LU55">
        <v>8850</v>
      </c>
      <c r="LV55">
        <v>8944</v>
      </c>
      <c r="LW55">
        <v>9016</v>
      </c>
      <c r="LX55">
        <v>9058</v>
      </c>
      <c r="LY55">
        <v>9125</v>
      </c>
      <c r="LZ55">
        <v>9929</v>
      </c>
      <c r="MA55">
        <v>10099</v>
      </c>
      <c r="MB55">
        <v>10668</v>
      </c>
      <c r="MC55">
        <v>10723</v>
      </c>
      <c r="MD55">
        <v>10853</v>
      </c>
      <c r="ME55">
        <v>11171</v>
      </c>
      <c r="MF55">
        <v>11297</v>
      </c>
      <c r="MG55">
        <v>11481</v>
      </c>
      <c r="MH55">
        <v>11587</v>
      </c>
      <c r="MI55">
        <v>11838</v>
      </c>
      <c r="MJ55">
        <v>11963</v>
      </c>
      <c r="MK55">
        <v>12242</v>
      </c>
      <c r="ML55">
        <v>12632</v>
      </c>
      <c r="MM55">
        <v>12635</v>
      </c>
      <c r="MN55">
        <v>12721</v>
      </c>
      <c r="MO55">
        <v>13428</v>
      </c>
      <c r="MP55">
        <v>13970</v>
      </c>
      <c r="MQ55">
        <v>14146</v>
      </c>
      <c r="MR55">
        <v>14190</v>
      </c>
      <c r="MS55">
        <v>14215</v>
      </c>
      <c r="MT55">
        <v>14643</v>
      </c>
      <c r="MU55">
        <v>14654</v>
      </c>
      <c r="MV55">
        <v>14717</v>
      </c>
      <c r="MW55">
        <v>15328</v>
      </c>
      <c r="MX55">
        <v>15800</v>
      </c>
      <c r="MY55">
        <v>16630</v>
      </c>
      <c r="MZ55">
        <v>34248</v>
      </c>
      <c r="NA55">
        <v>17366</v>
      </c>
      <c r="NB55">
        <v>17542</v>
      </c>
      <c r="NC55">
        <v>17545</v>
      </c>
      <c r="ND55">
        <v>17599</v>
      </c>
      <c r="NE55">
        <v>17633</v>
      </c>
      <c r="NF55">
        <v>17653</v>
      </c>
      <c r="NG55">
        <v>18620</v>
      </c>
      <c r="NH55">
        <v>18716</v>
      </c>
      <c r="NI55">
        <v>19286</v>
      </c>
      <c r="NJ55">
        <v>19812</v>
      </c>
      <c r="NK55">
        <v>20406</v>
      </c>
      <c r="NL55">
        <v>21907</v>
      </c>
      <c r="NM55">
        <v>30228</v>
      </c>
      <c r="NN55">
        <v>32542</v>
      </c>
      <c r="NO55">
        <v>1215745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9"/>
  <sheetViews>
    <sheetView topLeftCell="A374" zoomScale="70" zoomScaleNormal="70" workbookViewId="0">
      <selection activeCell="F3" sqref="F3:F428"/>
    </sheetView>
  </sheetViews>
  <sheetFormatPr baseColWidth="10" defaultColWidth="8.83203125" defaultRowHeight="16" x14ac:dyDescent="0.2"/>
  <cols>
    <col min="1" max="1" width="18.5" style="9" customWidth="1"/>
    <col min="2" max="2" width="14.1640625" style="9" customWidth="1"/>
    <col min="3" max="4" width="12" style="9" customWidth="1"/>
    <col min="5" max="5" width="22.5" style="7" customWidth="1"/>
    <col min="6" max="6" width="22.83203125" style="9" customWidth="1"/>
    <col min="7" max="7" width="11.1640625" style="9" customWidth="1"/>
    <col min="8" max="8" width="17.83203125" style="9" customWidth="1"/>
    <col min="9" max="9" width="7.5" style="7" customWidth="1"/>
    <col min="10" max="10" width="12.5" style="9" customWidth="1"/>
    <col min="11" max="11" width="9.33203125" style="7" customWidth="1"/>
    <col min="12" max="12" width="12.83203125" style="9" customWidth="1"/>
    <col min="13" max="13" width="15.1640625" style="9" customWidth="1"/>
    <col min="14" max="14" width="26.5" style="7" bestFit="1" customWidth="1"/>
    <col min="15" max="15" width="24.5" style="7" bestFit="1" customWidth="1"/>
    <col min="16" max="16" width="37.5" style="7" bestFit="1" customWidth="1"/>
    <col min="17" max="17" width="31.5" style="7" bestFit="1" customWidth="1"/>
    <col min="18" max="18" width="16.5" style="7" bestFit="1" customWidth="1"/>
    <col min="19" max="19" width="32.5" style="7" bestFit="1" customWidth="1"/>
    <col min="20" max="23" width="8.83203125" style="7"/>
    <col min="24" max="24" width="8.83203125" style="7" customWidth="1"/>
    <col min="25" max="25" width="41.1640625" style="7" bestFit="1" customWidth="1"/>
    <col min="26" max="26" width="11.5" style="7" bestFit="1" customWidth="1"/>
    <col min="27" max="16384" width="8.83203125" style="7"/>
  </cols>
  <sheetData>
    <row r="1" spans="1:21" x14ac:dyDescent="0.2">
      <c r="A1" s="8" t="s">
        <v>5</v>
      </c>
    </row>
    <row r="3" spans="1:21" s="3" customFormat="1" ht="17" thickBot="1" x14ac:dyDescent="0.25">
      <c r="A3" s="1" t="s">
        <v>6</v>
      </c>
      <c r="B3" s="1" t="s">
        <v>7</v>
      </c>
      <c r="C3" s="1" t="s">
        <v>8</v>
      </c>
      <c r="D3" s="1" t="s">
        <v>9</v>
      </c>
      <c r="E3" s="2" t="s">
        <v>10</v>
      </c>
      <c r="F3" s="1" t="s">
        <v>11</v>
      </c>
      <c r="G3" s="1" t="s">
        <v>12</v>
      </c>
      <c r="H3" s="1" t="s">
        <v>13</v>
      </c>
      <c r="I3" s="2" t="s">
        <v>14</v>
      </c>
      <c r="J3" s="1" t="s">
        <v>15</v>
      </c>
      <c r="K3" s="2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</row>
    <row r="4" spans="1:21" ht="17" thickTop="1" x14ac:dyDescent="0.2">
      <c r="A4" s="4" t="s">
        <v>25</v>
      </c>
      <c r="B4" s="5">
        <v>0</v>
      </c>
      <c r="C4" s="5">
        <v>0</v>
      </c>
      <c r="D4" s="5">
        <f>Table1[[#This Row],[Savings]]+Table1[[#This Row],[Checking ]]</f>
        <v>0</v>
      </c>
      <c r="E4" s="6">
        <v>43</v>
      </c>
      <c r="F4" s="4">
        <v>28</v>
      </c>
      <c r="G4" s="4" t="s">
        <v>26</v>
      </c>
      <c r="H4" s="4" t="s">
        <v>27</v>
      </c>
      <c r="I4" s="6">
        <v>29</v>
      </c>
      <c r="J4" s="4" t="s">
        <v>28</v>
      </c>
      <c r="K4" s="6">
        <v>3</v>
      </c>
      <c r="L4" s="4" t="s">
        <v>29</v>
      </c>
      <c r="M4" s="4" t="s">
        <v>2</v>
      </c>
      <c r="N4" s="4" t="str">
        <f>IF(Table1[[#This Row],[Checking ]]&lt;250,"Low",IF(Table1[[#This Row],[Checking ]]&lt;2000,"Medium","High"))</f>
        <v>Low</v>
      </c>
      <c r="O4" s="4" t="str">
        <f>IF(Table1[[#This Row],[Savings]]&lt;250,"Low",IF(Table1[[#This Row],[Savings]]&lt;2000,"Medium","High"))</f>
        <v>Low</v>
      </c>
      <c r="P4" s="4" t="str">
        <f>IF(Table1[[#This Row],[Combined Checking + Savings]]&lt;250,"Low",IF(Table1[[#This Row],[Combined Checking + Savings]]&lt;2000,"Medium","High"))</f>
        <v>Low</v>
      </c>
      <c r="Q4" s="12">
        <f t="shared" ref="Q4:Q67" si="0">C4/$C$429</f>
        <v>0</v>
      </c>
      <c r="R4" s="12" t="e">
        <f>R3+Table1[[#This Row],[Pareto''s Analysis Savings]]</f>
        <v>#VALUE!</v>
      </c>
      <c r="S4" s="4">
        <f t="shared" ref="S4:S67" si="1">B4/$B$429</f>
        <v>0</v>
      </c>
      <c r="T4" s="7">
        <f>S4</f>
        <v>0</v>
      </c>
      <c r="U4" s="7">
        <f>S4</f>
        <v>0</v>
      </c>
    </row>
    <row r="5" spans="1:21" x14ac:dyDescent="0.2">
      <c r="A5" s="4" t="s">
        <v>30</v>
      </c>
      <c r="B5" s="5">
        <v>0</v>
      </c>
      <c r="C5" s="5">
        <v>0</v>
      </c>
      <c r="D5" s="5">
        <f>Table1[[#This Row],[Savings]]+Table1[[#This Row],[Checking ]]</f>
        <v>0</v>
      </c>
      <c r="E5" s="6">
        <v>40</v>
      </c>
      <c r="F5" s="4">
        <v>30</v>
      </c>
      <c r="G5" s="4" t="s">
        <v>31</v>
      </c>
      <c r="H5" s="4" t="s">
        <v>32</v>
      </c>
      <c r="I5" s="6">
        <v>29</v>
      </c>
      <c r="J5" s="4" t="s">
        <v>28</v>
      </c>
      <c r="K5" s="6">
        <v>4</v>
      </c>
      <c r="L5" s="4" t="s">
        <v>29</v>
      </c>
      <c r="M5" s="4" t="s">
        <v>3</v>
      </c>
      <c r="N5" s="4" t="str">
        <f>IF(Table1[[#This Row],[Checking ]]&lt;250,"Low",IF(Table1[[#This Row],[Checking ]]&lt;2000,"Medium","High"))</f>
        <v>Low</v>
      </c>
      <c r="O5" s="4" t="str">
        <f>IF(Table1[[#This Row],[Savings]]&lt;250,"Low",IF(Table1[[#This Row],[Savings]]&lt;2000,"Medium","High"))</f>
        <v>Low</v>
      </c>
      <c r="P5" s="4" t="str">
        <f>IF(Table1[[#This Row],[Combined Checking + Savings]]&lt;250,"Low",IF(Table1[[#This Row],[Combined Checking + Savings]]&lt;2000,"Medium","High"))</f>
        <v>Low</v>
      </c>
      <c r="Q5" s="12">
        <f t="shared" si="0"/>
        <v>0</v>
      </c>
      <c r="R5" s="12" t="e">
        <f>R4+Table1[[#This Row],[Pareto''s Analysis Savings]]</f>
        <v>#VALUE!</v>
      </c>
      <c r="S5" s="4">
        <f t="shared" si="1"/>
        <v>0</v>
      </c>
      <c r="U5" s="7">
        <f>S4+S5</f>
        <v>0</v>
      </c>
    </row>
    <row r="6" spans="1:21" x14ac:dyDescent="0.2">
      <c r="A6" s="4" t="s">
        <v>33</v>
      </c>
      <c r="B6" s="5">
        <v>0</v>
      </c>
      <c r="C6" s="5">
        <v>0</v>
      </c>
      <c r="D6" s="5">
        <f>Table1[[#This Row],[Savings]]+Table1[[#This Row],[Checking ]]</f>
        <v>0</v>
      </c>
      <c r="E6" s="6">
        <v>37</v>
      </c>
      <c r="F6" s="4">
        <v>114</v>
      </c>
      <c r="G6" s="4" t="s">
        <v>31</v>
      </c>
      <c r="H6" s="4" t="s">
        <v>32</v>
      </c>
      <c r="I6" s="6">
        <v>39</v>
      </c>
      <c r="J6" s="4" t="s">
        <v>28</v>
      </c>
      <c r="K6" s="6">
        <v>4</v>
      </c>
      <c r="L6" s="4" t="s">
        <v>29</v>
      </c>
      <c r="M6" s="4" t="s">
        <v>2</v>
      </c>
      <c r="N6" s="4" t="str">
        <f>IF(Table1[[#This Row],[Checking ]]&lt;250,"Low",IF(Table1[[#This Row],[Checking ]]&lt;2000,"Medium","High"))</f>
        <v>Low</v>
      </c>
      <c r="O6" s="4" t="str">
        <f>IF(Table1[[#This Row],[Savings]]&lt;250,"Low",IF(Table1[[#This Row],[Savings]]&lt;2000,"Medium","High"))</f>
        <v>Low</v>
      </c>
      <c r="P6" s="4" t="str">
        <f>IF(Table1[[#This Row],[Combined Checking + Savings]]&lt;250,"Low",IF(Table1[[#This Row],[Combined Checking + Savings]]&lt;2000,"Medium","High"))</f>
        <v>Low</v>
      </c>
      <c r="Q6" s="12">
        <f t="shared" si="0"/>
        <v>0</v>
      </c>
      <c r="R6" s="12" t="e">
        <f>R5+Table1[[#This Row],[Pareto''s Analysis Savings]]</f>
        <v>#VALUE!</v>
      </c>
      <c r="S6" s="4">
        <f t="shared" si="1"/>
        <v>0</v>
      </c>
      <c r="U6" s="7">
        <f>U5+Table1[[#This Row],[Pareto''s Analysis Savings2]]</f>
        <v>0</v>
      </c>
    </row>
    <row r="7" spans="1:21" x14ac:dyDescent="0.2">
      <c r="A7" s="4" t="s">
        <v>34</v>
      </c>
      <c r="B7" s="5">
        <v>0</v>
      </c>
      <c r="C7" s="5">
        <v>0</v>
      </c>
      <c r="D7" s="5">
        <f>Table1[[#This Row],[Savings]]+Table1[[#This Row],[Checking ]]</f>
        <v>0</v>
      </c>
      <c r="E7" s="6">
        <v>37</v>
      </c>
      <c r="F7" s="4">
        <v>49</v>
      </c>
      <c r="G7" s="4" t="s">
        <v>31</v>
      </c>
      <c r="H7" s="4" t="s">
        <v>32</v>
      </c>
      <c r="I7" s="6">
        <v>46</v>
      </c>
      <c r="J7" s="4" t="s">
        <v>35</v>
      </c>
      <c r="K7" s="6">
        <v>4</v>
      </c>
      <c r="L7" s="4" t="s">
        <v>36</v>
      </c>
      <c r="M7" s="4" t="s">
        <v>2</v>
      </c>
      <c r="N7" s="4" t="str">
        <f>IF(Table1[[#This Row],[Checking ]]&lt;250,"Low",IF(Table1[[#This Row],[Checking ]]&lt;2000,"Medium","High"))</f>
        <v>Low</v>
      </c>
      <c r="O7" s="4" t="str">
        <f>IF(Table1[[#This Row],[Savings]]&lt;250,"Low",IF(Table1[[#This Row],[Savings]]&lt;2000,"Medium","High"))</f>
        <v>Low</v>
      </c>
      <c r="P7" s="4" t="str">
        <f>IF(Table1[[#This Row],[Combined Checking + Savings]]&lt;250,"Low",IF(Table1[[#This Row],[Combined Checking + Savings]]&lt;2000,"Medium","High"))</f>
        <v>Low</v>
      </c>
      <c r="Q7" s="12">
        <f t="shared" si="0"/>
        <v>0</v>
      </c>
      <c r="R7" s="12" t="e">
        <f>R6+Table1[[#This Row],[Pareto''s Analysis Savings]]</f>
        <v>#VALUE!</v>
      </c>
      <c r="S7" s="4">
        <f t="shared" si="1"/>
        <v>0</v>
      </c>
      <c r="U7" s="7">
        <f>U6+Table1[[#This Row],[Pareto''s Analysis Savings2]]</f>
        <v>0</v>
      </c>
    </row>
    <row r="8" spans="1:21" x14ac:dyDescent="0.2">
      <c r="A8" s="4" t="s">
        <v>30</v>
      </c>
      <c r="B8" s="5">
        <v>0</v>
      </c>
      <c r="C8" s="5">
        <v>0</v>
      </c>
      <c r="D8" s="5">
        <f>Table1[[#This Row],[Savings]]+Table1[[#This Row],[Checking ]]</f>
        <v>0</v>
      </c>
      <c r="E8" s="6">
        <v>31</v>
      </c>
      <c r="F8" s="4">
        <v>53</v>
      </c>
      <c r="G8" s="4" t="s">
        <v>31</v>
      </c>
      <c r="H8" s="4" t="s">
        <v>32</v>
      </c>
      <c r="I8" s="6">
        <v>30</v>
      </c>
      <c r="J8" s="4" t="s">
        <v>28</v>
      </c>
      <c r="K8" s="6">
        <v>4</v>
      </c>
      <c r="L8" s="4" t="s">
        <v>36</v>
      </c>
      <c r="M8" s="4" t="s">
        <v>2</v>
      </c>
      <c r="N8" s="4" t="str">
        <f>IF(Table1[[#This Row],[Checking ]]&lt;250,"Low",IF(Table1[[#This Row],[Checking ]]&lt;2000,"Medium","High"))</f>
        <v>Low</v>
      </c>
      <c r="O8" s="4" t="str">
        <f>IF(Table1[[#This Row],[Savings]]&lt;250,"Low",IF(Table1[[#This Row],[Savings]]&lt;2000,"Medium","High"))</f>
        <v>Low</v>
      </c>
      <c r="P8" s="4" t="str">
        <f>IF(Table1[[#This Row],[Combined Checking + Savings]]&lt;250,"Low",IF(Table1[[#This Row],[Combined Checking + Savings]]&lt;2000,"Medium","High"))</f>
        <v>Low</v>
      </c>
      <c r="Q8" s="12">
        <f t="shared" si="0"/>
        <v>0</v>
      </c>
      <c r="R8" s="12" t="e">
        <f>R7+Table1[[#This Row],[Pareto''s Analysis Savings]]</f>
        <v>#VALUE!</v>
      </c>
      <c r="S8" s="4">
        <f t="shared" si="1"/>
        <v>0</v>
      </c>
      <c r="U8" s="7">
        <f>U7+Table1[[#This Row],[Pareto''s Analysis Savings2]]</f>
        <v>0</v>
      </c>
    </row>
    <row r="9" spans="1:21" x14ac:dyDescent="0.2">
      <c r="A9" s="4" t="s">
        <v>30</v>
      </c>
      <c r="B9" s="5">
        <v>0</v>
      </c>
      <c r="C9" s="5">
        <v>0</v>
      </c>
      <c r="D9" s="5">
        <f>Table1[[#This Row],[Savings]]+Table1[[#This Row],[Checking ]]</f>
        <v>0</v>
      </c>
      <c r="E9" s="6">
        <v>25</v>
      </c>
      <c r="F9" s="4">
        <v>23</v>
      </c>
      <c r="G9" s="4" t="s">
        <v>31</v>
      </c>
      <c r="H9" s="4" t="s">
        <v>37</v>
      </c>
      <c r="I9" s="6">
        <v>19</v>
      </c>
      <c r="J9" s="4" t="s">
        <v>28</v>
      </c>
      <c r="K9" s="6">
        <v>4</v>
      </c>
      <c r="L9" s="4" t="s">
        <v>36</v>
      </c>
      <c r="M9" s="4" t="s">
        <v>2</v>
      </c>
      <c r="N9" s="4" t="str">
        <f>IF(Table1[[#This Row],[Checking ]]&lt;250,"Low",IF(Table1[[#This Row],[Checking ]]&lt;2000,"Medium","High"))</f>
        <v>Low</v>
      </c>
      <c r="O9" s="4" t="str">
        <f>IF(Table1[[#This Row],[Savings]]&lt;250,"Low",IF(Table1[[#This Row],[Savings]]&lt;2000,"Medium","High"))</f>
        <v>Low</v>
      </c>
      <c r="P9" s="4" t="str">
        <f>IF(Table1[[#This Row],[Combined Checking + Savings]]&lt;250,"Low",IF(Table1[[#This Row],[Combined Checking + Savings]]&lt;2000,"Medium","High"))</f>
        <v>Low</v>
      </c>
      <c r="Q9" s="12">
        <f t="shared" si="0"/>
        <v>0</v>
      </c>
      <c r="R9" s="12" t="e">
        <f>R8+Table1[[#This Row],[Pareto''s Analysis Savings]]</f>
        <v>#VALUE!</v>
      </c>
      <c r="S9" s="4">
        <f t="shared" si="1"/>
        <v>0</v>
      </c>
      <c r="U9" s="7">
        <f>U8+Table1[[#This Row],[Pareto''s Analysis Savings2]]</f>
        <v>0</v>
      </c>
    </row>
    <row r="10" spans="1:21" x14ac:dyDescent="0.2">
      <c r="A10" s="4" t="s">
        <v>35</v>
      </c>
      <c r="B10" s="5">
        <v>0</v>
      </c>
      <c r="C10" s="5">
        <v>0</v>
      </c>
      <c r="D10" s="5">
        <f>Table1[[#This Row],[Savings]]+Table1[[#This Row],[Checking ]]</f>
        <v>0</v>
      </c>
      <c r="E10" s="6">
        <v>25</v>
      </c>
      <c r="F10" s="4">
        <v>54</v>
      </c>
      <c r="G10" s="4" t="s">
        <v>31</v>
      </c>
      <c r="H10" s="4" t="s">
        <v>32</v>
      </c>
      <c r="I10" s="6">
        <v>39</v>
      </c>
      <c r="J10" s="4" t="s">
        <v>28</v>
      </c>
      <c r="K10" s="6">
        <v>3</v>
      </c>
      <c r="L10" s="4" t="s">
        <v>29</v>
      </c>
      <c r="M10" s="4" t="s">
        <v>2</v>
      </c>
      <c r="N10" s="4" t="str">
        <f>IF(Table1[[#This Row],[Checking ]]&lt;250,"Low",IF(Table1[[#This Row],[Checking ]]&lt;2000,"Medium","High"))</f>
        <v>Low</v>
      </c>
      <c r="O10" s="4" t="str">
        <f>IF(Table1[[#This Row],[Savings]]&lt;250,"Low",IF(Table1[[#This Row],[Savings]]&lt;2000,"Medium","High"))</f>
        <v>Low</v>
      </c>
      <c r="P10" s="4" t="str">
        <f>IF(Table1[[#This Row],[Combined Checking + Savings]]&lt;250,"Low",IF(Table1[[#This Row],[Combined Checking + Savings]]&lt;2000,"Medium","High"))</f>
        <v>Low</v>
      </c>
      <c r="Q10" s="12">
        <f t="shared" si="0"/>
        <v>0</v>
      </c>
      <c r="R10" s="12" t="e">
        <f>R9+Table1[[#This Row],[Pareto''s Analysis Savings]]</f>
        <v>#VALUE!</v>
      </c>
      <c r="S10" s="4">
        <f t="shared" si="1"/>
        <v>0</v>
      </c>
      <c r="U10" s="7">
        <f>U9+Table1[[#This Row],[Pareto''s Analysis Savings2]]</f>
        <v>0</v>
      </c>
    </row>
    <row r="11" spans="1:21" x14ac:dyDescent="0.2">
      <c r="A11" s="4" t="s">
        <v>38</v>
      </c>
      <c r="B11" s="5">
        <v>0</v>
      </c>
      <c r="C11" s="5">
        <v>0</v>
      </c>
      <c r="D11" s="5">
        <f>Table1[[#This Row],[Savings]]+Table1[[#This Row],[Checking ]]</f>
        <v>0</v>
      </c>
      <c r="E11" s="6">
        <v>25</v>
      </c>
      <c r="F11" s="4">
        <v>19</v>
      </c>
      <c r="G11" s="4" t="s">
        <v>26</v>
      </c>
      <c r="H11" s="4" t="s">
        <v>27</v>
      </c>
      <c r="I11" s="6">
        <v>24</v>
      </c>
      <c r="J11" s="4" t="s">
        <v>39</v>
      </c>
      <c r="K11" s="6">
        <v>4</v>
      </c>
      <c r="L11" s="4" t="s">
        <v>36</v>
      </c>
      <c r="M11" s="4" t="s">
        <v>2</v>
      </c>
      <c r="N11" s="4" t="str">
        <f>IF(Table1[[#This Row],[Checking ]]&lt;250,"Low",IF(Table1[[#This Row],[Checking ]]&lt;2000,"Medium","High"))</f>
        <v>Low</v>
      </c>
      <c r="O11" s="4" t="str">
        <f>IF(Table1[[#This Row],[Savings]]&lt;250,"Low",IF(Table1[[#This Row],[Savings]]&lt;2000,"Medium","High"))</f>
        <v>Low</v>
      </c>
      <c r="P11" s="4" t="str">
        <f>IF(Table1[[#This Row],[Combined Checking + Savings]]&lt;250,"Low",IF(Table1[[#This Row],[Combined Checking + Savings]]&lt;2000,"Medium","High"))</f>
        <v>Low</v>
      </c>
      <c r="Q11" s="12">
        <f t="shared" si="0"/>
        <v>0</v>
      </c>
      <c r="R11" s="12" t="e">
        <f>R10+Table1[[#This Row],[Pareto''s Analysis Savings]]</f>
        <v>#VALUE!</v>
      </c>
      <c r="S11" s="4">
        <f t="shared" si="1"/>
        <v>0</v>
      </c>
      <c r="U11" s="7">
        <f>U10+Table1[[#This Row],[Pareto''s Analysis Savings2]]</f>
        <v>0</v>
      </c>
    </row>
    <row r="12" spans="1:21" x14ac:dyDescent="0.2">
      <c r="A12" s="4" t="s">
        <v>38</v>
      </c>
      <c r="B12" s="5">
        <v>0</v>
      </c>
      <c r="C12" s="5">
        <v>0</v>
      </c>
      <c r="D12" s="5">
        <f>Table1[[#This Row],[Savings]]+Table1[[#This Row],[Checking ]]</f>
        <v>0</v>
      </c>
      <c r="E12" s="6">
        <v>25</v>
      </c>
      <c r="F12" s="4">
        <v>103</v>
      </c>
      <c r="G12" s="4" t="s">
        <v>26</v>
      </c>
      <c r="H12" s="4" t="s">
        <v>27</v>
      </c>
      <c r="I12" s="6">
        <v>28</v>
      </c>
      <c r="J12" s="4" t="s">
        <v>28</v>
      </c>
      <c r="K12" s="6">
        <v>2</v>
      </c>
      <c r="L12" s="4" t="s">
        <v>36</v>
      </c>
      <c r="M12" s="4" t="s">
        <v>2</v>
      </c>
      <c r="N12" s="4" t="str">
        <f>IF(Table1[[#This Row],[Checking ]]&lt;250,"Low",IF(Table1[[#This Row],[Checking ]]&lt;2000,"Medium","High"))</f>
        <v>Low</v>
      </c>
      <c r="O12" s="4" t="str">
        <f>IF(Table1[[#This Row],[Savings]]&lt;250,"Low",IF(Table1[[#This Row],[Savings]]&lt;2000,"Medium","High"))</f>
        <v>Low</v>
      </c>
      <c r="P12" s="4" t="str">
        <f>IF(Table1[[#This Row],[Combined Checking + Savings]]&lt;250,"Low",IF(Table1[[#This Row],[Combined Checking + Savings]]&lt;2000,"Medium","High"))</f>
        <v>Low</v>
      </c>
      <c r="Q12" s="12">
        <f t="shared" si="0"/>
        <v>0</v>
      </c>
      <c r="R12" s="12" t="e">
        <f>R11+Table1[[#This Row],[Pareto''s Analysis Savings]]</f>
        <v>#VALUE!</v>
      </c>
      <c r="S12" s="4">
        <f t="shared" si="1"/>
        <v>0</v>
      </c>
      <c r="U12" s="7">
        <f>U11+Table1[[#This Row],[Pareto''s Analysis Savings2]]</f>
        <v>0</v>
      </c>
    </row>
    <row r="13" spans="1:21" x14ac:dyDescent="0.2">
      <c r="A13" s="4" t="s">
        <v>38</v>
      </c>
      <c r="B13" s="5">
        <v>0</v>
      </c>
      <c r="C13" s="5">
        <v>0</v>
      </c>
      <c r="D13" s="5">
        <f>Table1[[#This Row],[Savings]]+Table1[[#This Row],[Checking ]]</f>
        <v>0</v>
      </c>
      <c r="E13" s="6">
        <v>22</v>
      </c>
      <c r="F13" s="4">
        <v>9</v>
      </c>
      <c r="G13" s="4" t="s">
        <v>31</v>
      </c>
      <c r="H13" s="4" t="s">
        <v>32</v>
      </c>
      <c r="I13" s="6">
        <v>39</v>
      </c>
      <c r="J13" s="4" t="s">
        <v>28</v>
      </c>
      <c r="K13" s="6">
        <v>2</v>
      </c>
      <c r="L13" s="4" t="s">
        <v>40</v>
      </c>
      <c r="M13" s="4" t="s">
        <v>2</v>
      </c>
      <c r="N13" s="4" t="str">
        <f>IF(Table1[[#This Row],[Checking ]]&lt;250,"Low",IF(Table1[[#This Row],[Checking ]]&lt;2000,"Medium","High"))</f>
        <v>Low</v>
      </c>
      <c r="O13" s="4" t="str">
        <f>IF(Table1[[#This Row],[Savings]]&lt;250,"Low",IF(Table1[[#This Row],[Savings]]&lt;2000,"Medium","High"))</f>
        <v>Low</v>
      </c>
      <c r="P13" s="4" t="str">
        <f>IF(Table1[[#This Row],[Combined Checking + Savings]]&lt;250,"Low",IF(Table1[[#This Row],[Combined Checking + Savings]]&lt;2000,"Medium","High"))</f>
        <v>Low</v>
      </c>
      <c r="Q13" s="12">
        <f t="shared" si="0"/>
        <v>0</v>
      </c>
      <c r="R13" s="12" t="e">
        <f>R12+Table1[[#This Row],[Pareto''s Analysis Savings]]</f>
        <v>#VALUE!</v>
      </c>
      <c r="S13" s="4">
        <f t="shared" si="1"/>
        <v>0</v>
      </c>
      <c r="U13" s="7">
        <f>U12+Table1[[#This Row],[Pareto''s Analysis Savings2]]</f>
        <v>0</v>
      </c>
    </row>
    <row r="14" spans="1:21" x14ac:dyDescent="0.2">
      <c r="A14" s="4" t="s">
        <v>34</v>
      </c>
      <c r="B14" s="5">
        <v>0</v>
      </c>
      <c r="C14" s="5">
        <v>0</v>
      </c>
      <c r="D14" s="5">
        <f>Table1[[#This Row],[Savings]]+Table1[[#This Row],[Checking ]]</f>
        <v>0</v>
      </c>
      <c r="E14" s="6">
        <v>19</v>
      </c>
      <c r="F14" s="4">
        <v>58</v>
      </c>
      <c r="G14" s="4" t="s">
        <v>31</v>
      </c>
      <c r="H14" s="4" t="s">
        <v>32</v>
      </c>
      <c r="I14" s="6">
        <v>50</v>
      </c>
      <c r="J14" s="4" t="s">
        <v>35</v>
      </c>
      <c r="K14" s="6">
        <v>4</v>
      </c>
      <c r="L14" s="4" t="s">
        <v>36</v>
      </c>
      <c r="M14" s="4" t="s">
        <v>2</v>
      </c>
      <c r="N14" s="4" t="str">
        <f>IF(Table1[[#This Row],[Checking ]]&lt;250,"Low",IF(Table1[[#This Row],[Checking ]]&lt;2000,"Medium","High"))</f>
        <v>Low</v>
      </c>
      <c r="O14" s="4" t="str">
        <f>IF(Table1[[#This Row],[Savings]]&lt;250,"Low",IF(Table1[[#This Row],[Savings]]&lt;2000,"Medium","High"))</f>
        <v>Low</v>
      </c>
      <c r="P14" s="4" t="str">
        <f>IF(Table1[[#This Row],[Combined Checking + Savings]]&lt;250,"Low",IF(Table1[[#This Row],[Combined Checking + Savings]]&lt;2000,"Medium","High"))</f>
        <v>Low</v>
      </c>
      <c r="Q14" s="12">
        <f t="shared" si="0"/>
        <v>0</v>
      </c>
      <c r="R14" s="12" t="e">
        <f>R13+Table1[[#This Row],[Pareto''s Analysis Savings]]</f>
        <v>#VALUE!</v>
      </c>
      <c r="S14" s="4">
        <f t="shared" si="1"/>
        <v>0</v>
      </c>
      <c r="U14" s="7">
        <f>U13+Table1[[#This Row],[Pareto''s Analysis Savings2]]</f>
        <v>0</v>
      </c>
    </row>
    <row r="15" spans="1:21" x14ac:dyDescent="0.2">
      <c r="A15" s="4" t="s">
        <v>30</v>
      </c>
      <c r="B15" s="5">
        <v>0</v>
      </c>
      <c r="C15" s="5">
        <v>0</v>
      </c>
      <c r="D15" s="5">
        <f>Table1[[#This Row],[Savings]]+Table1[[#This Row],[Checking ]]</f>
        <v>0</v>
      </c>
      <c r="E15" s="6">
        <v>13</v>
      </c>
      <c r="F15" s="4">
        <v>94</v>
      </c>
      <c r="G15" s="4" t="s">
        <v>31</v>
      </c>
      <c r="H15" s="4" t="s">
        <v>32</v>
      </c>
      <c r="I15" s="6">
        <v>48</v>
      </c>
      <c r="J15" s="4" t="s">
        <v>39</v>
      </c>
      <c r="K15" s="6">
        <v>4</v>
      </c>
      <c r="L15" s="4" t="s">
        <v>36</v>
      </c>
      <c r="M15" s="4" t="s">
        <v>3</v>
      </c>
      <c r="N15" s="4" t="str">
        <f>IF(Table1[[#This Row],[Checking ]]&lt;250,"Low",IF(Table1[[#This Row],[Checking ]]&lt;2000,"Medium","High"))</f>
        <v>Low</v>
      </c>
      <c r="O15" s="4" t="str">
        <f>IF(Table1[[#This Row],[Savings]]&lt;250,"Low",IF(Table1[[#This Row],[Savings]]&lt;2000,"Medium","High"))</f>
        <v>Low</v>
      </c>
      <c r="P15" s="4" t="str">
        <f>IF(Table1[[#This Row],[Combined Checking + Savings]]&lt;250,"Low",IF(Table1[[#This Row],[Combined Checking + Savings]]&lt;2000,"Medium","High"))</f>
        <v>Low</v>
      </c>
      <c r="Q15" s="12">
        <f t="shared" si="0"/>
        <v>0</v>
      </c>
      <c r="R15" s="12" t="e">
        <f>R14+Table1[[#This Row],[Pareto''s Analysis Savings]]</f>
        <v>#VALUE!</v>
      </c>
      <c r="S15" s="4">
        <f t="shared" si="1"/>
        <v>0</v>
      </c>
      <c r="U15" s="7">
        <f>U14+Table1[[#This Row],[Pareto''s Analysis Savings2]]</f>
        <v>0</v>
      </c>
    </row>
    <row r="16" spans="1:21" x14ac:dyDescent="0.2">
      <c r="A16" s="4" t="s">
        <v>34</v>
      </c>
      <c r="B16" s="5">
        <v>0</v>
      </c>
      <c r="C16" s="5">
        <v>0</v>
      </c>
      <c r="D16" s="5">
        <f>Table1[[#This Row],[Savings]]+Table1[[#This Row],[Checking ]]</f>
        <v>0</v>
      </c>
      <c r="E16" s="6">
        <v>11</v>
      </c>
      <c r="F16" s="4">
        <v>4</v>
      </c>
      <c r="G16" s="4" t="s">
        <v>26</v>
      </c>
      <c r="H16" s="4" t="s">
        <v>27</v>
      </c>
      <c r="I16" s="6">
        <v>30</v>
      </c>
      <c r="J16" s="4" t="s">
        <v>39</v>
      </c>
      <c r="K16" s="6">
        <v>4</v>
      </c>
      <c r="L16" s="4" t="s">
        <v>36</v>
      </c>
      <c r="M16" s="4" t="s">
        <v>3</v>
      </c>
      <c r="N16" s="4" t="str">
        <f>IF(Table1[[#This Row],[Checking ]]&lt;250,"Low",IF(Table1[[#This Row],[Checking ]]&lt;2000,"Medium","High"))</f>
        <v>Low</v>
      </c>
      <c r="O16" s="4" t="str">
        <f>IF(Table1[[#This Row],[Savings]]&lt;250,"Low",IF(Table1[[#This Row],[Savings]]&lt;2000,"Medium","High"))</f>
        <v>Low</v>
      </c>
      <c r="P16" s="4" t="str">
        <f>IF(Table1[[#This Row],[Combined Checking + Savings]]&lt;250,"Low",IF(Table1[[#This Row],[Combined Checking + Savings]]&lt;2000,"Medium","High"))</f>
        <v>Low</v>
      </c>
      <c r="Q16" s="12">
        <f t="shared" si="0"/>
        <v>0</v>
      </c>
      <c r="R16" s="12" t="e">
        <f>R15+Table1[[#This Row],[Pareto''s Analysis Savings]]</f>
        <v>#VALUE!</v>
      </c>
      <c r="S16" s="4">
        <f t="shared" si="1"/>
        <v>0</v>
      </c>
      <c r="U16" s="7">
        <f>U15+Table1[[#This Row],[Pareto''s Analysis Savings2]]</f>
        <v>0</v>
      </c>
    </row>
    <row r="17" spans="1:21" x14ac:dyDescent="0.2">
      <c r="A17" s="4" t="s">
        <v>38</v>
      </c>
      <c r="B17" s="5">
        <v>0</v>
      </c>
      <c r="C17" s="5">
        <v>102</v>
      </c>
      <c r="D17" s="5">
        <f>Table1[[#This Row],[Savings]]+Table1[[#This Row],[Checking ]]</f>
        <v>102</v>
      </c>
      <c r="E17" s="6">
        <v>7</v>
      </c>
      <c r="F17" s="4">
        <v>0</v>
      </c>
      <c r="G17" s="4" t="s">
        <v>26</v>
      </c>
      <c r="H17" s="4" t="s">
        <v>27</v>
      </c>
      <c r="I17" s="6">
        <v>53</v>
      </c>
      <c r="J17" s="4" t="s">
        <v>28</v>
      </c>
      <c r="K17" s="6">
        <v>4</v>
      </c>
      <c r="L17" s="4" t="s">
        <v>41</v>
      </c>
      <c r="M17" s="4" t="s">
        <v>3</v>
      </c>
      <c r="N17" s="4" t="str">
        <f>IF(Table1[[#This Row],[Checking ]]&lt;250,"Low",IF(Table1[[#This Row],[Checking ]]&lt;2000,"Medium","High"))</f>
        <v>Low</v>
      </c>
      <c r="O17" s="4" t="str">
        <f>IF(Table1[[#This Row],[Savings]]&lt;250,"Low",IF(Table1[[#This Row],[Savings]]&lt;2000,"Medium","High"))</f>
        <v>Low</v>
      </c>
      <c r="P17" s="4" t="str">
        <f>IF(Table1[[#This Row],[Combined Checking + Savings]]&lt;250,"Low",IF(Table1[[#This Row],[Combined Checking + Savings]]&lt;2000,"Medium","High"))</f>
        <v>Low</v>
      </c>
      <c r="Q17" s="12">
        <f t="shared" si="0"/>
        <v>1.3240923801079784E-4</v>
      </c>
      <c r="R17" s="12" t="e">
        <f>R16+Table1[[#This Row],[Pareto''s Analysis Savings]]</f>
        <v>#VALUE!</v>
      </c>
      <c r="S17" s="4">
        <f t="shared" si="1"/>
        <v>0</v>
      </c>
      <c r="U17" s="7">
        <f>U16+Table1[[#This Row],[Pareto''s Analysis Savings2]]</f>
        <v>0</v>
      </c>
    </row>
    <row r="18" spans="1:21" x14ac:dyDescent="0.2">
      <c r="A18" s="4" t="s">
        <v>34</v>
      </c>
      <c r="B18" s="5">
        <v>0</v>
      </c>
      <c r="C18" s="5">
        <v>104</v>
      </c>
      <c r="D18" s="5">
        <f>Table1[[#This Row],[Savings]]+Table1[[#This Row],[Checking ]]</f>
        <v>104</v>
      </c>
      <c r="E18" s="6">
        <v>37</v>
      </c>
      <c r="F18" s="4">
        <v>25</v>
      </c>
      <c r="G18" s="4" t="s">
        <v>31</v>
      </c>
      <c r="H18" s="4" t="s">
        <v>32</v>
      </c>
      <c r="I18" s="6">
        <v>23</v>
      </c>
      <c r="J18" s="4" t="s">
        <v>28</v>
      </c>
      <c r="K18" s="6">
        <v>4</v>
      </c>
      <c r="L18" s="4" t="s">
        <v>36</v>
      </c>
      <c r="M18" s="4" t="s">
        <v>2</v>
      </c>
      <c r="N18" s="4" t="str">
        <f>IF(Table1[[#This Row],[Checking ]]&lt;250,"Low",IF(Table1[[#This Row],[Checking ]]&lt;2000,"Medium","High"))</f>
        <v>Low</v>
      </c>
      <c r="O18" s="4" t="str">
        <f>IF(Table1[[#This Row],[Savings]]&lt;250,"Low",IF(Table1[[#This Row],[Savings]]&lt;2000,"Medium","High"))</f>
        <v>Low</v>
      </c>
      <c r="P18" s="4" t="str">
        <f>IF(Table1[[#This Row],[Combined Checking + Savings]]&lt;250,"Low",IF(Table1[[#This Row],[Combined Checking + Savings]]&lt;2000,"Medium","High"))</f>
        <v>Low</v>
      </c>
      <c r="Q18" s="12">
        <f t="shared" si="0"/>
        <v>1.3500549757963702E-4</v>
      </c>
      <c r="R18" s="12" t="e">
        <f>R17+Table1[[#This Row],[Pareto''s Analysis Savings]]</f>
        <v>#VALUE!</v>
      </c>
      <c r="S18" s="4">
        <f t="shared" si="1"/>
        <v>0</v>
      </c>
      <c r="U18" s="7">
        <f>U17+Table1[[#This Row],[Pareto''s Analysis Savings2]]</f>
        <v>0</v>
      </c>
    </row>
    <row r="19" spans="1:21" x14ac:dyDescent="0.2">
      <c r="A19" s="4" t="s">
        <v>42</v>
      </c>
      <c r="B19" s="5">
        <v>0</v>
      </c>
      <c r="C19" s="5">
        <v>104</v>
      </c>
      <c r="D19" s="5">
        <f>Table1[[#This Row],[Savings]]+Table1[[#This Row],[Checking ]]</f>
        <v>104</v>
      </c>
      <c r="E19" s="6">
        <v>25</v>
      </c>
      <c r="F19" s="4">
        <v>23</v>
      </c>
      <c r="G19" s="4" t="s">
        <v>31</v>
      </c>
      <c r="H19" s="4" t="s">
        <v>37</v>
      </c>
      <c r="I19" s="6">
        <v>20</v>
      </c>
      <c r="J19" s="4" t="s">
        <v>28</v>
      </c>
      <c r="K19" s="6">
        <v>2</v>
      </c>
      <c r="L19" s="4" t="s">
        <v>40</v>
      </c>
      <c r="M19" s="4" t="s">
        <v>3</v>
      </c>
      <c r="N19" s="4" t="str">
        <f>IF(Table1[[#This Row],[Checking ]]&lt;250,"Low",IF(Table1[[#This Row],[Checking ]]&lt;2000,"Medium","High"))</f>
        <v>Low</v>
      </c>
      <c r="O19" s="4" t="str">
        <f>IF(Table1[[#This Row],[Savings]]&lt;250,"Low",IF(Table1[[#This Row],[Savings]]&lt;2000,"Medium","High"))</f>
        <v>Low</v>
      </c>
      <c r="P19" s="4" t="str">
        <f>IF(Table1[[#This Row],[Combined Checking + Savings]]&lt;250,"Low",IF(Table1[[#This Row],[Combined Checking + Savings]]&lt;2000,"Medium","High"))</f>
        <v>Low</v>
      </c>
      <c r="Q19" s="12">
        <f t="shared" si="0"/>
        <v>1.3500549757963702E-4</v>
      </c>
      <c r="R19" s="12" t="e">
        <f>R18+Table1[[#This Row],[Pareto''s Analysis Savings]]</f>
        <v>#VALUE!</v>
      </c>
      <c r="S19" s="4">
        <f t="shared" si="1"/>
        <v>0</v>
      </c>
      <c r="U19" s="7">
        <f>U18+Table1[[#This Row],[Pareto''s Analysis Savings2]]</f>
        <v>0</v>
      </c>
    </row>
    <row r="20" spans="1:21" x14ac:dyDescent="0.2">
      <c r="A20" s="4" t="s">
        <v>38</v>
      </c>
      <c r="B20" s="5">
        <v>0</v>
      </c>
      <c r="C20" s="5">
        <v>108</v>
      </c>
      <c r="D20" s="5">
        <f>Table1[[#This Row],[Savings]]+Table1[[#This Row],[Checking ]]</f>
        <v>108</v>
      </c>
      <c r="E20" s="6">
        <v>25</v>
      </c>
      <c r="F20" s="4">
        <v>52</v>
      </c>
      <c r="G20" s="4" t="s">
        <v>31</v>
      </c>
      <c r="H20" s="4" t="s">
        <v>32</v>
      </c>
      <c r="I20" s="6">
        <v>46</v>
      </c>
      <c r="J20" s="4" t="s">
        <v>28</v>
      </c>
      <c r="K20" s="6">
        <v>4</v>
      </c>
      <c r="L20" s="4" t="s">
        <v>40</v>
      </c>
      <c r="M20" s="4" t="s">
        <v>2</v>
      </c>
      <c r="N20" s="4" t="str">
        <f>IF(Table1[[#This Row],[Checking ]]&lt;250,"Low",IF(Table1[[#This Row],[Checking ]]&lt;2000,"Medium","High"))</f>
        <v>Low</v>
      </c>
      <c r="O20" s="4" t="str">
        <f>IF(Table1[[#This Row],[Savings]]&lt;250,"Low",IF(Table1[[#This Row],[Savings]]&lt;2000,"Medium","High"))</f>
        <v>Low</v>
      </c>
      <c r="P20" s="4" t="str">
        <f>IF(Table1[[#This Row],[Combined Checking + Savings]]&lt;250,"Low",IF(Table1[[#This Row],[Combined Checking + Savings]]&lt;2000,"Medium","High"))</f>
        <v>Low</v>
      </c>
      <c r="Q20" s="12">
        <f t="shared" si="0"/>
        <v>1.4019801671731537E-4</v>
      </c>
      <c r="R20" s="12" t="e">
        <f>R19+Table1[[#This Row],[Pareto''s Analysis Savings]]</f>
        <v>#VALUE!</v>
      </c>
      <c r="S20" s="4">
        <f t="shared" si="1"/>
        <v>0</v>
      </c>
      <c r="U20" s="7">
        <f>U19+Table1[[#This Row],[Pareto''s Analysis Savings2]]</f>
        <v>0</v>
      </c>
    </row>
    <row r="21" spans="1:21" x14ac:dyDescent="0.2">
      <c r="A21" s="4" t="s">
        <v>34</v>
      </c>
      <c r="B21" s="5">
        <v>0</v>
      </c>
      <c r="C21" s="5">
        <v>109</v>
      </c>
      <c r="D21" s="5">
        <f>Table1[[#This Row],[Savings]]+Table1[[#This Row],[Checking ]]</f>
        <v>109</v>
      </c>
      <c r="E21" s="6">
        <v>25</v>
      </c>
      <c r="F21" s="4">
        <v>26</v>
      </c>
      <c r="G21" s="4" t="s">
        <v>31</v>
      </c>
      <c r="H21" s="4" t="s">
        <v>32</v>
      </c>
      <c r="I21" s="6">
        <v>34</v>
      </c>
      <c r="J21" s="4" t="s">
        <v>28</v>
      </c>
      <c r="K21" s="6">
        <v>3</v>
      </c>
      <c r="L21" s="4" t="s">
        <v>40</v>
      </c>
      <c r="M21" s="4" t="s">
        <v>3</v>
      </c>
      <c r="N21" s="4" t="str">
        <f>IF(Table1[[#This Row],[Checking ]]&lt;250,"Low",IF(Table1[[#This Row],[Checking ]]&lt;2000,"Medium","High"))</f>
        <v>Low</v>
      </c>
      <c r="O21" s="4" t="str">
        <f>IF(Table1[[#This Row],[Savings]]&lt;250,"Low",IF(Table1[[#This Row],[Savings]]&lt;2000,"Medium","High"))</f>
        <v>Low</v>
      </c>
      <c r="P21" s="4" t="str">
        <f>IF(Table1[[#This Row],[Combined Checking + Savings]]&lt;250,"Low",IF(Table1[[#This Row],[Combined Checking + Savings]]&lt;2000,"Medium","High"))</f>
        <v>Low</v>
      </c>
      <c r="Q21" s="12">
        <f t="shared" si="0"/>
        <v>1.4149614650173494E-4</v>
      </c>
      <c r="R21" s="12" t="e">
        <f>R20+Table1[[#This Row],[Pareto''s Analysis Savings]]</f>
        <v>#VALUE!</v>
      </c>
      <c r="S21" s="4">
        <f t="shared" si="1"/>
        <v>0</v>
      </c>
      <c r="U21" s="7">
        <f>U20+Table1[[#This Row],[Pareto''s Analysis Savings2]]</f>
        <v>0</v>
      </c>
    </row>
    <row r="22" spans="1:21" x14ac:dyDescent="0.2">
      <c r="A22" s="4" t="s">
        <v>38</v>
      </c>
      <c r="B22" s="5">
        <v>0</v>
      </c>
      <c r="C22" s="5">
        <v>113</v>
      </c>
      <c r="D22" s="5">
        <f>Table1[[#This Row],[Savings]]+Table1[[#This Row],[Checking ]]</f>
        <v>113</v>
      </c>
      <c r="E22" s="6">
        <v>25</v>
      </c>
      <c r="F22" s="4">
        <v>31</v>
      </c>
      <c r="G22" s="4" t="s">
        <v>26</v>
      </c>
      <c r="H22" s="4" t="s">
        <v>27</v>
      </c>
      <c r="I22" s="6">
        <v>22</v>
      </c>
      <c r="J22" s="4" t="s">
        <v>39</v>
      </c>
      <c r="K22" s="6">
        <v>4</v>
      </c>
      <c r="L22" s="4" t="s">
        <v>36</v>
      </c>
      <c r="M22" s="4" t="s">
        <v>2</v>
      </c>
      <c r="N22" s="4" t="str">
        <f>IF(Table1[[#This Row],[Checking ]]&lt;250,"Low",IF(Table1[[#This Row],[Checking ]]&lt;2000,"Medium","High"))</f>
        <v>Low</v>
      </c>
      <c r="O22" s="4" t="str">
        <f>IF(Table1[[#This Row],[Savings]]&lt;250,"Low",IF(Table1[[#This Row],[Savings]]&lt;2000,"Medium","High"))</f>
        <v>Low</v>
      </c>
      <c r="P22" s="4" t="str">
        <f>IF(Table1[[#This Row],[Combined Checking + Savings]]&lt;250,"Low",IF(Table1[[#This Row],[Combined Checking + Savings]]&lt;2000,"Medium","High"))</f>
        <v>Low</v>
      </c>
      <c r="Q22" s="12">
        <f t="shared" si="0"/>
        <v>1.4668866563941329E-4</v>
      </c>
      <c r="R22" s="12" t="e">
        <f>R21+Table1[[#This Row],[Pareto''s Analysis Savings]]</f>
        <v>#VALUE!</v>
      </c>
      <c r="S22" s="4">
        <f t="shared" si="1"/>
        <v>0</v>
      </c>
      <c r="U22" s="7">
        <f>U21+Table1[[#This Row],[Pareto''s Analysis Savings2]]</f>
        <v>0</v>
      </c>
    </row>
    <row r="23" spans="1:21" x14ac:dyDescent="0.2">
      <c r="A23" s="4" t="s">
        <v>38</v>
      </c>
      <c r="B23" s="5">
        <v>0</v>
      </c>
      <c r="C23" s="5">
        <v>116</v>
      </c>
      <c r="D23" s="5">
        <f>Table1[[#This Row],[Savings]]+Table1[[#This Row],[Checking ]]</f>
        <v>116</v>
      </c>
      <c r="E23" s="6">
        <v>49</v>
      </c>
      <c r="F23" s="4">
        <v>45</v>
      </c>
      <c r="G23" s="4" t="s">
        <v>31</v>
      </c>
      <c r="H23" s="4" t="s">
        <v>32</v>
      </c>
      <c r="I23" s="6">
        <v>45</v>
      </c>
      <c r="J23" s="4" t="s">
        <v>35</v>
      </c>
      <c r="K23" s="6">
        <v>4</v>
      </c>
      <c r="L23" s="4" t="s">
        <v>36</v>
      </c>
      <c r="M23" s="4" t="s">
        <v>2</v>
      </c>
      <c r="N23" s="4" t="str">
        <f>IF(Table1[[#This Row],[Checking ]]&lt;250,"Low",IF(Table1[[#This Row],[Checking ]]&lt;2000,"Medium","High"))</f>
        <v>Low</v>
      </c>
      <c r="O23" s="4" t="str">
        <f>IF(Table1[[#This Row],[Savings]]&lt;250,"Low",IF(Table1[[#This Row],[Savings]]&lt;2000,"Medium","High"))</f>
        <v>Low</v>
      </c>
      <c r="P23" s="4" t="str">
        <f>IF(Table1[[#This Row],[Combined Checking + Savings]]&lt;250,"Low",IF(Table1[[#This Row],[Combined Checking + Savings]]&lt;2000,"Medium","High"))</f>
        <v>Low</v>
      </c>
      <c r="Q23" s="12">
        <f t="shared" si="0"/>
        <v>1.5058305499267207E-4</v>
      </c>
      <c r="R23" s="12" t="e">
        <f>R22+Table1[[#This Row],[Pareto''s Analysis Savings]]</f>
        <v>#VALUE!</v>
      </c>
      <c r="S23" s="4">
        <f t="shared" si="1"/>
        <v>0</v>
      </c>
      <c r="U23" s="7">
        <f>U22+Table1[[#This Row],[Pareto''s Analysis Savings2]]</f>
        <v>0</v>
      </c>
    </row>
    <row r="24" spans="1:21" x14ac:dyDescent="0.2">
      <c r="A24" s="4" t="s">
        <v>30</v>
      </c>
      <c r="B24" s="5">
        <v>0</v>
      </c>
      <c r="C24" s="5">
        <v>127</v>
      </c>
      <c r="D24" s="5">
        <f>Table1[[#This Row],[Savings]]+Table1[[#This Row],[Checking ]]</f>
        <v>127</v>
      </c>
      <c r="E24" s="6">
        <v>31</v>
      </c>
      <c r="F24" s="4">
        <v>35</v>
      </c>
      <c r="G24" s="4" t="s">
        <v>26</v>
      </c>
      <c r="H24" s="4" t="s">
        <v>27</v>
      </c>
      <c r="I24" s="6">
        <v>22</v>
      </c>
      <c r="J24" s="4" t="s">
        <v>39</v>
      </c>
      <c r="K24" s="6">
        <v>4</v>
      </c>
      <c r="L24" s="4" t="s">
        <v>36</v>
      </c>
      <c r="M24" s="4" t="s">
        <v>2</v>
      </c>
      <c r="N24" s="4" t="str">
        <f>IF(Table1[[#This Row],[Checking ]]&lt;250,"Low",IF(Table1[[#This Row],[Checking ]]&lt;2000,"Medium","High"))</f>
        <v>Low</v>
      </c>
      <c r="O24" s="4" t="str">
        <f>IF(Table1[[#This Row],[Savings]]&lt;250,"Low",IF(Table1[[#This Row],[Savings]]&lt;2000,"Medium","High"))</f>
        <v>Low</v>
      </c>
      <c r="P24" s="4" t="str">
        <f>IF(Table1[[#This Row],[Combined Checking + Savings]]&lt;250,"Low",IF(Table1[[#This Row],[Combined Checking + Savings]]&lt;2000,"Medium","High"))</f>
        <v>Low</v>
      </c>
      <c r="Q24" s="12">
        <f t="shared" si="0"/>
        <v>1.6486248262128752E-4</v>
      </c>
      <c r="R24" s="12" t="e">
        <f>R23+Table1[[#This Row],[Pareto''s Analysis Savings]]</f>
        <v>#VALUE!</v>
      </c>
      <c r="S24" s="4">
        <f t="shared" si="1"/>
        <v>0</v>
      </c>
      <c r="U24" s="7">
        <f>U23+Table1[[#This Row],[Pareto''s Analysis Savings2]]</f>
        <v>0</v>
      </c>
    </row>
    <row r="25" spans="1:21" x14ac:dyDescent="0.2">
      <c r="A25" s="4" t="s">
        <v>33</v>
      </c>
      <c r="B25" s="5">
        <v>0</v>
      </c>
      <c r="C25" s="5">
        <v>127</v>
      </c>
      <c r="D25" s="5">
        <f>Table1[[#This Row],[Savings]]+Table1[[#This Row],[Checking ]]</f>
        <v>127</v>
      </c>
      <c r="E25" s="6">
        <v>13</v>
      </c>
      <c r="F25" s="4">
        <v>22</v>
      </c>
      <c r="G25" s="4" t="s">
        <v>31</v>
      </c>
      <c r="H25" s="4" t="s">
        <v>32</v>
      </c>
      <c r="I25" s="6">
        <v>39</v>
      </c>
      <c r="J25" s="4" t="s">
        <v>39</v>
      </c>
      <c r="K25" s="6">
        <v>4</v>
      </c>
      <c r="L25" s="4" t="s">
        <v>40</v>
      </c>
      <c r="M25" s="4" t="s">
        <v>2</v>
      </c>
      <c r="N25" s="4" t="str">
        <f>IF(Table1[[#This Row],[Checking ]]&lt;250,"Low",IF(Table1[[#This Row],[Checking ]]&lt;2000,"Medium","High"))</f>
        <v>Low</v>
      </c>
      <c r="O25" s="4" t="str">
        <f>IF(Table1[[#This Row],[Savings]]&lt;250,"Low",IF(Table1[[#This Row],[Savings]]&lt;2000,"Medium","High"))</f>
        <v>Low</v>
      </c>
      <c r="P25" s="4" t="str">
        <f>IF(Table1[[#This Row],[Combined Checking + Savings]]&lt;250,"Low",IF(Table1[[#This Row],[Combined Checking + Savings]]&lt;2000,"Medium","High"))</f>
        <v>Low</v>
      </c>
      <c r="Q25" s="12">
        <f t="shared" si="0"/>
        <v>1.6486248262128752E-4</v>
      </c>
      <c r="R25" s="12" t="e">
        <f>R24+Table1[[#This Row],[Pareto''s Analysis Savings]]</f>
        <v>#VALUE!</v>
      </c>
      <c r="S25" s="4">
        <f t="shared" si="1"/>
        <v>0</v>
      </c>
      <c r="U25" s="7">
        <f>U24+Table1[[#This Row],[Pareto''s Analysis Savings2]]</f>
        <v>0</v>
      </c>
    </row>
    <row r="26" spans="1:21" x14ac:dyDescent="0.2">
      <c r="A26" s="4" t="s">
        <v>38</v>
      </c>
      <c r="B26" s="5">
        <v>0</v>
      </c>
      <c r="C26" s="5">
        <v>127</v>
      </c>
      <c r="D26" s="5">
        <f>Table1[[#This Row],[Savings]]+Table1[[#This Row],[Checking ]]</f>
        <v>127</v>
      </c>
      <c r="E26" s="6">
        <v>7</v>
      </c>
      <c r="F26" s="4">
        <v>13</v>
      </c>
      <c r="G26" s="4" t="s">
        <v>31</v>
      </c>
      <c r="H26" s="4" t="s">
        <v>32</v>
      </c>
      <c r="I26" s="6">
        <v>25</v>
      </c>
      <c r="J26" s="4" t="s">
        <v>39</v>
      </c>
      <c r="K26" s="6">
        <v>3</v>
      </c>
      <c r="L26" s="4" t="s">
        <v>36</v>
      </c>
      <c r="M26" s="4" t="s">
        <v>3</v>
      </c>
      <c r="N26" s="4" t="str">
        <f>IF(Table1[[#This Row],[Checking ]]&lt;250,"Low",IF(Table1[[#This Row],[Checking ]]&lt;2000,"Medium","High"))</f>
        <v>Low</v>
      </c>
      <c r="O26" s="4" t="str">
        <f>IF(Table1[[#This Row],[Savings]]&lt;250,"Low",IF(Table1[[#This Row],[Savings]]&lt;2000,"Medium","High"))</f>
        <v>Low</v>
      </c>
      <c r="P26" s="4" t="str">
        <f>IF(Table1[[#This Row],[Combined Checking + Savings]]&lt;250,"Low",IF(Table1[[#This Row],[Combined Checking + Savings]]&lt;2000,"Medium","High"))</f>
        <v>Low</v>
      </c>
      <c r="Q26" s="12">
        <f t="shared" si="0"/>
        <v>1.6486248262128752E-4</v>
      </c>
      <c r="R26" s="12" t="e">
        <f>R25+Table1[[#This Row],[Pareto''s Analysis Savings]]</f>
        <v>#VALUE!</v>
      </c>
      <c r="S26" s="4">
        <f t="shared" si="1"/>
        <v>0</v>
      </c>
      <c r="U26" s="7">
        <f>U25+Table1[[#This Row],[Pareto''s Analysis Savings2]]</f>
        <v>0</v>
      </c>
    </row>
    <row r="27" spans="1:21" x14ac:dyDescent="0.2">
      <c r="A27" s="4" t="s">
        <v>38</v>
      </c>
      <c r="B27" s="5">
        <v>0</v>
      </c>
      <c r="C27" s="5">
        <v>128</v>
      </c>
      <c r="D27" s="5">
        <f>Table1[[#This Row],[Savings]]+Table1[[#This Row],[Checking ]]</f>
        <v>128</v>
      </c>
      <c r="E27" s="6">
        <v>13</v>
      </c>
      <c r="F27" s="4">
        <v>74</v>
      </c>
      <c r="G27" s="4" t="s">
        <v>31</v>
      </c>
      <c r="H27" s="4" t="s">
        <v>32</v>
      </c>
      <c r="I27" s="6">
        <v>34</v>
      </c>
      <c r="J27" s="4" t="s">
        <v>28</v>
      </c>
      <c r="K27" s="6">
        <v>3</v>
      </c>
      <c r="L27" s="4" t="s">
        <v>36</v>
      </c>
      <c r="M27" s="4" t="s">
        <v>2</v>
      </c>
      <c r="N27" s="4" t="str">
        <f>IF(Table1[[#This Row],[Checking ]]&lt;250,"Low",IF(Table1[[#This Row],[Checking ]]&lt;2000,"Medium","High"))</f>
        <v>Low</v>
      </c>
      <c r="O27" s="4" t="str">
        <f>IF(Table1[[#This Row],[Savings]]&lt;250,"Low",IF(Table1[[#This Row],[Savings]]&lt;2000,"Medium","High"))</f>
        <v>Low</v>
      </c>
      <c r="P27" s="4" t="str">
        <f>IF(Table1[[#This Row],[Combined Checking + Savings]]&lt;250,"Low",IF(Table1[[#This Row],[Combined Checking + Savings]]&lt;2000,"Medium","High"))</f>
        <v>Low</v>
      </c>
      <c r="Q27" s="12">
        <f t="shared" si="0"/>
        <v>1.6616061240570709E-4</v>
      </c>
      <c r="R27" s="12" t="e">
        <f>R26+Table1[[#This Row],[Pareto''s Analysis Savings]]</f>
        <v>#VALUE!</v>
      </c>
      <c r="S27" s="4">
        <f t="shared" si="1"/>
        <v>0</v>
      </c>
      <c r="U27" s="7">
        <f>U26+Table1[[#This Row],[Pareto''s Analysis Savings2]]</f>
        <v>0</v>
      </c>
    </row>
    <row r="28" spans="1:21" x14ac:dyDescent="0.2">
      <c r="A28" s="4" t="s">
        <v>34</v>
      </c>
      <c r="B28" s="5">
        <v>0</v>
      </c>
      <c r="C28" s="5">
        <v>129</v>
      </c>
      <c r="D28" s="5">
        <f>Table1[[#This Row],[Savings]]+Table1[[#This Row],[Checking ]]</f>
        <v>129</v>
      </c>
      <c r="E28" s="6">
        <v>31</v>
      </c>
      <c r="F28" s="4">
        <v>8</v>
      </c>
      <c r="G28" s="4" t="s">
        <v>31</v>
      </c>
      <c r="H28" s="4" t="s">
        <v>27</v>
      </c>
      <c r="I28" s="6">
        <v>39</v>
      </c>
      <c r="J28" s="4" t="s">
        <v>28</v>
      </c>
      <c r="K28" s="6">
        <v>4</v>
      </c>
      <c r="L28" s="4" t="s">
        <v>29</v>
      </c>
      <c r="M28" s="4" t="s">
        <v>3</v>
      </c>
      <c r="N28" s="4" t="str">
        <f>IF(Table1[[#This Row],[Checking ]]&lt;250,"Low",IF(Table1[[#This Row],[Checking ]]&lt;2000,"Medium","High"))</f>
        <v>Low</v>
      </c>
      <c r="O28" s="4" t="str">
        <f>IF(Table1[[#This Row],[Savings]]&lt;250,"Low",IF(Table1[[#This Row],[Savings]]&lt;2000,"Medium","High"))</f>
        <v>Low</v>
      </c>
      <c r="P28" s="4" t="str">
        <f>IF(Table1[[#This Row],[Combined Checking + Savings]]&lt;250,"Low",IF(Table1[[#This Row],[Combined Checking + Savings]]&lt;2000,"Medium","High"))</f>
        <v>Low</v>
      </c>
      <c r="Q28" s="12">
        <f t="shared" si="0"/>
        <v>1.6745874219012668E-4</v>
      </c>
      <c r="R28" s="12" t="e">
        <f>R27+Table1[[#This Row],[Pareto''s Analysis Savings]]</f>
        <v>#VALUE!</v>
      </c>
      <c r="S28" s="4">
        <f t="shared" si="1"/>
        <v>0</v>
      </c>
      <c r="U28" s="7">
        <f>U27+Table1[[#This Row],[Pareto''s Analysis Savings2]]</f>
        <v>0</v>
      </c>
    </row>
    <row r="29" spans="1:21" x14ac:dyDescent="0.2">
      <c r="A29" s="4" t="s">
        <v>38</v>
      </c>
      <c r="B29" s="5">
        <v>135</v>
      </c>
      <c r="C29" s="5">
        <v>0</v>
      </c>
      <c r="D29" s="5">
        <f>Table1[[#This Row],[Savings]]+Table1[[#This Row],[Checking ]]</f>
        <v>135</v>
      </c>
      <c r="E29" s="6">
        <v>37</v>
      </c>
      <c r="F29" s="4">
        <v>7</v>
      </c>
      <c r="G29" s="4" t="s">
        <v>31</v>
      </c>
      <c r="H29" s="4" t="s">
        <v>32</v>
      </c>
      <c r="I29" s="6">
        <v>36</v>
      </c>
      <c r="J29" s="4" t="s">
        <v>35</v>
      </c>
      <c r="K29" s="6">
        <v>4</v>
      </c>
      <c r="L29" s="4" t="s">
        <v>36</v>
      </c>
      <c r="M29" s="4" t="s">
        <v>2</v>
      </c>
      <c r="N29" s="4" t="str">
        <f>IF(Table1[[#This Row],[Checking ]]&lt;250,"Low",IF(Table1[[#This Row],[Checking ]]&lt;2000,"Medium","High"))</f>
        <v>Low</v>
      </c>
      <c r="O29" s="4" t="str">
        <f>IF(Table1[[#This Row],[Savings]]&lt;250,"Low",IF(Table1[[#This Row],[Savings]]&lt;2000,"Medium","High"))</f>
        <v>Low</v>
      </c>
      <c r="P29" s="4" t="str">
        <f>IF(Table1[[#This Row],[Combined Checking + Savings]]&lt;250,"Low",IF(Table1[[#This Row],[Combined Checking + Savings]]&lt;2000,"Medium","High"))</f>
        <v>Low</v>
      </c>
      <c r="Q29" s="12">
        <f t="shared" si="0"/>
        <v>0</v>
      </c>
      <c r="R29" s="12" t="e">
        <f>R28+Table1[[#This Row],[Pareto''s Analysis Savings]]</f>
        <v>#VALUE!</v>
      </c>
      <c r="S29" s="4">
        <f t="shared" si="1"/>
        <v>3.0309425557805688E-4</v>
      </c>
      <c r="U29" s="7">
        <f>U28+Table1[[#This Row],[Pareto''s Analysis Savings2]]</f>
        <v>3.0309425557805688E-4</v>
      </c>
    </row>
    <row r="30" spans="1:21" x14ac:dyDescent="0.2">
      <c r="A30" s="4" t="s">
        <v>25</v>
      </c>
      <c r="B30" s="5">
        <v>0</v>
      </c>
      <c r="C30" s="5">
        <v>138</v>
      </c>
      <c r="D30" s="5">
        <f>Table1[[#This Row],[Savings]]+Table1[[#This Row],[Checking ]]</f>
        <v>138</v>
      </c>
      <c r="E30" s="6">
        <v>7</v>
      </c>
      <c r="F30" s="4">
        <v>119</v>
      </c>
      <c r="G30" s="4" t="s">
        <v>31</v>
      </c>
      <c r="H30" s="4" t="s">
        <v>37</v>
      </c>
      <c r="I30" s="6">
        <v>29</v>
      </c>
      <c r="J30" s="4" t="s">
        <v>39</v>
      </c>
      <c r="K30" s="6">
        <v>2</v>
      </c>
      <c r="L30" s="4" t="s">
        <v>36</v>
      </c>
      <c r="M30" s="4" t="s">
        <v>3</v>
      </c>
      <c r="N30" s="4" t="str">
        <f>IF(Table1[[#This Row],[Checking ]]&lt;250,"Low",IF(Table1[[#This Row],[Checking ]]&lt;2000,"Medium","High"))</f>
        <v>Low</v>
      </c>
      <c r="O30" s="4" t="str">
        <f>IF(Table1[[#This Row],[Savings]]&lt;250,"Low",IF(Table1[[#This Row],[Savings]]&lt;2000,"Medium","High"))</f>
        <v>Low</v>
      </c>
      <c r="P30" s="4" t="str">
        <f>IF(Table1[[#This Row],[Combined Checking + Savings]]&lt;250,"Low",IF(Table1[[#This Row],[Combined Checking + Savings]]&lt;2000,"Medium","High"))</f>
        <v>Low</v>
      </c>
      <c r="Q30" s="12">
        <f t="shared" si="0"/>
        <v>1.7914191024990297E-4</v>
      </c>
      <c r="R30" s="12" t="e">
        <f>R29+Table1[[#This Row],[Pareto''s Analysis Savings]]</f>
        <v>#VALUE!</v>
      </c>
      <c r="S30" s="4">
        <f t="shared" si="1"/>
        <v>0</v>
      </c>
      <c r="U30" s="7">
        <f>U29+Table1[[#This Row],[Pareto''s Analysis Savings2]]</f>
        <v>3.0309425557805688E-4</v>
      </c>
    </row>
    <row r="31" spans="1:21" x14ac:dyDescent="0.2">
      <c r="A31" s="4" t="s">
        <v>30</v>
      </c>
      <c r="B31" s="5">
        <v>0</v>
      </c>
      <c r="C31" s="5">
        <v>142</v>
      </c>
      <c r="D31" s="5">
        <f>Table1[[#This Row],[Savings]]+Table1[[#This Row],[Checking ]]</f>
        <v>142</v>
      </c>
      <c r="E31" s="6">
        <v>7</v>
      </c>
      <c r="F31" s="4">
        <v>53</v>
      </c>
      <c r="G31" s="4" t="s">
        <v>26</v>
      </c>
      <c r="H31" s="4" t="s">
        <v>27</v>
      </c>
      <c r="I31" s="6">
        <v>48</v>
      </c>
      <c r="J31" s="4" t="s">
        <v>28</v>
      </c>
      <c r="K31" s="6">
        <v>1</v>
      </c>
      <c r="L31" s="4" t="s">
        <v>36</v>
      </c>
      <c r="M31" s="4" t="s">
        <v>3</v>
      </c>
      <c r="N31" s="4" t="str">
        <f>IF(Table1[[#This Row],[Checking ]]&lt;250,"Low",IF(Table1[[#This Row],[Checking ]]&lt;2000,"Medium","High"))</f>
        <v>Low</v>
      </c>
      <c r="O31" s="4" t="str">
        <f>IF(Table1[[#This Row],[Savings]]&lt;250,"Low",IF(Table1[[#This Row],[Savings]]&lt;2000,"Medium","High"))</f>
        <v>Low</v>
      </c>
      <c r="P31" s="4" t="str">
        <f>IF(Table1[[#This Row],[Combined Checking + Savings]]&lt;250,"Low",IF(Table1[[#This Row],[Combined Checking + Savings]]&lt;2000,"Medium","High"))</f>
        <v>Low</v>
      </c>
      <c r="Q31" s="12">
        <f t="shared" si="0"/>
        <v>1.8433442938758132E-4</v>
      </c>
      <c r="R31" s="12" t="e">
        <f>R30+Table1[[#This Row],[Pareto''s Analysis Savings]]</f>
        <v>#VALUE!</v>
      </c>
      <c r="S31" s="4">
        <f t="shared" si="1"/>
        <v>0</v>
      </c>
      <c r="U31" s="7">
        <f>U30+Table1[[#This Row],[Pareto''s Analysis Savings2]]</f>
        <v>3.0309425557805688E-4</v>
      </c>
    </row>
    <row r="32" spans="1:21" x14ac:dyDescent="0.2">
      <c r="A32" s="4" t="s">
        <v>30</v>
      </c>
      <c r="B32" s="5">
        <v>0</v>
      </c>
      <c r="C32" s="5">
        <v>146</v>
      </c>
      <c r="D32" s="5">
        <f>Table1[[#This Row],[Savings]]+Table1[[#This Row],[Checking ]]</f>
        <v>146</v>
      </c>
      <c r="E32" s="6">
        <v>25</v>
      </c>
      <c r="F32" s="4">
        <v>46</v>
      </c>
      <c r="G32" s="4" t="s">
        <v>31</v>
      </c>
      <c r="H32" s="4" t="s">
        <v>32</v>
      </c>
      <c r="I32" s="6">
        <v>26</v>
      </c>
      <c r="J32" s="4" t="s">
        <v>28</v>
      </c>
      <c r="K32" s="6">
        <v>4</v>
      </c>
      <c r="L32" s="4" t="s">
        <v>36</v>
      </c>
      <c r="M32" s="4" t="s">
        <v>2</v>
      </c>
      <c r="N32" s="4" t="str">
        <f>IF(Table1[[#This Row],[Checking ]]&lt;250,"Low",IF(Table1[[#This Row],[Checking ]]&lt;2000,"Medium","High"))</f>
        <v>Low</v>
      </c>
      <c r="O32" s="4" t="str">
        <f>IF(Table1[[#This Row],[Savings]]&lt;250,"Low",IF(Table1[[#This Row],[Savings]]&lt;2000,"Medium","High"))</f>
        <v>Low</v>
      </c>
      <c r="P32" s="4" t="str">
        <f>IF(Table1[[#This Row],[Combined Checking + Savings]]&lt;250,"Low",IF(Table1[[#This Row],[Combined Checking + Savings]]&lt;2000,"Medium","High"))</f>
        <v>Low</v>
      </c>
      <c r="Q32" s="12">
        <f t="shared" si="0"/>
        <v>1.8952694852525967E-4</v>
      </c>
      <c r="R32" s="12" t="e">
        <f>R31+Table1[[#This Row],[Pareto''s Analysis Savings]]</f>
        <v>#VALUE!</v>
      </c>
      <c r="S32" s="4">
        <f t="shared" si="1"/>
        <v>0</v>
      </c>
      <c r="U32" s="7">
        <f>U31+Table1[[#This Row],[Pareto''s Analysis Savings2]]</f>
        <v>3.0309425557805688E-4</v>
      </c>
    </row>
    <row r="33" spans="1:21" x14ac:dyDescent="0.2">
      <c r="A33" s="4" t="s">
        <v>25</v>
      </c>
      <c r="B33" s="5">
        <v>0</v>
      </c>
      <c r="C33" s="5">
        <v>148</v>
      </c>
      <c r="D33" s="5">
        <f>Table1[[#This Row],[Savings]]+Table1[[#This Row],[Checking ]]</f>
        <v>148</v>
      </c>
      <c r="E33" s="6">
        <v>43</v>
      </c>
      <c r="F33" s="4">
        <v>2</v>
      </c>
      <c r="G33" s="4" t="s">
        <v>31</v>
      </c>
      <c r="H33" s="4" t="s">
        <v>32</v>
      </c>
      <c r="I33" s="6">
        <v>33</v>
      </c>
      <c r="J33" s="4" t="s">
        <v>28</v>
      </c>
      <c r="K33" s="6">
        <v>3</v>
      </c>
      <c r="L33" s="4" t="s">
        <v>36</v>
      </c>
      <c r="M33" s="4" t="s">
        <v>2</v>
      </c>
      <c r="N33" s="4" t="str">
        <f>IF(Table1[[#This Row],[Checking ]]&lt;250,"Low",IF(Table1[[#This Row],[Checking ]]&lt;2000,"Medium","High"))</f>
        <v>Low</v>
      </c>
      <c r="O33" s="4" t="str">
        <f>IF(Table1[[#This Row],[Savings]]&lt;250,"Low",IF(Table1[[#This Row],[Savings]]&lt;2000,"Medium","High"))</f>
        <v>Low</v>
      </c>
      <c r="P33" s="4" t="str">
        <f>IF(Table1[[#This Row],[Combined Checking + Savings]]&lt;250,"Low",IF(Table1[[#This Row],[Combined Checking + Savings]]&lt;2000,"Medium","High"))</f>
        <v>Low</v>
      </c>
      <c r="Q33" s="12">
        <f t="shared" si="0"/>
        <v>1.9212320809409883E-4</v>
      </c>
      <c r="R33" s="12" t="e">
        <f>R32+Table1[[#This Row],[Pareto''s Analysis Savings]]</f>
        <v>#VALUE!</v>
      </c>
      <c r="S33" s="4">
        <f t="shared" si="1"/>
        <v>0</v>
      </c>
      <c r="U33" s="7">
        <f>U32+Table1[[#This Row],[Pareto''s Analysis Savings2]]</f>
        <v>3.0309425557805688E-4</v>
      </c>
    </row>
    <row r="34" spans="1:21" x14ac:dyDescent="0.2">
      <c r="A34" s="4" t="s">
        <v>42</v>
      </c>
      <c r="B34" s="5">
        <v>0</v>
      </c>
      <c r="C34" s="5">
        <v>150</v>
      </c>
      <c r="D34" s="5">
        <f>Table1[[#This Row],[Savings]]+Table1[[#This Row],[Checking ]]</f>
        <v>150</v>
      </c>
      <c r="E34" s="6">
        <v>49</v>
      </c>
      <c r="F34" s="4">
        <v>46</v>
      </c>
      <c r="G34" s="4" t="s">
        <v>26</v>
      </c>
      <c r="H34" s="4" t="s">
        <v>27</v>
      </c>
      <c r="I34" s="6">
        <v>36</v>
      </c>
      <c r="J34" s="4" t="s">
        <v>39</v>
      </c>
      <c r="K34" s="6">
        <v>4</v>
      </c>
      <c r="L34" s="4" t="s">
        <v>36</v>
      </c>
      <c r="M34" s="4" t="s">
        <v>2</v>
      </c>
      <c r="N34" s="4" t="str">
        <f>IF(Table1[[#This Row],[Checking ]]&lt;250,"Low",IF(Table1[[#This Row],[Checking ]]&lt;2000,"Medium","High"))</f>
        <v>Low</v>
      </c>
      <c r="O34" s="4" t="str">
        <f>IF(Table1[[#This Row],[Savings]]&lt;250,"Low",IF(Table1[[#This Row],[Savings]]&lt;2000,"Medium","High"))</f>
        <v>Low</v>
      </c>
      <c r="P34" s="4" t="str">
        <f>IF(Table1[[#This Row],[Combined Checking + Savings]]&lt;250,"Low",IF(Table1[[#This Row],[Combined Checking + Savings]]&lt;2000,"Medium","High"))</f>
        <v>Low</v>
      </c>
      <c r="Q34" s="12">
        <f t="shared" si="0"/>
        <v>1.9471946766293801E-4</v>
      </c>
      <c r="R34" s="12" t="e">
        <f>R33+Table1[[#This Row],[Pareto''s Analysis Savings]]</f>
        <v>#VALUE!</v>
      </c>
      <c r="S34" s="4">
        <f t="shared" si="1"/>
        <v>0</v>
      </c>
      <c r="U34" s="7">
        <f>U33+Table1[[#This Row],[Pareto''s Analysis Savings2]]</f>
        <v>3.0309425557805688E-4</v>
      </c>
    </row>
    <row r="35" spans="1:21" x14ac:dyDescent="0.2">
      <c r="A35" s="4" t="s">
        <v>30</v>
      </c>
      <c r="B35" s="5">
        <v>0</v>
      </c>
      <c r="C35" s="5">
        <v>154</v>
      </c>
      <c r="D35" s="5">
        <f>Table1[[#This Row],[Savings]]+Table1[[#This Row],[Checking ]]</f>
        <v>154</v>
      </c>
      <c r="E35" s="6">
        <v>37</v>
      </c>
      <c r="F35" s="4">
        <v>2</v>
      </c>
      <c r="G35" s="4" t="s">
        <v>26</v>
      </c>
      <c r="H35" s="4" t="s">
        <v>27</v>
      </c>
      <c r="I35" s="6">
        <v>22</v>
      </c>
      <c r="J35" s="4" t="s">
        <v>39</v>
      </c>
      <c r="K35" s="6">
        <v>4</v>
      </c>
      <c r="L35" s="4" t="s">
        <v>36</v>
      </c>
      <c r="M35" s="4" t="s">
        <v>2</v>
      </c>
      <c r="N35" s="4" t="str">
        <f>IF(Table1[[#This Row],[Checking ]]&lt;250,"Low",IF(Table1[[#This Row],[Checking ]]&lt;2000,"Medium","High"))</f>
        <v>Low</v>
      </c>
      <c r="O35" s="4" t="str">
        <f>IF(Table1[[#This Row],[Savings]]&lt;250,"Low",IF(Table1[[#This Row],[Savings]]&lt;2000,"Medium","High"))</f>
        <v>Low</v>
      </c>
      <c r="P35" s="4" t="str">
        <f>IF(Table1[[#This Row],[Combined Checking + Savings]]&lt;250,"Low",IF(Table1[[#This Row],[Combined Checking + Savings]]&lt;2000,"Medium","High"))</f>
        <v>Low</v>
      </c>
      <c r="Q35" s="12">
        <f t="shared" si="0"/>
        <v>1.9991198680061636E-4</v>
      </c>
      <c r="R35" s="12" t="e">
        <f>R34+Table1[[#This Row],[Pareto''s Analysis Savings]]</f>
        <v>#VALUE!</v>
      </c>
      <c r="S35" s="4">
        <f t="shared" si="1"/>
        <v>0</v>
      </c>
      <c r="U35" s="7">
        <f>U34+Table1[[#This Row],[Pareto''s Analysis Savings2]]</f>
        <v>3.0309425557805688E-4</v>
      </c>
    </row>
    <row r="36" spans="1:21" x14ac:dyDescent="0.2">
      <c r="A36" s="4" t="s">
        <v>25</v>
      </c>
      <c r="B36" s="5">
        <v>156</v>
      </c>
      <c r="C36" s="5">
        <v>0</v>
      </c>
      <c r="D36" s="5">
        <f>Table1[[#This Row],[Savings]]+Table1[[#This Row],[Checking ]]</f>
        <v>156</v>
      </c>
      <c r="E36" s="6">
        <v>13</v>
      </c>
      <c r="F36" s="4">
        <v>58</v>
      </c>
      <c r="G36" s="4" t="s">
        <v>26</v>
      </c>
      <c r="H36" s="4" t="s">
        <v>27</v>
      </c>
      <c r="I36" s="6">
        <v>32</v>
      </c>
      <c r="J36" s="4" t="s">
        <v>28</v>
      </c>
      <c r="K36" s="6">
        <v>3</v>
      </c>
      <c r="L36" s="4" t="s">
        <v>40</v>
      </c>
      <c r="M36" s="4" t="s">
        <v>2</v>
      </c>
      <c r="N36" s="4" t="str">
        <f>IF(Table1[[#This Row],[Checking ]]&lt;250,"Low",IF(Table1[[#This Row],[Checking ]]&lt;2000,"Medium","High"))</f>
        <v>Low</v>
      </c>
      <c r="O36" s="4" t="str">
        <f>IF(Table1[[#This Row],[Savings]]&lt;250,"Low",IF(Table1[[#This Row],[Savings]]&lt;2000,"Medium","High"))</f>
        <v>Low</v>
      </c>
      <c r="P36" s="4" t="str">
        <f>IF(Table1[[#This Row],[Combined Checking + Savings]]&lt;250,"Low",IF(Table1[[#This Row],[Combined Checking + Savings]]&lt;2000,"Medium","High"))</f>
        <v>Low</v>
      </c>
      <c r="Q36" s="12">
        <f t="shared" si="0"/>
        <v>0</v>
      </c>
      <c r="R36" s="12" t="e">
        <f>R35+Table1[[#This Row],[Pareto''s Analysis Savings]]</f>
        <v>#VALUE!</v>
      </c>
      <c r="S36" s="4">
        <f t="shared" si="1"/>
        <v>3.5024225089019904E-4</v>
      </c>
      <c r="U36" s="7">
        <f>U35+Table1[[#This Row],[Pareto''s Analysis Savings2]]</f>
        <v>6.5333650646825592E-4</v>
      </c>
    </row>
    <row r="37" spans="1:21" x14ac:dyDescent="0.2">
      <c r="A37" s="4" t="s">
        <v>34</v>
      </c>
      <c r="B37" s="5">
        <v>0</v>
      </c>
      <c r="C37" s="5">
        <v>160</v>
      </c>
      <c r="D37" s="5">
        <f>Table1[[#This Row],[Savings]]+Table1[[#This Row],[Checking ]]</f>
        <v>160</v>
      </c>
      <c r="E37" s="6">
        <v>13</v>
      </c>
      <c r="F37" s="4">
        <v>7</v>
      </c>
      <c r="G37" s="4" t="s">
        <v>31</v>
      </c>
      <c r="H37" s="4" t="s">
        <v>37</v>
      </c>
      <c r="I37" s="6">
        <v>40</v>
      </c>
      <c r="J37" s="4" t="s">
        <v>39</v>
      </c>
      <c r="K37" s="6">
        <v>4</v>
      </c>
      <c r="L37" s="4" t="s">
        <v>36</v>
      </c>
      <c r="M37" s="4" t="s">
        <v>3</v>
      </c>
      <c r="N37" s="4" t="str">
        <f>IF(Table1[[#This Row],[Checking ]]&lt;250,"Low",IF(Table1[[#This Row],[Checking ]]&lt;2000,"Medium","High"))</f>
        <v>Low</v>
      </c>
      <c r="O37" s="4" t="str">
        <f>IF(Table1[[#This Row],[Savings]]&lt;250,"Low",IF(Table1[[#This Row],[Savings]]&lt;2000,"Medium","High"))</f>
        <v>Low</v>
      </c>
      <c r="P37" s="4" t="str">
        <f>IF(Table1[[#This Row],[Combined Checking + Savings]]&lt;250,"Low",IF(Table1[[#This Row],[Combined Checking + Savings]]&lt;2000,"Medium","High"))</f>
        <v>Low</v>
      </c>
      <c r="Q37" s="12">
        <f t="shared" si="0"/>
        <v>2.0770076550713387E-4</v>
      </c>
      <c r="R37" s="12" t="e">
        <f>R36+Table1[[#This Row],[Pareto''s Analysis Savings]]</f>
        <v>#VALUE!</v>
      </c>
      <c r="S37" s="4">
        <f t="shared" si="1"/>
        <v>0</v>
      </c>
      <c r="U37" s="7">
        <f>U36+Table1[[#This Row],[Pareto''s Analysis Savings2]]</f>
        <v>6.5333650646825592E-4</v>
      </c>
    </row>
    <row r="38" spans="1:21" x14ac:dyDescent="0.2">
      <c r="A38" s="4" t="s">
        <v>30</v>
      </c>
      <c r="B38" s="5">
        <v>0</v>
      </c>
      <c r="C38" s="5">
        <v>162</v>
      </c>
      <c r="D38" s="5">
        <f>Table1[[#This Row],[Savings]]+Table1[[#This Row],[Checking ]]</f>
        <v>162</v>
      </c>
      <c r="E38" s="6">
        <v>25</v>
      </c>
      <c r="F38" s="4">
        <v>1</v>
      </c>
      <c r="G38" s="4" t="s">
        <v>31</v>
      </c>
      <c r="H38" s="4" t="s">
        <v>27</v>
      </c>
      <c r="I38" s="6">
        <v>54</v>
      </c>
      <c r="J38" s="4" t="s">
        <v>28</v>
      </c>
      <c r="K38" s="6">
        <v>1</v>
      </c>
      <c r="L38" s="4" t="s">
        <v>36</v>
      </c>
      <c r="M38" s="4" t="s">
        <v>2</v>
      </c>
      <c r="N38" s="4" t="str">
        <f>IF(Table1[[#This Row],[Checking ]]&lt;250,"Low",IF(Table1[[#This Row],[Checking ]]&lt;2000,"Medium","High"))</f>
        <v>Low</v>
      </c>
      <c r="O38" s="4" t="str">
        <f>IF(Table1[[#This Row],[Savings]]&lt;250,"Low",IF(Table1[[#This Row],[Savings]]&lt;2000,"Medium","High"))</f>
        <v>Low</v>
      </c>
      <c r="P38" s="4" t="str">
        <f>IF(Table1[[#This Row],[Combined Checking + Savings]]&lt;250,"Low",IF(Table1[[#This Row],[Combined Checking + Savings]]&lt;2000,"Medium","High"))</f>
        <v>Low</v>
      </c>
      <c r="Q38" s="12">
        <f t="shared" si="0"/>
        <v>2.1029702507597303E-4</v>
      </c>
      <c r="R38" s="12" t="e">
        <f>R37+Table1[[#This Row],[Pareto''s Analysis Savings]]</f>
        <v>#VALUE!</v>
      </c>
      <c r="S38" s="4">
        <f t="shared" si="1"/>
        <v>0</v>
      </c>
      <c r="U38" s="7">
        <f>U37+Table1[[#This Row],[Pareto''s Analysis Savings2]]</f>
        <v>6.5333650646825592E-4</v>
      </c>
    </row>
    <row r="39" spans="1:21" x14ac:dyDescent="0.2">
      <c r="A39" s="4" t="s">
        <v>33</v>
      </c>
      <c r="B39" s="5">
        <v>0</v>
      </c>
      <c r="C39" s="5">
        <v>164</v>
      </c>
      <c r="D39" s="5">
        <f>Table1[[#This Row],[Savings]]+Table1[[#This Row],[Checking ]]</f>
        <v>164</v>
      </c>
      <c r="E39" s="6">
        <v>13</v>
      </c>
      <c r="F39" s="4">
        <v>65</v>
      </c>
      <c r="G39" s="4" t="s">
        <v>26</v>
      </c>
      <c r="H39" s="4" t="s">
        <v>27</v>
      </c>
      <c r="I39" s="6">
        <v>56</v>
      </c>
      <c r="J39" s="4" t="s">
        <v>35</v>
      </c>
      <c r="K39" s="6">
        <v>4</v>
      </c>
      <c r="L39" s="4" t="s">
        <v>40</v>
      </c>
      <c r="M39" s="4" t="s">
        <v>3</v>
      </c>
      <c r="N39" s="4" t="str">
        <f>IF(Table1[[#This Row],[Checking ]]&lt;250,"Low",IF(Table1[[#This Row],[Checking ]]&lt;2000,"Medium","High"))</f>
        <v>Low</v>
      </c>
      <c r="O39" s="4" t="str">
        <f>IF(Table1[[#This Row],[Savings]]&lt;250,"Low",IF(Table1[[#This Row],[Savings]]&lt;2000,"Medium","High"))</f>
        <v>Low</v>
      </c>
      <c r="P39" s="4" t="str">
        <f>IF(Table1[[#This Row],[Combined Checking + Savings]]&lt;250,"Low",IF(Table1[[#This Row],[Combined Checking + Savings]]&lt;2000,"Medium","High"))</f>
        <v>Low</v>
      </c>
      <c r="Q39" s="12">
        <f t="shared" si="0"/>
        <v>2.1289328464481222E-4</v>
      </c>
      <c r="R39" s="12" t="e">
        <f>R38+Table1[[#This Row],[Pareto''s Analysis Savings]]</f>
        <v>#VALUE!</v>
      </c>
      <c r="S39" s="4">
        <f t="shared" si="1"/>
        <v>0</v>
      </c>
      <c r="U39" s="7">
        <f>U38+Table1[[#This Row],[Pareto''s Analysis Savings2]]</f>
        <v>6.5333650646825592E-4</v>
      </c>
    </row>
    <row r="40" spans="1:21" x14ac:dyDescent="0.2">
      <c r="A40" s="4" t="s">
        <v>30</v>
      </c>
      <c r="B40" s="5">
        <v>0</v>
      </c>
      <c r="C40" s="5">
        <v>169</v>
      </c>
      <c r="D40" s="5">
        <f>Table1[[#This Row],[Savings]]+Table1[[#This Row],[Checking ]]</f>
        <v>169</v>
      </c>
      <c r="E40" s="6">
        <v>19</v>
      </c>
      <c r="F40" s="4">
        <v>6</v>
      </c>
      <c r="G40" s="4" t="s">
        <v>31</v>
      </c>
      <c r="H40" s="4" t="s">
        <v>32</v>
      </c>
      <c r="I40" s="6">
        <v>43</v>
      </c>
      <c r="J40" s="4" t="s">
        <v>28</v>
      </c>
      <c r="K40" s="6">
        <v>3</v>
      </c>
      <c r="L40" s="4" t="s">
        <v>36</v>
      </c>
      <c r="M40" s="4" t="s">
        <v>2</v>
      </c>
      <c r="N40" s="4" t="str">
        <f>IF(Table1[[#This Row],[Checking ]]&lt;250,"Low",IF(Table1[[#This Row],[Checking ]]&lt;2000,"Medium","High"))</f>
        <v>Low</v>
      </c>
      <c r="O40" s="4" t="str">
        <f>IF(Table1[[#This Row],[Savings]]&lt;250,"Low",IF(Table1[[#This Row],[Savings]]&lt;2000,"Medium","High"))</f>
        <v>Low</v>
      </c>
      <c r="P40" s="4" t="str">
        <f>IF(Table1[[#This Row],[Combined Checking + Savings]]&lt;250,"Low",IF(Table1[[#This Row],[Combined Checking + Savings]]&lt;2000,"Medium","High"))</f>
        <v>Low</v>
      </c>
      <c r="Q40" s="12">
        <f t="shared" si="0"/>
        <v>2.1938393356691016E-4</v>
      </c>
      <c r="R40" s="12" t="e">
        <f>R39+Table1[[#This Row],[Pareto''s Analysis Savings]]</f>
        <v>#VALUE!</v>
      </c>
      <c r="S40" s="4">
        <f t="shared" si="1"/>
        <v>0</v>
      </c>
      <c r="U40" s="7">
        <f>U39+Table1[[#This Row],[Pareto''s Analysis Savings2]]</f>
        <v>6.5333650646825592E-4</v>
      </c>
    </row>
    <row r="41" spans="1:21" x14ac:dyDescent="0.2">
      <c r="A41" s="4" t="s">
        <v>42</v>
      </c>
      <c r="B41" s="5">
        <v>172</v>
      </c>
      <c r="C41" s="5">
        <v>0</v>
      </c>
      <c r="D41" s="5">
        <f>Table1[[#This Row],[Savings]]+Table1[[#This Row],[Checking ]]</f>
        <v>172</v>
      </c>
      <c r="E41" s="6">
        <v>25</v>
      </c>
      <c r="F41" s="4">
        <v>36</v>
      </c>
      <c r="G41" s="4" t="s">
        <v>31</v>
      </c>
      <c r="H41" s="4" t="s">
        <v>32</v>
      </c>
      <c r="I41" s="6">
        <v>33</v>
      </c>
      <c r="J41" s="4" t="s">
        <v>28</v>
      </c>
      <c r="K41" s="6">
        <v>3</v>
      </c>
      <c r="L41" s="4" t="s">
        <v>36</v>
      </c>
      <c r="M41" s="4" t="s">
        <v>3</v>
      </c>
      <c r="N41" s="4" t="str">
        <f>IF(Table1[[#This Row],[Checking ]]&lt;250,"Low",IF(Table1[[#This Row],[Checking ]]&lt;2000,"Medium","High"))</f>
        <v>Low</v>
      </c>
      <c r="O41" s="4" t="str">
        <f>IF(Table1[[#This Row],[Savings]]&lt;250,"Low",IF(Table1[[#This Row],[Savings]]&lt;2000,"Medium","High"))</f>
        <v>Low</v>
      </c>
      <c r="P41" s="4" t="str">
        <f>IF(Table1[[#This Row],[Combined Checking + Savings]]&lt;250,"Low",IF(Table1[[#This Row],[Combined Checking + Savings]]&lt;2000,"Medium","High"))</f>
        <v>Low</v>
      </c>
      <c r="Q41" s="12">
        <f t="shared" si="0"/>
        <v>0</v>
      </c>
      <c r="R41" s="12" t="e">
        <f>R40+Table1[[#This Row],[Pareto''s Analysis Savings]]</f>
        <v>#VALUE!</v>
      </c>
      <c r="S41" s="4">
        <f t="shared" si="1"/>
        <v>3.8616453303278359E-4</v>
      </c>
      <c r="U41" s="7">
        <f>U40+Table1[[#This Row],[Pareto''s Analysis Savings2]]</f>
        <v>1.0395010395010396E-3</v>
      </c>
    </row>
    <row r="42" spans="1:21" x14ac:dyDescent="0.2">
      <c r="A42" s="4" t="s">
        <v>42</v>
      </c>
      <c r="B42" s="5">
        <v>177</v>
      </c>
      <c r="C42" s="5">
        <v>0</v>
      </c>
      <c r="D42" s="5">
        <f>Table1[[#This Row],[Savings]]+Table1[[#This Row],[Checking ]]</f>
        <v>177</v>
      </c>
      <c r="E42" s="6">
        <v>49</v>
      </c>
      <c r="F42" s="4">
        <v>9</v>
      </c>
      <c r="G42" s="4" t="s">
        <v>31</v>
      </c>
      <c r="H42" s="4" t="s">
        <v>32</v>
      </c>
      <c r="I42" s="6">
        <v>37</v>
      </c>
      <c r="J42" s="4" t="s">
        <v>35</v>
      </c>
      <c r="K42" s="6">
        <v>4</v>
      </c>
      <c r="L42" s="4" t="s">
        <v>36</v>
      </c>
      <c r="M42" s="4" t="s">
        <v>3</v>
      </c>
      <c r="N42" s="4" t="str">
        <f>IF(Table1[[#This Row],[Checking ]]&lt;250,"Low",IF(Table1[[#This Row],[Checking ]]&lt;2000,"Medium","High"))</f>
        <v>Low</v>
      </c>
      <c r="O42" s="4" t="str">
        <f>IF(Table1[[#This Row],[Savings]]&lt;250,"Low",IF(Table1[[#This Row],[Savings]]&lt;2000,"Medium","High"))</f>
        <v>Low</v>
      </c>
      <c r="P42" s="4" t="str">
        <f>IF(Table1[[#This Row],[Combined Checking + Savings]]&lt;250,"Low",IF(Table1[[#This Row],[Combined Checking + Savings]]&lt;2000,"Medium","High"))</f>
        <v>Low</v>
      </c>
      <c r="Q42" s="12">
        <f t="shared" si="0"/>
        <v>0</v>
      </c>
      <c r="R42" s="12" t="e">
        <f>R41+Table1[[#This Row],[Pareto''s Analysis Savings]]</f>
        <v>#VALUE!</v>
      </c>
      <c r="S42" s="4">
        <f t="shared" si="1"/>
        <v>3.9739024620234124E-4</v>
      </c>
      <c r="U42" s="7">
        <f>U41+Table1[[#This Row],[Pareto''s Analysis Savings2]]</f>
        <v>1.4368912857033807E-3</v>
      </c>
    </row>
    <row r="43" spans="1:21" x14ac:dyDescent="0.2">
      <c r="A43" s="4" t="s">
        <v>34</v>
      </c>
      <c r="B43" s="5">
        <v>0</v>
      </c>
      <c r="C43" s="5">
        <v>178</v>
      </c>
      <c r="D43" s="5">
        <f>Table1[[#This Row],[Savings]]+Table1[[#This Row],[Checking ]]</f>
        <v>178</v>
      </c>
      <c r="E43" s="6">
        <v>13</v>
      </c>
      <c r="F43" s="4">
        <v>89</v>
      </c>
      <c r="G43" s="4" t="s">
        <v>31</v>
      </c>
      <c r="H43" s="4" t="s">
        <v>32</v>
      </c>
      <c r="I43" s="6">
        <v>34</v>
      </c>
      <c r="J43" s="4" t="s">
        <v>35</v>
      </c>
      <c r="K43" s="6">
        <v>4</v>
      </c>
      <c r="L43" s="4" t="s">
        <v>36</v>
      </c>
      <c r="M43" s="4" t="s">
        <v>2</v>
      </c>
      <c r="N43" s="4" t="str">
        <f>IF(Table1[[#This Row],[Checking ]]&lt;250,"Low",IF(Table1[[#This Row],[Checking ]]&lt;2000,"Medium","High"))</f>
        <v>Low</v>
      </c>
      <c r="O43" s="4" t="str">
        <f>IF(Table1[[#This Row],[Savings]]&lt;250,"Low",IF(Table1[[#This Row],[Savings]]&lt;2000,"Medium","High"))</f>
        <v>Low</v>
      </c>
      <c r="P43" s="4" t="str">
        <f>IF(Table1[[#This Row],[Combined Checking + Savings]]&lt;250,"Low",IF(Table1[[#This Row],[Combined Checking + Savings]]&lt;2000,"Medium","High"))</f>
        <v>Low</v>
      </c>
      <c r="Q43" s="12">
        <f t="shared" si="0"/>
        <v>2.3106710162668642E-4</v>
      </c>
      <c r="R43" s="12" t="e">
        <f>R42+Table1[[#This Row],[Pareto''s Analysis Savings]]</f>
        <v>#VALUE!</v>
      </c>
      <c r="S43" s="4">
        <f t="shared" si="1"/>
        <v>0</v>
      </c>
      <c r="U43" s="7">
        <f>U42+Table1[[#This Row],[Pareto''s Analysis Savings2]]</f>
        <v>1.4368912857033807E-3</v>
      </c>
    </row>
    <row r="44" spans="1:21" x14ac:dyDescent="0.2">
      <c r="A44" s="4" t="s">
        <v>30</v>
      </c>
      <c r="B44" s="5">
        <v>0</v>
      </c>
      <c r="C44" s="5">
        <v>180</v>
      </c>
      <c r="D44" s="5">
        <f>Table1[[#This Row],[Savings]]+Table1[[#This Row],[Checking ]]</f>
        <v>180</v>
      </c>
      <c r="E44" s="6">
        <v>5</v>
      </c>
      <c r="F44" s="4">
        <v>2</v>
      </c>
      <c r="G44" s="4" t="s">
        <v>26</v>
      </c>
      <c r="H44" s="4" t="s">
        <v>27</v>
      </c>
      <c r="I44" s="6">
        <v>22</v>
      </c>
      <c r="J44" s="4" t="s">
        <v>39</v>
      </c>
      <c r="K44" s="6">
        <v>3</v>
      </c>
      <c r="L44" s="4" t="s">
        <v>40</v>
      </c>
      <c r="M44" s="4" t="s">
        <v>3</v>
      </c>
      <c r="N44" s="4" t="str">
        <f>IF(Table1[[#This Row],[Checking ]]&lt;250,"Low",IF(Table1[[#This Row],[Checking ]]&lt;2000,"Medium","High"))</f>
        <v>Low</v>
      </c>
      <c r="O44" s="4" t="str">
        <f>IF(Table1[[#This Row],[Savings]]&lt;250,"Low",IF(Table1[[#This Row],[Savings]]&lt;2000,"Medium","High"))</f>
        <v>Low</v>
      </c>
      <c r="P44" s="4" t="str">
        <f>IF(Table1[[#This Row],[Combined Checking + Savings]]&lt;250,"Low",IF(Table1[[#This Row],[Combined Checking + Savings]]&lt;2000,"Medium","High"))</f>
        <v>Low</v>
      </c>
      <c r="Q44" s="12">
        <f t="shared" si="0"/>
        <v>2.3366336119552561E-4</v>
      </c>
      <c r="R44" s="12" t="e">
        <f>R43+Table1[[#This Row],[Pareto''s Analysis Savings]]</f>
        <v>#VALUE!</v>
      </c>
      <c r="S44" s="4">
        <f t="shared" si="1"/>
        <v>0</v>
      </c>
      <c r="U44" s="7">
        <f>U43+Table1[[#This Row],[Pareto''s Analysis Savings2]]</f>
        <v>1.4368912857033807E-3</v>
      </c>
    </row>
    <row r="45" spans="1:21" x14ac:dyDescent="0.2">
      <c r="A45" s="4" t="s">
        <v>25</v>
      </c>
      <c r="B45" s="5">
        <v>0</v>
      </c>
      <c r="C45" s="5">
        <v>192</v>
      </c>
      <c r="D45" s="5">
        <f>Table1[[#This Row],[Savings]]+Table1[[#This Row],[Checking ]]</f>
        <v>192</v>
      </c>
      <c r="E45" s="6">
        <v>46</v>
      </c>
      <c r="F45" s="4">
        <v>13</v>
      </c>
      <c r="G45" s="4" t="s">
        <v>31</v>
      </c>
      <c r="H45" s="4" t="s">
        <v>32</v>
      </c>
      <c r="I45" s="6">
        <v>22</v>
      </c>
      <c r="J45" s="4" t="s">
        <v>35</v>
      </c>
      <c r="K45" s="6">
        <v>4</v>
      </c>
      <c r="L45" s="4" t="s">
        <v>36</v>
      </c>
      <c r="M45" s="4" t="s">
        <v>2</v>
      </c>
      <c r="N45" s="4" t="str">
        <f>IF(Table1[[#This Row],[Checking ]]&lt;250,"Low",IF(Table1[[#This Row],[Checking ]]&lt;2000,"Medium","High"))</f>
        <v>Low</v>
      </c>
      <c r="O45" s="4" t="str">
        <f>IF(Table1[[#This Row],[Savings]]&lt;250,"Low",IF(Table1[[#This Row],[Savings]]&lt;2000,"Medium","High"))</f>
        <v>Low</v>
      </c>
      <c r="P45" s="4" t="str">
        <f>IF(Table1[[#This Row],[Combined Checking + Savings]]&lt;250,"Low",IF(Table1[[#This Row],[Combined Checking + Savings]]&lt;2000,"Medium","High"))</f>
        <v>Low</v>
      </c>
      <c r="Q45" s="12">
        <f t="shared" si="0"/>
        <v>2.4924091860856066E-4</v>
      </c>
      <c r="R45" s="12" t="e">
        <f>R44+Table1[[#This Row],[Pareto''s Analysis Savings]]</f>
        <v>#VALUE!</v>
      </c>
      <c r="S45" s="4">
        <f t="shared" si="1"/>
        <v>0</v>
      </c>
      <c r="U45" s="7">
        <f>U44+Table1[[#This Row],[Pareto''s Analysis Savings2]]</f>
        <v>1.4368912857033807E-3</v>
      </c>
    </row>
    <row r="46" spans="1:21" x14ac:dyDescent="0.2">
      <c r="A46" s="4" t="s">
        <v>38</v>
      </c>
      <c r="B46" s="5">
        <v>0</v>
      </c>
      <c r="C46" s="5">
        <v>192</v>
      </c>
      <c r="D46" s="5">
        <f>Table1[[#This Row],[Savings]]+Table1[[#This Row],[Checking ]]</f>
        <v>192</v>
      </c>
      <c r="E46" s="6">
        <v>7</v>
      </c>
      <c r="F46" s="4">
        <v>2</v>
      </c>
      <c r="G46" s="4" t="s">
        <v>31</v>
      </c>
      <c r="H46" s="4" t="s">
        <v>32</v>
      </c>
      <c r="I46" s="6">
        <v>39</v>
      </c>
      <c r="J46" s="4" t="s">
        <v>28</v>
      </c>
      <c r="K46" s="6">
        <v>4</v>
      </c>
      <c r="L46" s="4" t="s">
        <v>40</v>
      </c>
      <c r="M46" s="4" t="s">
        <v>3</v>
      </c>
      <c r="N46" s="4" t="str">
        <f>IF(Table1[[#This Row],[Checking ]]&lt;250,"Low",IF(Table1[[#This Row],[Checking ]]&lt;2000,"Medium","High"))</f>
        <v>Low</v>
      </c>
      <c r="O46" s="4" t="str">
        <f>IF(Table1[[#This Row],[Savings]]&lt;250,"Low",IF(Table1[[#This Row],[Savings]]&lt;2000,"Medium","High"))</f>
        <v>Low</v>
      </c>
      <c r="P46" s="4" t="str">
        <f>IF(Table1[[#This Row],[Combined Checking + Savings]]&lt;250,"Low",IF(Table1[[#This Row],[Combined Checking + Savings]]&lt;2000,"Medium","High"))</f>
        <v>Low</v>
      </c>
      <c r="Q46" s="12">
        <f t="shared" si="0"/>
        <v>2.4924091860856066E-4</v>
      </c>
      <c r="R46" s="12" t="e">
        <f>R45+Table1[[#This Row],[Pareto''s Analysis Savings]]</f>
        <v>#VALUE!</v>
      </c>
      <c r="S46" s="4">
        <f t="shared" si="1"/>
        <v>0</v>
      </c>
      <c r="U46" s="7">
        <f>U45+Table1[[#This Row],[Pareto''s Analysis Savings2]]</f>
        <v>1.4368912857033807E-3</v>
      </c>
    </row>
    <row r="47" spans="1:21" x14ac:dyDescent="0.2">
      <c r="A47" s="4" t="s">
        <v>33</v>
      </c>
      <c r="B47" s="5">
        <v>197</v>
      </c>
      <c r="C47" s="5">
        <v>0</v>
      </c>
      <c r="D47" s="5">
        <f>Table1[[#This Row],[Savings]]+Table1[[#This Row],[Checking ]]</f>
        <v>197</v>
      </c>
      <c r="E47" s="6">
        <v>37</v>
      </c>
      <c r="F47" s="4">
        <v>17</v>
      </c>
      <c r="G47" s="4" t="s">
        <v>31</v>
      </c>
      <c r="H47" s="4" t="s">
        <v>37</v>
      </c>
      <c r="I47" s="6">
        <v>26</v>
      </c>
      <c r="J47" s="4" t="s">
        <v>28</v>
      </c>
      <c r="K47" s="6">
        <v>2</v>
      </c>
      <c r="L47" s="4" t="s">
        <v>36</v>
      </c>
      <c r="M47" s="4" t="s">
        <v>3</v>
      </c>
      <c r="N47" s="4" t="str">
        <f>IF(Table1[[#This Row],[Checking ]]&lt;250,"Low",IF(Table1[[#This Row],[Checking ]]&lt;2000,"Medium","High"))</f>
        <v>Low</v>
      </c>
      <c r="O47" s="4" t="str">
        <f>IF(Table1[[#This Row],[Savings]]&lt;250,"Low",IF(Table1[[#This Row],[Savings]]&lt;2000,"Medium","High"))</f>
        <v>Low</v>
      </c>
      <c r="P47" s="4" t="str">
        <f>IF(Table1[[#This Row],[Combined Checking + Savings]]&lt;250,"Low",IF(Table1[[#This Row],[Combined Checking + Savings]]&lt;2000,"Medium","High"))</f>
        <v>Low</v>
      </c>
      <c r="Q47" s="12">
        <f t="shared" si="0"/>
        <v>0</v>
      </c>
      <c r="R47" s="12" t="e">
        <f>R46+Table1[[#This Row],[Pareto''s Analysis Savings]]</f>
        <v>#VALUE!</v>
      </c>
      <c r="S47" s="4">
        <f t="shared" si="1"/>
        <v>4.4229309888057188E-4</v>
      </c>
      <c r="U47" s="7">
        <f>U46+Table1[[#This Row],[Pareto''s Analysis Savings2]]</f>
        <v>1.8791843845839527E-3</v>
      </c>
    </row>
    <row r="48" spans="1:21" x14ac:dyDescent="0.2">
      <c r="A48" s="4" t="s">
        <v>30</v>
      </c>
      <c r="B48" s="5">
        <v>0</v>
      </c>
      <c r="C48" s="5">
        <v>204</v>
      </c>
      <c r="D48" s="5">
        <f>Table1[[#This Row],[Savings]]+Table1[[#This Row],[Checking ]]</f>
        <v>204</v>
      </c>
      <c r="E48" s="6">
        <v>31</v>
      </c>
      <c r="F48" s="4">
        <v>5</v>
      </c>
      <c r="G48" s="4" t="s">
        <v>31</v>
      </c>
      <c r="H48" s="4" t="s">
        <v>27</v>
      </c>
      <c r="I48" s="6">
        <v>30</v>
      </c>
      <c r="J48" s="4" t="s">
        <v>28</v>
      </c>
      <c r="K48" s="6">
        <v>4</v>
      </c>
      <c r="L48" s="4" t="s">
        <v>40</v>
      </c>
      <c r="M48" s="4" t="s">
        <v>2</v>
      </c>
      <c r="N48" s="4" t="str">
        <f>IF(Table1[[#This Row],[Checking ]]&lt;250,"Low",IF(Table1[[#This Row],[Checking ]]&lt;2000,"Medium","High"))</f>
        <v>Low</v>
      </c>
      <c r="O48" s="4" t="str">
        <f>IF(Table1[[#This Row],[Savings]]&lt;250,"Low",IF(Table1[[#This Row],[Savings]]&lt;2000,"Medium","High"))</f>
        <v>Low</v>
      </c>
      <c r="P48" s="4" t="str">
        <f>IF(Table1[[#This Row],[Combined Checking + Savings]]&lt;250,"Low",IF(Table1[[#This Row],[Combined Checking + Savings]]&lt;2000,"Medium","High"))</f>
        <v>Low</v>
      </c>
      <c r="Q48" s="12">
        <f t="shared" si="0"/>
        <v>2.6481847602159567E-4</v>
      </c>
      <c r="R48" s="12" t="e">
        <f>R47+Table1[[#This Row],[Pareto''s Analysis Savings]]</f>
        <v>#VALUE!</v>
      </c>
      <c r="S48" s="4">
        <f t="shared" si="1"/>
        <v>0</v>
      </c>
      <c r="U48" s="7">
        <f>U47+Table1[[#This Row],[Pareto''s Analysis Savings2]]</f>
        <v>1.8791843845839527E-3</v>
      </c>
    </row>
    <row r="49" spans="1:26" x14ac:dyDescent="0.2">
      <c r="A49" s="4" t="s">
        <v>38</v>
      </c>
      <c r="B49" s="5">
        <v>0</v>
      </c>
      <c r="C49" s="5">
        <v>207</v>
      </c>
      <c r="D49" s="5">
        <f>Table1[[#This Row],[Savings]]+Table1[[#This Row],[Checking ]]</f>
        <v>207</v>
      </c>
      <c r="E49" s="6">
        <v>13</v>
      </c>
      <c r="F49" s="4">
        <v>119</v>
      </c>
      <c r="G49" s="4" t="s">
        <v>31</v>
      </c>
      <c r="H49" s="4" t="s">
        <v>32</v>
      </c>
      <c r="I49" s="6">
        <v>42</v>
      </c>
      <c r="J49" s="4" t="s">
        <v>39</v>
      </c>
      <c r="K49" s="6">
        <v>4</v>
      </c>
      <c r="L49" s="4" t="s">
        <v>36</v>
      </c>
      <c r="M49" s="4" t="s">
        <v>2</v>
      </c>
      <c r="N49" s="4" t="str">
        <f>IF(Table1[[#This Row],[Checking ]]&lt;250,"Low",IF(Table1[[#This Row],[Checking ]]&lt;2000,"Medium","High"))</f>
        <v>Low</v>
      </c>
      <c r="O49" s="4" t="str">
        <f>IF(Table1[[#This Row],[Savings]]&lt;250,"Low",IF(Table1[[#This Row],[Savings]]&lt;2000,"Medium","High"))</f>
        <v>Low</v>
      </c>
      <c r="P49" s="4" t="str">
        <f>IF(Table1[[#This Row],[Combined Checking + Savings]]&lt;250,"Low",IF(Table1[[#This Row],[Combined Checking + Savings]]&lt;2000,"Medium","High"))</f>
        <v>Low</v>
      </c>
      <c r="Q49" s="12">
        <f t="shared" si="0"/>
        <v>2.6871286537485446E-4</v>
      </c>
      <c r="R49" s="12" t="e">
        <f>R48+Table1[[#This Row],[Pareto''s Analysis Savings]]</f>
        <v>#VALUE!</v>
      </c>
      <c r="S49" s="4">
        <f t="shared" si="1"/>
        <v>0</v>
      </c>
      <c r="U49" s="7">
        <f>U48+Table1[[#This Row],[Pareto''s Analysis Savings2]]</f>
        <v>1.8791843845839527E-3</v>
      </c>
    </row>
    <row r="50" spans="1:26" x14ac:dyDescent="0.2">
      <c r="A50" s="4" t="s">
        <v>45</v>
      </c>
      <c r="B50" s="5">
        <v>207</v>
      </c>
      <c r="C50" s="5">
        <v>0</v>
      </c>
      <c r="D50" s="5">
        <f>Table1[[#This Row],[Savings]]+Table1[[#This Row],[Checking ]]</f>
        <v>207</v>
      </c>
      <c r="E50" s="6">
        <v>28</v>
      </c>
      <c r="F50" s="4">
        <v>116</v>
      </c>
      <c r="G50" s="4" t="s">
        <v>31</v>
      </c>
      <c r="H50" s="4" t="s">
        <v>32</v>
      </c>
      <c r="I50" s="6">
        <v>47</v>
      </c>
      <c r="J50" s="4" t="s">
        <v>28</v>
      </c>
      <c r="K50" s="6">
        <v>4</v>
      </c>
      <c r="L50" s="4" t="s">
        <v>36</v>
      </c>
      <c r="M50" s="4" t="s">
        <v>3</v>
      </c>
      <c r="N50" s="4" t="str">
        <f>IF(Table1[[#This Row],[Checking ]]&lt;250,"Low",IF(Table1[[#This Row],[Checking ]]&lt;2000,"Medium","High"))</f>
        <v>Low</v>
      </c>
      <c r="O50" s="4" t="str">
        <f>IF(Table1[[#This Row],[Savings]]&lt;250,"Low",IF(Table1[[#This Row],[Savings]]&lt;2000,"Medium","High"))</f>
        <v>Low</v>
      </c>
      <c r="P50" s="4" t="str">
        <f>IF(Table1[[#This Row],[Combined Checking + Savings]]&lt;250,"Low",IF(Table1[[#This Row],[Combined Checking + Savings]]&lt;2000,"Medium","High"))</f>
        <v>Low</v>
      </c>
      <c r="Q50" s="12">
        <f t="shared" si="0"/>
        <v>0</v>
      </c>
      <c r="R50" s="12" t="e">
        <f>R49+Table1[[#This Row],[Pareto''s Analysis Savings]]</f>
        <v>#VALUE!</v>
      </c>
      <c r="S50" s="4">
        <f t="shared" si="1"/>
        <v>4.6474452521968719E-4</v>
      </c>
      <c r="U50" s="7">
        <f>U49+Table1[[#This Row],[Pareto''s Analysis Savings2]]</f>
        <v>2.3439289098036399E-3</v>
      </c>
      <c r="Y50" s="7" t="s">
        <v>47</v>
      </c>
      <c r="Z50" s="15">
        <f>QUARTILE(Table1[Combined Checking + Savings],1)</f>
        <v>490</v>
      </c>
    </row>
    <row r="51" spans="1:26" x14ac:dyDescent="0.2">
      <c r="A51" s="4" t="s">
        <v>25</v>
      </c>
      <c r="B51" s="5">
        <v>0</v>
      </c>
      <c r="C51" s="5">
        <v>208</v>
      </c>
      <c r="D51" s="5">
        <f>Table1[[#This Row],[Savings]]+Table1[[#This Row],[Checking ]]</f>
        <v>208</v>
      </c>
      <c r="E51" s="6">
        <v>13</v>
      </c>
      <c r="F51" s="4">
        <v>23</v>
      </c>
      <c r="G51" s="4" t="s">
        <v>31</v>
      </c>
      <c r="H51" s="4" t="s">
        <v>32</v>
      </c>
      <c r="I51" s="6">
        <v>51</v>
      </c>
      <c r="J51" s="4" t="s">
        <v>28</v>
      </c>
      <c r="K51" s="6">
        <v>4</v>
      </c>
      <c r="L51" s="4" t="s">
        <v>36</v>
      </c>
      <c r="M51" s="4" t="s">
        <v>3</v>
      </c>
      <c r="N51" s="4" t="str">
        <f>IF(Table1[[#This Row],[Checking ]]&lt;250,"Low",IF(Table1[[#This Row],[Checking ]]&lt;2000,"Medium","High"))</f>
        <v>Low</v>
      </c>
      <c r="O51" s="4" t="str">
        <f>IF(Table1[[#This Row],[Savings]]&lt;250,"Low",IF(Table1[[#This Row],[Savings]]&lt;2000,"Medium","High"))</f>
        <v>Low</v>
      </c>
      <c r="P51" s="4" t="str">
        <f>IF(Table1[[#This Row],[Combined Checking + Savings]]&lt;250,"Low",IF(Table1[[#This Row],[Combined Checking + Savings]]&lt;2000,"Medium","High"))</f>
        <v>Low</v>
      </c>
      <c r="Q51" s="12">
        <f t="shared" si="0"/>
        <v>2.7001099515927405E-4</v>
      </c>
      <c r="R51" s="12" t="e">
        <f>R50+Table1[[#This Row],[Pareto''s Analysis Savings]]</f>
        <v>#VALUE!</v>
      </c>
      <c r="S51" s="4">
        <f t="shared" si="1"/>
        <v>0</v>
      </c>
      <c r="U51" s="7">
        <f>U50+Table1[[#This Row],[Pareto''s Analysis Savings2]]</f>
        <v>2.3439289098036399E-3</v>
      </c>
      <c r="Y51" s="7" t="s">
        <v>48</v>
      </c>
      <c r="Z51" s="15">
        <f>QUARTILE(Table1[Combined Checking + Savings],2)</f>
        <v>836</v>
      </c>
    </row>
    <row r="52" spans="1:26" x14ac:dyDescent="0.2">
      <c r="A52" s="4" t="s">
        <v>30</v>
      </c>
      <c r="B52" s="5">
        <v>216</v>
      </c>
      <c r="C52" s="5">
        <v>0</v>
      </c>
      <c r="D52" s="5">
        <f>Table1[[#This Row],[Savings]]+Table1[[#This Row],[Checking ]]</f>
        <v>216</v>
      </c>
      <c r="E52" s="6">
        <v>19</v>
      </c>
      <c r="F52" s="4">
        <v>3</v>
      </c>
      <c r="G52" s="4" t="s">
        <v>26</v>
      </c>
      <c r="H52" s="4" t="s">
        <v>27</v>
      </c>
      <c r="I52" s="6">
        <v>26</v>
      </c>
      <c r="J52" s="4" t="s">
        <v>39</v>
      </c>
      <c r="K52" s="6">
        <v>3</v>
      </c>
      <c r="L52" s="4" t="s">
        <v>36</v>
      </c>
      <c r="M52" s="4" t="s">
        <v>2</v>
      </c>
      <c r="N52" s="4" t="str">
        <f>IF(Table1[[#This Row],[Checking ]]&lt;250,"Low",IF(Table1[[#This Row],[Checking ]]&lt;2000,"Medium","High"))</f>
        <v>Low</v>
      </c>
      <c r="O52" s="4" t="str">
        <f>IF(Table1[[#This Row],[Savings]]&lt;250,"Low",IF(Table1[[#This Row],[Savings]]&lt;2000,"Medium","High"))</f>
        <v>Low</v>
      </c>
      <c r="P52" s="4" t="str">
        <f>IF(Table1[[#This Row],[Combined Checking + Savings]]&lt;250,"Low",IF(Table1[[#This Row],[Combined Checking + Savings]]&lt;2000,"Medium","High"))</f>
        <v>Low</v>
      </c>
      <c r="Q52" s="12">
        <f t="shared" si="0"/>
        <v>0</v>
      </c>
      <c r="R52" s="12" t="e">
        <f>R51+Table1[[#This Row],[Pareto''s Analysis Savings]]</f>
        <v>#VALUE!</v>
      </c>
      <c r="S52" s="4">
        <f t="shared" si="1"/>
        <v>4.8495080892489099E-4</v>
      </c>
      <c r="U52" s="7">
        <f>U51+Table1[[#This Row],[Pareto''s Analysis Savings2]]</f>
        <v>2.828879718728531E-3</v>
      </c>
      <c r="Y52" s="7" t="s">
        <v>49</v>
      </c>
      <c r="Z52" s="15">
        <f>QUARTILE(Table1[Combined Checking + Savings],3)</f>
        <v>2632</v>
      </c>
    </row>
    <row r="53" spans="1:26" x14ac:dyDescent="0.2">
      <c r="A53" s="4" t="s">
        <v>35</v>
      </c>
      <c r="B53" s="5">
        <v>218</v>
      </c>
      <c r="C53" s="5">
        <v>0</v>
      </c>
      <c r="D53" s="5">
        <f>Table1[[#This Row],[Savings]]+Table1[[#This Row],[Checking ]]</f>
        <v>218</v>
      </c>
      <c r="E53" s="6">
        <v>49</v>
      </c>
      <c r="F53" s="4">
        <v>0</v>
      </c>
      <c r="G53" s="4" t="s">
        <v>31</v>
      </c>
      <c r="H53" s="4" t="s">
        <v>32</v>
      </c>
      <c r="I53" s="6">
        <v>39</v>
      </c>
      <c r="J53" s="4" t="s">
        <v>35</v>
      </c>
      <c r="K53" s="6">
        <v>4</v>
      </c>
      <c r="L53" s="4" t="s">
        <v>41</v>
      </c>
      <c r="M53" s="4" t="s">
        <v>3</v>
      </c>
      <c r="N53" s="4" t="str">
        <f>IF(Table1[[#This Row],[Checking ]]&lt;250,"Low",IF(Table1[[#This Row],[Checking ]]&lt;2000,"Medium","High"))</f>
        <v>Low</v>
      </c>
      <c r="O53" s="4" t="str">
        <f>IF(Table1[[#This Row],[Savings]]&lt;250,"Low",IF(Table1[[#This Row],[Savings]]&lt;2000,"Medium","High"))</f>
        <v>Low</v>
      </c>
      <c r="P53" s="4" t="str">
        <f>IF(Table1[[#This Row],[Combined Checking + Savings]]&lt;250,"Low",IF(Table1[[#This Row],[Combined Checking + Savings]]&lt;2000,"Medium","High"))</f>
        <v>Low</v>
      </c>
      <c r="Q53" s="12">
        <f t="shared" si="0"/>
        <v>0</v>
      </c>
      <c r="R53" s="12">
        <f>Q52+Table1[[#This Row],[Pareto''s Analysis Savings]]</f>
        <v>0</v>
      </c>
      <c r="S53" s="4">
        <f t="shared" si="1"/>
        <v>4.8944109419271403E-4</v>
      </c>
      <c r="U53" s="7">
        <f>U52+Table1[[#This Row],[Pareto''s Analysis Savings2]]</f>
        <v>3.3183208129212451E-3</v>
      </c>
    </row>
    <row r="54" spans="1:26" x14ac:dyDescent="0.2">
      <c r="A54" s="4" t="s">
        <v>38</v>
      </c>
      <c r="B54" s="5">
        <v>0</v>
      </c>
      <c r="C54" s="5">
        <v>229</v>
      </c>
      <c r="D54" s="5">
        <f>Table1[[#This Row],[Savings]]+Table1[[#This Row],[Checking ]]</f>
        <v>229</v>
      </c>
      <c r="E54" s="6">
        <v>13</v>
      </c>
      <c r="F54" s="4">
        <v>16</v>
      </c>
      <c r="G54" s="4" t="s">
        <v>31</v>
      </c>
      <c r="H54" s="4" t="s">
        <v>37</v>
      </c>
      <c r="I54" s="6">
        <v>26</v>
      </c>
      <c r="J54" s="4" t="s">
        <v>28</v>
      </c>
      <c r="K54" s="6">
        <v>3</v>
      </c>
      <c r="L54" s="4" t="s">
        <v>40</v>
      </c>
      <c r="M54" s="4" t="s">
        <v>3</v>
      </c>
      <c r="N54" s="4" t="str">
        <f>IF(Table1[[#This Row],[Checking ]]&lt;250,"Low",IF(Table1[[#This Row],[Checking ]]&lt;2000,"Medium","High"))</f>
        <v>Low</v>
      </c>
      <c r="O54" s="4" t="str">
        <f>IF(Table1[[#This Row],[Savings]]&lt;250,"Low",IF(Table1[[#This Row],[Savings]]&lt;2000,"Medium","High"))</f>
        <v>Low</v>
      </c>
      <c r="P54" s="4" t="str">
        <f>IF(Table1[[#This Row],[Combined Checking + Savings]]&lt;250,"Low",IF(Table1[[#This Row],[Combined Checking + Savings]]&lt;2000,"Medium","High"))</f>
        <v>Low</v>
      </c>
      <c r="Q54" s="12">
        <f t="shared" si="0"/>
        <v>2.9727172063208536E-4</v>
      </c>
      <c r="R54" s="12">
        <f>R53+Table1[[#This Row],[Pareto''s Analysis Savings]]</f>
        <v>2.9727172063208536E-4</v>
      </c>
      <c r="S54" s="4">
        <f t="shared" si="1"/>
        <v>0</v>
      </c>
      <c r="U54" s="7">
        <f>U53+Table1[[#This Row],[Pareto''s Analysis Savings2]]</f>
        <v>3.3183208129212451E-3</v>
      </c>
    </row>
    <row r="55" spans="1:26" x14ac:dyDescent="0.2">
      <c r="A55" s="4" t="s">
        <v>33</v>
      </c>
      <c r="B55" s="5">
        <v>0</v>
      </c>
      <c r="C55" s="5">
        <v>238</v>
      </c>
      <c r="D55" s="5">
        <f>Table1[[#This Row],[Savings]]+Table1[[#This Row],[Checking ]]</f>
        <v>238</v>
      </c>
      <c r="E55" s="6">
        <v>13</v>
      </c>
      <c r="F55" s="4">
        <v>2</v>
      </c>
      <c r="G55" s="4" t="s">
        <v>26</v>
      </c>
      <c r="H55" s="4" t="s">
        <v>27</v>
      </c>
      <c r="I55" s="6">
        <v>52</v>
      </c>
      <c r="J55" s="4" t="s">
        <v>28</v>
      </c>
      <c r="K55" s="6">
        <v>4</v>
      </c>
      <c r="L55" s="4" t="s">
        <v>36</v>
      </c>
      <c r="M55" s="4" t="s">
        <v>2</v>
      </c>
      <c r="N55" s="4" t="str">
        <f>IF(Table1[[#This Row],[Checking ]]&lt;250,"Low",IF(Table1[[#This Row],[Checking ]]&lt;2000,"Medium","High"))</f>
        <v>Low</v>
      </c>
      <c r="O55" s="4" t="str">
        <f>IF(Table1[[#This Row],[Savings]]&lt;250,"Low",IF(Table1[[#This Row],[Savings]]&lt;2000,"Medium","High"))</f>
        <v>Low</v>
      </c>
      <c r="P55" s="4" t="str">
        <f>IF(Table1[[#This Row],[Combined Checking + Savings]]&lt;250,"Low",IF(Table1[[#This Row],[Combined Checking + Savings]]&lt;2000,"Medium","High"))</f>
        <v>Low</v>
      </c>
      <c r="Q55" s="12">
        <f t="shared" si="0"/>
        <v>3.0895488869186165E-4</v>
      </c>
      <c r="R55" s="12">
        <f>R54+Table1[[#This Row],[Pareto''s Analysis Savings]]</f>
        <v>6.0622660932394706E-4</v>
      </c>
      <c r="S55" s="4">
        <f t="shared" si="1"/>
        <v>0</v>
      </c>
      <c r="U55" s="7">
        <f>U54+Table1[[#This Row],[Pareto''s Analysis Savings2]]</f>
        <v>3.3183208129212451E-3</v>
      </c>
    </row>
    <row r="56" spans="1:26" x14ac:dyDescent="0.2">
      <c r="A56" s="4" t="s">
        <v>25</v>
      </c>
      <c r="B56" s="5">
        <v>242</v>
      </c>
      <c r="C56" s="5">
        <v>0</v>
      </c>
      <c r="D56" s="5">
        <f>Table1[[#This Row],[Savings]]+Table1[[#This Row],[Checking ]]</f>
        <v>242</v>
      </c>
      <c r="E56" s="6">
        <v>19</v>
      </c>
      <c r="F56" s="4">
        <v>6</v>
      </c>
      <c r="G56" s="4" t="s">
        <v>31</v>
      </c>
      <c r="H56" s="4" t="s">
        <v>32</v>
      </c>
      <c r="I56" s="6">
        <v>28</v>
      </c>
      <c r="J56" s="4" t="s">
        <v>28</v>
      </c>
      <c r="K56" s="6">
        <v>3</v>
      </c>
      <c r="L56" s="4" t="s">
        <v>36</v>
      </c>
      <c r="M56" s="4" t="s">
        <v>3</v>
      </c>
      <c r="N56" s="4" t="str">
        <f>IF(Table1[[#This Row],[Checking ]]&lt;250,"Low",IF(Table1[[#This Row],[Checking ]]&lt;2000,"Medium","High"))</f>
        <v>Low</v>
      </c>
      <c r="O56" s="4" t="str">
        <f>IF(Table1[[#This Row],[Savings]]&lt;250,"Low",IF(Table1[[#This Row],[Savings]]&lt;2000,"Medium","High"))</f>
        <v>Low</v>
      </c>
      <c r="P56" s="4" t="str">
        <f>IF(Table1[[#This Row],[Combined Checking + Savings]]&lt;250,"Low",IF(Table1[[#This Row],[Combined Checking + Savings]]&lt;2000,"Medium","High"))</f>
        <v>Low</v>
      </c>
      <c r="Q56" s="12">
        <f t="shared" si="0"/>
        <v>0</v>
      </c>
      <c r="R56" s="12">
        <f>R55+Table1[[#This Row],[Pareto''s Analysis Savings]]</f>
        <v>6.0622660932394706E-4</v>
      </c>
      <c r="S56" s="4">
        <f t="shared" si="1"/>
        <v>5.4332451740659086E-4</v>
      </c>
      <c r="U56" s="7">
        <f>U55+Table1[[#This Row],[Pareto''s Analysis Savings2]]</f>
        <v>3.8616453303278358E-3</v>
      </c>
    </row>
    <row r="57" spans="1:26" x14ac:dyDescent="0.2">
      <c r="A57" s="4" t="s">
        <v>34</v>
      </c>
      <c r="B57" s="5">
        <v>0</v>
      </c>
      <c r="C57" s="5">
        <v>260</v>
      </c>
      <c r="D57" s="5">
        <f>Table1[[#This Row],[Savings]]+Table1[[#This Row],[Checking ]]</f>
        <v>260</v>
      </c>
      <c r="E57" s="6">
        <v>25</v>
      </c>
      <c r="F57" s="4">
        <v>78</v>
      </c>
      <c r="G57" s="4" t="s">
        <v>31</v>
      </c>
      <c r="H57" s="4" t="s">
        <v>32</v>
      </c>
      <c r="I57" s="6">
        <v>34</v>
      </c>
      <c r="J57" s="4" t="s">
        <v>28</v>
      </c>
      <c r="K57" s="6">
        <v>4</v>
      </c>
      <c r="L57" s="4" t="s">
        <v>29</v>
      </c>
      <c r="M57" s="4" t="s">
        <v>3</v>
      </c>
      <c r="N57" s="4" t="str">
        <f>IF(Table1[[#This Row],[Checking ]]&lt;250,"Low",IF(Table1[[#This Row],[Checking ]]&lt;2000,"Medium","High"))</f>
        <v>Low</v>
      </c>
      <c r="O57" s="4" t="str">
        <f>IF(Table1[[#This Row],[Savings]]&lt;250,"Low",IF(Table1[[#This Row],[Savings]]&lt;2000,"Medium","High"))</f>
        <v>Medium</v>
      </c>
      <c r="P57" s="4" t="str">
        <f>IF(Table1[[#This Row],[Combined Checking + Savings]]&lt;250,"Low",IF(Table1[[#This Row],[Combined Checking + Savings]]&lt;2000,"Medium","High"))</f>
        <v>Medium</v>
      </c>
      <c r="Q57" s="12">
        <f t="shared" si="0"/>
        <v>3.3751374394909255E-4</v>
      </c>
      <c r="R57" s="12">
        <f>R56+Table1[[#This Row],[Pareto''s Analysis Savings]]</f>
        <v>9.4374035327303961E-4</v>
      </c>
      <c r="S57" s="4">
        <f t="shared" si="1"/>
        <v>0</v>
      </c>
      <c r="U57" s="7">
        <f>U56+Table1[[#This Row],[Pareto''s Analysis Savings2]]</f>
        <v>3.8616453303278358E-3</v>
      </c>
    </row>
    <row r="58" spans="1:26" x14ac:dyDescent="0.2">
      <c r="A58" s="4" t="s">
        <v>42</v>
      </c>
      <c r="B58" s="5">
        <v>0</v>
      </c>
      <c r="C58" s="5">
        <v>265</v>
      </c>
      <c r="D58" s="5">
        <f>Table1[[#This Row],[Savings]]+Table1[[#This Row],[Checking ]]</f>
        <v>265</v>
      </c>
      <c r="E58" s="6">
        <v>13</v>
      </c>
      <c r="F58" s="4">
        <v>10</v>
      </c>
      <c r="G58" s="4" t="s">
        <v>26</v>
      </c>
      <c r="H58" s="4" t="s">
        <v>27</v>
      </c>
      <c r="I58" s="6">
        <v>26</v>
      </c>
      <c r="J58" s="4" t="s">
        <v>28</v>
      </c>
      <c r="K58" s="6">
        <v>2</v>
      </c>
      <c r="L58" s="4" t="s">
        <v>36</v>
      </c>
      <c r="M58" s="4" t="s">
        <v>3</v>
      </c>
      <c r="N58" s="4" t="str">
        <f>IF(Table1[[#This Row],[Checking ]]&lt;250,"Low",IF(Table1[[#This Row],[Checking ]]&lt;2000,"Medium","High"))</f>
        <v>Low</v>
      </c>
      <c r="O58" s="4" t="str">
        <f>IF(Table1[[#This Row],[Savings]]&lt;250,"Low",IF(Table1[[#This Row],[Savings]]&lt;2000,"Medium","High"))</f>
        <v>Medium</v>
      </c>
      <c r="P58" s="4" t="str">
        <f>IF(Table1[[#This Row],[Combined Checking + Savings]]&lt;250,"Low",IF(Table1[[#This Row],[Combined Checking + Savings]]&lt;2000,"Medium","High"))</f>
        <v>Medium</v>
      </c>
      <c r="Q58" s="12">
        <f t="shared" si="0"/>
        <v>3.4400439287119046E-4</v>
      </c>
      <c r="R58" s="12">
        <f>R57+Table1[[#This Row],[Pareto''s Analysis Savings]]</f>
        <v>1.2877447461442301E-3</v>
      </c>
      <c r="S58" s="4">
        <f t="shared" si="1"/>
        <v>0</v>
      </c>
      <c r="U58" s="7">
        <f>U57+Table1[[#This Row],[Pareto''s Analysis Savings2]]</f>
        <v>3.8616453303278358E-3</v>
      </c>
    </row>
    <row r="59" spans="1:26" x14ac:dyDescent="0.2">
      <c r="A59" s="4" t="s">
        <v>34</v>
      </c>
      <c r="B59" s="5">
        <v>0</v>
      </c>
      <c r="C59" s="5">
        <v>270</v>
      </c>
      <c r="D59" s="5">
        <f>Table1[[#This Row],[Savings]]+Table1[[#This Row],[Checking ]]</f>
        <v>270</v>
      </c>
      <c r="E59" s="6">
        <v>25</v>
      </c>
      <c r="F59" s="4">
        <v>25</v>
      </c>
      <c r="G59" s="4" t="s">
        <v>31</v>
      </c>
      <c r="H59" s="4" t="s">
        <v>32</v>
      </c>
      <c r="I59" s="6">
        <v>34</v>
      </c>
      <c r="J59" s="4" t="s">
        <v>28</v>
      </c>
      <c r="K59" s="6">
        <v>3</v>
      </c>
      <c r="L59" s="4" t="s">
        <v>36</v>
      </c>
      <c r="M59" s="4" t="s">
        <v>3</v>
      </c>
      <c r="N59" s="4" t="str">
        <f>IF(Table1[[#This Row],[Checking ]]&lt;250,"Low",IF(Table1[[#This Row],[Checking ]]&lt;2000,"Medium","High"))</f>
        <v>Low</v>
      </c>
      <c r="O59" s="4" t="str">
        <f>IF(Table1[[#This Row],[Savings]]&lt;250,"Low",IF(Table1[[#This Row],[Savings]]&lt;2000,"Medium","High"))</f>
        <v>Medium</v>
      </c>
      <c r="P59" s="4" t="str">
        <f>IF(Table1[[#This Row],[Combined Checking + Savings]]&lt;250,"Low",IF(Table1[[#This Row],[Combined Checking + Savings]]&lt;2000,"Medium","High"))</f>
        <v>Medium</v>
      </c>
      <c r="Q59" s="12">
        <f t="shared" si="0"/>
        <v>3.5049504179328843E-4</v>
      </c>
      <c r="R59" s="12">
        <f>R58+Table1[[#This Row],[Pareto''s Analysis Savings]]</f>
        <v>1.6382397879375185E-3</v>
      </c>
      <c r="S59" s="4">
        <f t="shared" si="1"/>
        <v>0</v>
      </c>
      <c r="U59" s="7">
        <f>U58+Table1[[#This Row],[Pareto''s Analysis Savings2]]</f>
        <v>3.8616453303278358E-3</v>
      </c>
    </row>
    <row r="60" spans="1:26" x14ac:dyDescent="0.2">
      <c r="A60" s="4" t="s">
        <v>38</v>
      </c>
      <c r="B60" s="5">
        <v>0</v>
      </c>
      <c r="C60" s="5">
        <v>272</v>
      </c>
      <c r="D60" s="5">
        <f>Table1[[#This Row],[Savings]]+Table1[[#This Row],[Checking ]]</f>
        <v>272</v>
      </c>
      <c r="E60" s="6">
        <v>7</v>
      </c>
      <c r="F60" s="4">
        <v>90</v>
      </c>
      <c r="G60" s="4" t="s">
        <v>31</v>
      </c>
      <c r="H60" s="4" t="s">
        <v>32</v>
      </c>
      <c r="I60" s="6">
        <v>67</v>
      </c>
      <c r="J60" s="4" t="s">
        <v>28</v>
      </c>
      <c r="K60" s="6">
        <v>4</v>
      </c>
      <c r="L60" s="4" t="s">
        <v>29</v>
      </c>
      <c r="M60" s="4" t="s">
        <v>2</v>
      </c>
      <c r="N60" s="4" t="str">
        <f>IF(Table1[[#This Row],[Checking ]]&lt;250,"Low",IF(Table1[[#This Row],[Checking ]]&lt;2000,"Medium","High"))</f>
        <v>Low</v>
      </c>
      <c r="O60" s="4" t="str">
        <f>IF(Table1[[#This Row],[Savings]]&lt;250,"Low",IF(Table1[[#This Row],[Savings]]&lt;2000,"Medium","High"))</f>
        <v>Medium</v>
      </c>
      <c r="P60" s="4" t="str">
        <f>IF(Table1[[#This Row],[Combined Checking + Savings]]&lt;250,"Low",IF(Table1[[#This Row],[Combined Checking + Savings]]&lt;2000,"Medium","High"))</f>
        <v>Medium</v>
      </c>
      <c r="Q60" s="12">
        <f t="shared" si="0"/>
        <v>3.5309130136212757E-4</v>
      </c>
      <c r="R60" s="12">
        <f>R59+Table1[[#This Row],[Pareto''s Analysis Savings]]</f>
        <v>1.9913310892996461E-3</v>
      </c>
      <c r="S60" s="4">
        <f t="shared" si="1"/>
        <v>0</v>
      </c>
      <c r="U60" s="7">
        <f>U59+Table1[[#This Row],[Pareto''s Analysis Savings2]]</f>
        <v>3.8616453303278358E-3</v>
      </c>
    </row>
    <row r="61" spans="1:26" x14ac:dyDescent="0.2">
      <c r="A61" s="4" t="s">
        <v>34</v>
      </c>
      <c r="B61" s="5">
        <v>0</v>
      </c>
      <c r="C61" s="5">
        <v>276</v>
      </c>
      <c r="D61" s="5">
        <f>Table1[[#This Row],[Savings]]+Table1[[#This Row],[Checking ]]</f>
        <v>276</v>
      </c>
      <c r="E61" s="6">
        <v>25</v>
      </c>
      <c r="F61" s="4">
        <v>91</v>
      </c>
      <c r="G61" s="4" t="s">
        <v>31</v>
      </c>
      <c r="H61" s="4" t="s">
        <v>32</v>
      </c>
      <c r="I61" s="6">
        <v>62</v>
      </c>
      <c r="J61" s="4" t="s">
        <v>28</v>
      </c>
      <c r="K61" s="6">
        <v>4</v>
      </c>
      <c r="L61" s="4" t="s">
        <v>36</v>
      </c>
      <c r="M61" s="4" t="s">
        <v>3</v>
      </c>
      <c r="N61" s="4" t="str">
        <f>IF(Table1[[#This Row],[Checking ]]&lt;250,"Low",IF(Table1[[#This Row],[Checking ]]&lt;2000,"Medium","High"))</f>
        <v>Low</v>
      </c>
      <c r="O61" s="4" t="str">
        <f>IF(Table1[[#This Row],[Savings]]&lt;250,"Low",IF(Table1[[#This Row],[Savings]]&lt;2000,"Medium","High"))</f>
        <v>Medium</v>
      </c>
      <c r="P61" s="4" t="str">
        <f>IF(Table1[[#This Row],[Combined Checking + Savings]]&lt;250,"Low",IF(Table1[[#This Row],[Combined Checking + Savings]]&lt;2000,"Medium","High"))</f>
        <v>Medium</v>
      </c>
      <c r="Q61" s="12">
        <f t="shared" si="0"/>
        <v>3.5828382049980594E-4</v>
      </c>
      <c r="R61" s="12">
        <f>R60+Table1[[#This Row],[Pareto''s Analysis Savings]]</f>
        <v>2.3496149097994518E-3</v>
      </c>
      <c r="S61" s="4">
        <f t="shared" si="1"/>
        <v>0</v>
      </c>
      <c r="U61" s="7">
        <f>U60+Table1[[#This Row],[Pareto''s Analysis Savings2]]</f>
        <v>3.8616453303278358E-3</v>
      </c>
    </row>
    <row r="62" spans="1:26" x14ac:dyDescent="0.2">
      <c r="A62" s="4" t="s">
        <v>25</v>
      </c>
      <c r="B62" s="5">
        <v>0</v>
      </c>
      <c r="C62" s="5">
        <v>296</v>
      </c>
      <c r="D62" s="5">
        <f>Table1[[#This Row],[Savings]]+Table1[[#This Row],[Checking ]]</f>
        <v>296</v>
      </c>
      <c r="E62" s="6">
        <v>16</v>
      </c>
      <c r="F62" s="4">
        <v>8</v>
      </c>
      <c r="G62" s="4" t="s">
        <v>31</v>
      </c>
      <c r="H62" s="4" t="s">
        <v>32</v>
      </c>
      <c r="I62" s="6">
        <v>30</v>
      </c>
      <c r="J62" s="4" t="s">
        <v>28</v>
      </c>
      <c r="K62" s="6">
        <v>2</v>
      </c>
      <c r="L62" s="4" t="s">
        <v>36</v>
      </c>
      <c r="M62" s="4" t="s">
        <v>3</v>
      </c>
      <c r="N62" s="4" t="str">
        <f>IF(Table1[[#This Row],[Checking ]]&lt;250,"Low",IF(Table1[[#This Row],[Checking ]]&lt;2000,"Medium","High"))</f>
        <v>Low</v>
      </c>
      <c r="O62" s="4" t="str">
        <f>IF(Table1[[#This Row],[Savings]]&lt;250,"Low",IF(Table1[[#This Row],[Savings]]&lt;2000,"Medium","High"))</f>
        <v>Medium</v>
      </c>
      <c r="P62" s="4" t="str">
        <f>IF(Table1[[#This Row],[Combined Checking + Savings]]&lt;250,"Low",IF(Table1[[#This Row],[Combined Checking + Savings]]&lt;2000,"Medium","High"))</f>
        <v>Medium</v>
      </c>
      <c r="Q62" s="12">
        <f t="shared" si="0"/>
        <v>3.8424641618819765E-4</v>
      </c>
      <c r="R62" s="12">
        <f>R61+Table1[[#This Row],[Pareto''s Analysis Savings]]</f>
        <v>2.7338613259876494E-3</v>
      </c>
      <c r="S62" s="4">
        <f t="shared" si="1"/>
        <v>0</v>
      </c>
      <c r="U62" s="7">
        <f>U61+Table1[[#This Row],[Pareto''s Analysis Savings2]]</f>
        <v>3.8616453303278358E-3</v>
      </c>
    </row>
    <row r="63" spans="1:26" x14ac:dyDescent="0.2">
      <c r="A63" s="4" t="s">
        <v>30</v>
      </c>
      <c r="B63" s="5">
        <v>0</v>
      </c>
      <c r="C63" s="5">
        <v>299</v>
      </c>
      <c r="D63" s="5">
        <f>Table1[[#This Row],[Savings]]+Table1[[#This Row],[Checking ]]</f>
        <v>299</v>
      </c>
      <c r="E63" s="6">
        <v>19</v>
      </c>
      <c r="F63" s="4">
        <v>11</v>
      </c>
      <c r="G63" s="4" t="s">
        <v>31</v>
      </c>
      <c r="H63" s="4" t="s">
        <v>32</v>
      </c>
      <c r="I63" s="6">
        <v>46</v>
      </c>
      <c r="J63" s="4" t="s">
        <v>35</v>
      </c>
      <c r="K63" s="6">
        <v>4</v>
      </c>
      <c r="L63" s="4" t="s">
        <v>36</v>
      </c>
      <c r="M63" s="4" t="s">
        <v>3</v>
      </c>
      <c r="N63" s="4" t="str">
        <f>IF(Table1[[#This Row],[Checking ]]&lt;250,"Low",IF(Table1[[#This Row],[Checking ]]&lt;2000,"Medium","High"))</f>
        <v>Low</v>
      </c>
      <c r="O63" s="4" t="str">
        <f>IF(Table1[[#This Row],[Savings]]&lt;250,"Low",IF(Table1[[#This Row],[Savings]]&lt;2000,"Medium","High"))</f>
        <v>Medium</v>
      </c>
      <c r="P63" s="4" t="str">
        <f>IF(Table1[[#This Row],[Combined Checking + Savings]]&lt;250,"Low",IF(Table1[[#This Row],[Combined Checking + Savings]]&lt;2000,"Medium","High"))</f>
        <v>Medium</v>
      </c>
      <c r="Q63" s="12">
        <f t="shared" si="0"/>
        <v>3.8814080554145644E-4</v>
      </c>
      <c r="R63" s="12">
        <f>R62+Table1[[#This Row],[Pareto''s Analysis Savings]]</f>
        <v>3.1220021315291058E-3</v>
      </c>
      <c r="S63" s="4">
        <f t="shared" si="1"/>
        <v>0</v>
      </c>
      <c r="U63" s="7">
        <f>U62+Table1[[#This Row],[Pareto''s Analysis Savings2]]</f>
        <v>3.8616453303278358E-3</v>
      </c>
    </row>
    <row r="64" spans="1:26" x14ac:dyDescent="0.2">
      <c r="A64" s="4" t="s">
        <v>25</v>
      </c>
      <c r="B64" s="5">
        <v>0</v>
      </c>
      <c r="C64" s="5">
        <v>302</v>
      </c>
      <c r="D64" s="5">
        <f>Table1[[#This Row],[Savings]]+Table1[[#This Row],[Checking ]]</f>
        <v>302</v>
      </c>
      <c r="E64" s="6">
        <v>10</v>
      </c>
      <c r="F64" s="4">
        <v>30</v>
      </c>
      <c r="G64" s="4" t="s">
        <v>31</v>
      </c>
      <c r="H64" s="4" t="s">
        <v>32</v>
      </c>
      <c r="I64" s="6">
        <v>21</v>
      </c>
      <c r="J64" s="4" t="s">
        <v>28</v>
      </c>
      <c r="K64" s="6">
        <v>2</v>
      </c>
      <c r="L64" s="4" t="s">
        <v>36</v>
      </c>
      <c r="M64" s="4" t="s">
        <v>2</v>
      </c>
      <c r="N64" s="4" t="str">
        <f>IF(Table1[[#This Row],[Checking ]]&lt;250,"Low",IF(Table1[[#This Row],[Checking ]]&lt;2000,"Medium","High"))</f>
        <v>Low</v>
      </c>
      <c r="O64" s="4" t="str">
        <f>IF(Table1[[#This Row],[Savings]]&lt;250,"Low",IF(Table1[[#This Row],[Savings]]&lt;2000,"Medium","High"))</f>
        <v>Medium</v>
      </c>
      <c r="P64" s="4" t="str">
        <f>IF(Table1[[#This Row],[Combined Checking + Savings]]&lt;250,"Low",IF(Table1[[#This Row],[Combined Checking + Savings]]&lt;2000,"Medium","High"))</f>
        <v>Medium</v>
      </c>
      <c r="Q64" s="12">
        <f t="shared" si="0"/>
        <v>3.9203519489471516E-4</v>
      </c>
      <c r="R64" s="12">
        <f>R63+Table1[[#This Row],[Pareto''s Analysis Savings]]</f>
        <v>3.5140373264238209E-3</v>
      </c>
      <c r="S64" s="4">
        <f t="shared" si="1"/>
        <v>0</v>
      </c>
      <c r="U64" s="7">
        <f>U63+Table1[[#This Row],[Pareto''s Analysis Savings2]]</f>
        <v>3.8616453303278358E-3</v>
      </c>
    </row>
    <row r="65" spans="1:21" x14ac:dyDescent="0.2">
      <c r="A65" s="4" t="s">
        <v>34</v>
      </c>
      <c r="B65" s="5">
        <v>0</v>
      </c>
      <c r="C65" s="5">
        <v>309</v>
      </c>
      <c r="D65" s="5">
        <f>Table1[[#This Row],[Savings]]+Table1[[#This Row],[Checking ]]</f>
        <v>309</v>
      </c>
      <c r="E65" s="6">
        <v>49</v>
      </c>
      <c r="F65" s="4">
        <v>37</v>
      </c>
      <c r="G65" s="4" t="s">
        <v>31</v>
      </c>
      <c r="H65" s="4" t="s">
        <v>32</v>
      </c>
      <c r="I65" s="6">
        <v>25</v>
      </c>
      <c r="J65" s="4" t="s">
        <v>28</v>
      </c>
      <c r="K65" s="6">
        <v>3</v>
      </c>
      <c r="L65" s="4" t="s">
        <v>36</v>
      </c>
      <c r="M65" s="4" t="s">
        <v>3</v>
      </c>
      <c r="N65" s="4" t="str">
        <f>IF(Table1[[#This Row],[Checking ]]&lt;250,"Low",IF(Table1[[#This Row],[Checking ]]&lt;2000,"Medium","High"))</f>
        <v>Low</v>
      </c>
      <c r="O65" s="4" t="str">
        <f>IF(Table1[[#This Row],[Savings]]&lt;250,"Low",IF(Table1[[#This Row],[Savings]]&lt;2000,"Medium","High"))</f>
        <v>Medium</v>
      </c>
      <c r="P65" s="4" t="str">
        <f>IF(Table1[[#This Row],[Combined Checking + Savings]]&lt;250,"Low",IF(Table1[[#This Row],[Combined Checking + Savings]]&lt;2000,"Medium","High"))</f>
        <v>Medium</v>
      </c>
      <c r="Q65" s="12">
        <f t="shared" si="0"/>
        <v>4.0112210338565227E-4</v>
      </c>
      <c r="R65" s="12">
        <f>R64+Table1[[#This Row],[Pareto''s Analysis Savings]]</f>
        <v>3.9151594298094733E-3</v>
      </c>
      <c r="S65" s="4">
        <f t="shared" si="1"/>
        <v>0</v>
      </c>
      <c r="U65" s="7">
        <f>U64+Table1[[#This Row],[Pareto''s Analysis Savings2]]</f>
        <v>3.8616453303278358E-3</v>
      </c>
    </row>
    <row r="66" spans="1:21" x14ac:dyDescent="0.2">
      <c r="A66" s="4" t="s">
        <v>42</v>
      </c>
      <c r="B66" s="5">
        <v>0</v>
      </c>
      <c r="C66" s="5">
        <v>322</v>
      </c>
      <c r="D66" s="5">
        <f>Table1[[#This Row],[Savings]]+Table1[[#This Row],[Checking ]]</f>
        <v>322</v>
      </c>
      <c r="E66" s="6">
        <v>28</v>
      </c>
      <c r="F66" s="4">
        <v>28</v>
      </c>
      <c r="G66" s="4" t="s">
        <v>31</v>
      </c>
      <c r="H66" s="4" t="s">
        <v>32</v>
      </c>
      <c r="I66" s="6">
        <v>25</v>
      </c>
      <c r="J66" s="4" t="s">
        <v>28</v>
      </c>
      <c r="K66" s="6">
        <v>4</v>
      </c>
      <c r="L66" s="4" t="s">
        <v>36</v>
      </c>
      <c r="M66" s="4" t="s">
        <v>3</v>
      </c>
      <c r="N66" s="4" t="str">
        <f>IF(Table1[[#This Row],[Checking ]]&lt;250,"Low",IF(Table1[[#This Row],[Checking ]]&lt;2000,"Medium","High"))</f>
        <v>Low</v>
      </c>
      <c r="O66" s="4" t="str">
        <f>IF(Table1[[#This Row],[Savings]]&lt;250,"Low",IF(Table1[[#This Row],[Savings]]&lt;2000,"Medium","High"))</f>
        <v>Medium</v>
      </c>
      <c r="P66" s="4" t="str">
        <f>IF(Table1[[#This Row],[Combined Checking + Savings]]&lt;250,"Low",IF(Table1[[#This Row],[Combined Checking + Savings]]&lt;2000,"Medium","High"))</f>
        <v>Medium</v>
      </c>
      <c r="Q66" s="12">
        <f t="shared" si="0"/>
        <v>4.1799779058310693E-4</v>
      </c>
      <c r="R66" s="12">
        <f>R65+Table1[[#This Row],[Pareto''s Analysis Savings]]</f>
        <v>4.3331572203925799E-3</v>
      </c>
      <c r="S66" s="4">
        <f t="shared" si="1"/>
        <v>0</v>
      </c>
      <c r="U66" s="7">
        <f>U65+Table1[[#This Row],[Pareto''s Analysis Savings2]]</f>
        <v>3.8616453303278358E-3</v>
      </c>
    </row>
    <row r="67" spans="1:21" x14ac:dyDescent="0.2">
      <c r="A67" s="4" t="s">
        <v>30</v>
      </c>
      <c r="B67" s="5">
        <v>0</v>
      </c>
      <c r="C67" s="5">
        <v>322</v>
      </c>
      <c r="D67" s="5">
        <f>Table1[[#This Row],[Savings]]+Table1[[#This Row],[Checking ]]</f>
        <v>322</v>
      </c>
      <c r="E67" s="6">
        <v>13</v>
      </c>
      <c r="F67" s="4">
        <v>9</v>
      </c>
      <c r="G67" s="4" t="s">
        <v>26</v>
      </c>
      <c r="H67" s="4" t="s">
        <v>27</v>
      </c>
      <c r="I67" s="6">
        <v>25</v>
      </c>
      <c r="J67" s="4" t="s">
        <v>28</v>
      </c>
      <c r="K67" s="6">
        <v>1</v>
      </c>
      <c r="L67" s="4" t="s">
        <v>36</v>
      </c>
      <c r="M67" s="4" t="s">
        <v>3</v>
      </c>
      <c r="N67" s="4" t="str">
        <f>IF(Table1[[#This Row],[Checking ]]&lt;250,"Low",IF(Table1[[#This Row],[Checking ]]&lt;2000,"Medium","High"))</f>
        <v>Low</v>
      </c>
      <c r="O67" s="4" t="str">
        <f>IF(Table1[[#This Row],[Savings]]&lt;250,"Low",IF(Table1[[#This Row],[Savings]]&lt;2000,"Medium","High"))</f>
        <v>Medium</v>
      </c>
      <c r="P67" s="4" t="str">
        <f>IF(Table1[[#This Row],[Combined Checking + Savings]]&lt;250,"Low",IF(Table1[[#This Row],[Combined Checking + Savings]]&lt;2000,"Medium","High"))</f>
        <v>Medium</v>
      </c>
      <c r="Q67" s="12">
        <f t="shared" si="0"/>
        <v>4.1799779058310693E-4</v>
      </c>
      <c r="R67" s="12">
        <f>R66+Table1[[#This Row],[Pareto''s Analysis Savings]]</f>
        <v>4.7511550109756865E-3</v>
      </c>
      <c r="S67" s="4">
        <f t="shared" si="1"/>
        <v>0</v>
      </c>
      <c r="U67" s="7">
        <f>U66+Table1[[#This Row],[Pareto''s Analysis Savings2]]</f>
        <v>3.8616453303278358E-3</v>
      </c>
    </row>
    <row r="68" spans="1:21" x14ac:dyDescent="0.2">
      <c r="A68" s="4" t="s">
        <v>25</v>
      </c>
      <c r="B68" s="5">
        <v>0</v>
      </c>
      <c r="C68" s="5">
        <v>323</v>
      </c>
      <c r="D68" s="5">
        <f>Table1[[#This Row],[Savings]]+Table1[[#This Row],[Checking ]]</f>
        <v>323</v>
      </c>
      <c r="E68" s="6">
        <v>49</v>
      </c>
      <c r="F68" s="4">
        <v>42</v>
      </c>
      <c r="G68" s="4" t="s">
        <v>31</v>
      </c>
      <c r="H68" s="4" t="s">
        <v>37</v>
      </c>
      <c r="I68" s="6">
        <v>33</v>
      </c>
      <c r="J68" s="4" t="s">
        <v>28</v>
      </c>
      <c r="K68" s="6">
        <v>1</v>
      </c>
      <c r="L68" s="4" t="s">
        <v>36</v>
      </c>
      <c r="M68" s="4" t="s">
        <v>2</v>
      </c>
      <c r="N68" s="4" t="str">
        <f>IF(Table1[[#This Row],[Checking ]]&lt;250,"Low",IF(Table1[[#This Row],[Checking ]]&lt;2000,"Medium","High"))</f>
        <v>Low</v>
      </c>
      <c r="O68" s="4" t="str">
        <f>IF(Table1[[#This Row],[Savings]]&lt;250,"Low",IF(Table1[[#This Row],[Savings]]&lt;2000,"Medium","High"))</f>
        <v>Medium</v>
      </c>
      <c r="P68" s="4" t="str">
        <f>IF(Table1[[#This Row],[Combined Checking + Savings]]&lt;250,"Low",IF(Table1[[#This Row],[Combined Checking + Savings]]&lt;2000,"Medium","High"))</f>
        <v>Medium</v>
      </c>
      <c r="Q68" s="12">
        <f t="shared" ref="Q68:Q131" si="2">C68/$C$429</f>
        <v>4.1929592036752652E-4</v>
      </c>
      <c r="R68" s="12">
        <f>R67+Table1[[#This Row],[Pareto''s Analysis Savings]]</f>
        <v>5.1704509313432127E-3</v>
      </c>
      <c r="S68" s="4">
        <f t="shared" ref="S68:S131" si="3">B68/$B$429</f>
        <v>0</v>
      </c>
      <c r="U68" s="7">
        <f>U67+Table1[[#This Row],[Pareto''s Analysis Savings2]]</f>
        <v>3.8616453303278358E-3</v>
      </c>
    </row>
    <row r="69" spans="1:21" x14ac:dyDescent="0.2">
      <c r="A69" s="4" t="s">
        <v>25</v>
      </c>
      <c r="B69" s="5">
        <v>0</v>
      </c>
      <c r="C69" s="5">
        <v>325</v>
      </c>
      <c r="D69" s="5">
        <f>Table1[[#This Row],[Savings]]+Table1[[#This Row],[Checking ]]</f>
        <v>325</v>
      </c>
      <c r="E69" s="6">
        <v>19</v>
      </c>
      <c r="F69" s="4">
        <v>13</v>
      </c>
      <c r="G69" s="4" t="s">
        <v>26</v>
      </c>
      <c r="H69" s="4" t="s">
        <v>27</v>
      </c>
      <c r="I69" s="6">
        <v>23</v>
      </c>
      <c r="J69" s="4" t="s">
        <v>28</v>
      </c>
      <c r="K69" s="6">
        <v>2</v>
      </c>
      <c r="L69" s="4" t="s">
        <v>36</v>
      </c>
      <c r="M69" s="4" t="s">
        <v>2</v>
      </c>
      <c r="N69" s="4" t="str">
        <f>IF(Table1[[#This Row],[Checking ]]&lt;250,"Low",IF(Table1[[#This Row],[Checking ]]&lt;2000,"Medium","High"))</f>
        <v>Low</v>
      </c>
      <c r="O69" s="4" t="str">
        <f>IF(Table1[[#This Row],[Savings]]&lt;250,"Low",IF(Table1[[#This Row],[Savings]]&lt;2000,"Medium","High"))</f>
        <v>Medium</v>
      </c>
      <c r="P69" s="4" t="str">
        <f>IF(Table1[[#This Row],[Combined Checking + Savings]]&lt;250,"Low",IF(Table1[[#This Row],[Combined Checking + Savings]]&lt;2000,"Medium","High"))</f>
        <v>Medium</v>
      </c>
      <c r="Q69" s="12">
        <f t="shared" si="2"/>
        <v>4.2189217993636566E-4</v>
      </c>
      <c r="R69" s="12">
        <f>R68+Table1[[#This Row],[Pareto''s Analysis Savings]]</f>
        <v>5.5923431112795781E-3</v>
      </c>
      <c r="S69" s="4">
        <f t="shared" si="3"/>
        <v>0</v>
      </c>
      <c r="U69" s="7">
        <f>U68+Table1[[#This Row],[Pareto''s Analysis Savings2]]</f>
        <v>3.8616453303278358E-3</v>
      </c>
    </row>
    <row r="70" spans="1:21" x14ac:dyDescent="0.2">
      <c r="A70" s="4" t="s">
        <v>25</v>
      </c>
      <c r="B70" s="5">
        <v>0</v>
      </c>
      <c r="C70" s="5">
        <v>337</v>
      </c>
      <c r="D70" s="5">
        <f>Table1[[#This Row],[Savings]]+Table1[[#This Row],[Checking ]]</f>
        <v>337</v>
      </c>
      <c r="E70" s="6">
        <v>25</v>
      </c>
      <c r="F70" s="4">
        <v>107</v>
      </c>
      <c r="G70" s="4" t="s">
        <v>31</v>
      </c>
      <c r="H70" s="4" t="s">
        <v>32</v>
      </c>
      <c r="I70" s="6">
        <v>35</v>
      </c>
      <c r="J70" s="4" t="s">
        <v>28</v>
      </c>
      <c r="K70" s="6">
        <v>1</v>
      </c>
      <c r="L70" s="4" t="s">
        <v>29</v>
      </c>
      <c r="M70" s="4" t="s">
        <v>3</v>
      </c>
      <c r="N70" s="4" t="str">
        <f>IF(Table1[[#This Row],[Checking ]]&lt;250,"Low",IF(Table1[[#This Row],[Checking ]]&lt;2000,"Medium","High"))</f>
        <v>Low</v>
      </c>
      <c r="O70" s="4" t="str">
        <f>IF(Table1[[#This Row],[Savings]]&lt;250,"Low",IF(Table1[[#This Row],[Savings]]&lt;2000,"Medium","High"))</f>
        <v>Medium</v>
      </c>
      <c r="P70" s="4" t="str">
        <f>IF(Table1[[#This Row],[Combined Checking + Savings]]&lt;250,"Low",IF(Table1[[#This Row],[Combined Checking + Savings]]&lt;2000,"Medium","High"))</f>
        <v>Medium</v>
      </c>
      <c r="Q70" s="12">
        <f t="shared" si="2"/>
        <v>4.3746973734940073E-4</v>
      </c>
      <c r="R70" s="12">
        <f>R69+Table1[[#This Row],[Pareto''s Analysis Savings]]</f>
        <v>6.0298128486289786E-3</v>
      </c>
      <c r="S70" s="4">
        <f t="shared" si="3"/>
        <v>0</v>
      </c>
      <c r="U70" s="7">
        <f>U69+Table1[[#This Row],[Pareto''s Analysis Savings2]]</f>
        <v>3.8616453303278358E-3</v>
      </c>
    </row>
    <row r="71" spans="1:21" x14ac:dyDescent="0.2">
      <c r="A71" s="4" t="s">
        <v>30</v>
      </c>
      <c r="B71" s="5">
        <v>0</v>
      </c>
      <c r="C71" s="5">
        <v>340</v>
      </c>
      <c r="D71" s="5">
        <f>Table1[[#This Row],[Savings]]+Table1[[#This Row],[Checking ]]</f>
        <v>340</v>
      </c>
      <c r="E71" s="6">
        <v>19</v>
      </c>
      <c r="F71" s="4">
        <v>4</v>
      </c>
      <c r="G71" s="4" t="s">
        <v>31</v>
      </c>
      <c r="H71" s="4" t="s">
        <v>37</v>
      </c>
      <c r="I71" s="6">
        <v>42</v>
      </c>
      <c r="J71" s="4" t="s">
        <v>28</v>
      </c>
      <c r="K71" s="6">
        <v>1</v>
      </c>
      <c r="L71" s="4" t="s">
        <v>40</v>
      </c>
      <c r="M71" s="4" t="s">
        <v>2</v>
      </c>
      <c r="N71" s="4" t="str">
        <f>IF(Table1[[#This Row],[Checking ]]&lt;250,"Low",IF(Table1[[#This Row],[Checking ]]&lt;2000,"Medium","High"))</f>
        <v>Low</v>
      </c>
      <c r="O71" s="4" t="str">
        <f>IF(Table1[[#This Row],[Savings]]&lt;250,"Low",IF(Table1[[#This Row],[Savings]]&lt;2000,"Medium","High"))</f>
        <v>Medium</v>
      </c>
      <c r="P71" s="4" t="str">
        <f>IF(Table1[[#This Row],[Combined Checking + Savings]]&lt;250,"Low",IF(Table1[[#This Row],[Combined Checking + Savings]]&lt;2000,"Medium","High"))</f>
        <v>Medium</v>
      </c>
      <c r="Q71" s="12">
        <f t="shared" si="2"/>
        <v>4.4136412670265946E-4</v>
      </c>
      <c r="R71" s="12">
        <f>R70+Table1[[#This Row],[Pareto''s Analysis Savings]]</f>
        <v>6.4711769753316379E-3</v>
      </c>
      <c r="S71" s="4">
        <f t="shared" si="3"/>
        <v>0</v>
      </c>
      <c r="U71" s="7">
        <f>U70+Table1[[#This Row],[Pareto''s Analysis Savings2]]</f>
        <v>3.8616453303278358E-3</v>
      </c>
    </row>
    <row r="72" spans="1:21" x14ac:dyDescent="0.2">
      <c r="A72" s="4" t="s">
        <v>38</v>
      </c>
      <c r="B72" s="5">
        <v>0</v>
      </c>
      <c r="C72" s="5">
        <v>343</v>
      </c>
      <c r="D72" s="5">
        <f>Table1[[#This Row],[Savings]]+Table1[[#This Row],[Checking ]]</f>
        <v>343</v>
      </c>
      <c r="E72" s="6">
        <v>19</v>
      </c>
      <c r="F72" s="4">
        <v>22</v>
      </c>
      <c r="G72" s="4" t="s">
        <v>26</v>
      </c>
      <c r="H72" s="4" t="s">
        <v>27</v>
      </c>
      <c r="I72" s="6">
        <v>35</v>
      </c>
      <c r="J72" s="4" t="s">
        <v>28</v>
      </c>
      <c r="K72" s="6">
        <v>3</v>
      </c>
      <c r="L72" s="4" t="s">
        <v>36</v>
      </c>
      <c r="M72" s="4" t="s">
        <v>3</v>
      </c>
      <c r="N72" s="4" t="str">
        <f>IF(Table1[[#This Row],[Checking ]]&lt;250,"Low",IF(Table1[[#This Row],[Checking ]]&lt;2000,"Medium","High"))</f>
        <v>Low</v>
      </c>
      <c r="O72" s="4" t="str">
        <f>IF(Table1[[#This Row],[Savings]]&lt;250,"Low",IF(Table1[[#This Row],[Savings]]&lt;2000,"Medium","High"))</f>
        <v>Medium</v>
      </c>
      <c r="P72" s="4" t="str">
        <f>IF(Table1[[#This Row],[Combined Checking + Savings]]&lt;250,"Low",IF(Table1[[#This Row],[Combined Checking + Savings]]&lt;2000,"Medium","High"))</f>
        <v>Medium</v>
      </c>
      <c r="Q72" s="12">
        <f t="shared" si="2"/>
        <v>4.4525851605591824E-4</v>
      </c>
      <c r="R72" s="12">
        <f>R71+Table1[[#This Row],[Pareto''s Analysis Savings]]</f>
        <v>6.9164354913875559E-3</v>
      </c>
      <c r="S72" s="4">
        <f t="shared" si="3"/>
        <v>0</v>
      </c>
      <c r="U72" s="7">
        <f>U71+Table1[[#This Row],[Pareto''s Analysis Savings2]]</f>
        <v>3.8616453303278358E-3</v>
      </c>
    </row>
    <row r="73" spans="1:21" x14ac:dyDescent="0.2">
      <c r="A73" s="4" t="s">
        <v>30</v>
      </c>
      <c r="B73" s="5">
        <v>0</v>
      </c>
      <c r="C73" s="5">
        <v>347</v>
      </c>
      <c r="D73" s="5">
        <f>Table1[[#This Row],[Savings]]+Table1[[#This Row],[Checking ]]</f>
        <v>347</v>
      </c>
      <c r="E73" s="6">
        <v>16</v>
      </c>
      <c r="F73" s="4">
        <v>5</v>
      </c>
      <c r="G73" s="4" t="s">
        <v>26</v>
      </c>
      <c r="H73" s="4" t="s">
        <v>27</v>
      </c>
      <c r="I73" s="6">
        <v>45</v>
      </c>
      <c r="J73" s="4" t="s">
        <v>39</v>
      </c>
      <c r="K73" s="6">
        <v>1</v>
      </c>
      <c r="L73" s="4" t="s">
        <v>36</v>
      </c>
      <c r="M73" s="4" t="s">
        <v>3</v>
      </c>
      <c r="N73" s="4" t="str">
        <f>IF(Table1[[#This Row],[Checking ]]&lt;250,"Low",IF(Table1[[#This Row],[Checking ]]&lt;2000,"Medium","High"))</f>
        <v>Low</v>
      </c>
      <c r="O73" s="4" t="str">
        <f>IF(Table1[[#This Row],[Savings]]&lt;250,"Low",IF(Table1[[#This Row],[Savings]]&lt;2000,"Medium","High"))</f>
        <v>Medium</v>
      </c>
      <c r="P73" s="4" t="str">
        <f>IF(Table1[[#This Row],[Combined Checking + Savings]]&lt;250,"Low",IF(Table1[[#This Row],[Combined Checking + Savings]]&lt;2000,"Medium","High"))</f>
        <v>Medium</v>
      </c>
      <c r="Q73" s="12">
        <f t="shared" si="2"/>
        <v>4.5045103519359656E-4</v>
      </c>
      <c r="R73" s="12">
        <f>R72+Table1[[#This Row],[Pareto''s Analysis Savings]]</f>
        <v>7.3668865265811524E-3</v>
      </c>
      <c r="S73" s="4">
        <f t="shared" si="3"/>
        <v>0</v>
      </c>
      <c r="U73" s="7">
        <f>U72+Table1[[#This Row],[Pareto''s Analysis Savings2]]</f>
        <v>3.8616453303278358E-3</v>
      </c>
    </row>
    <row r="74" spans="1:21" x14ac:dyDescent="0.2">
      <c r="A74" s="4" t="s">
        <v>25</v>
      </c>
      <c r="B74" s="5">
        <v>0</v>
      </c>
      <c r="C74" s="5">
        <v>364</v>
      </c>
      <c r="D74" s="5">
        <f>Table1[[#This Row],[Savings]]+Table1[[#This Row],[Checking ]]</f>
        <v>364</v>
      </c>
      <c r="E74" s="6">
        <v>13</v>
      </c>
      <c r="F74" s="4">
        <v>12</v>
      </c>
      <c r="G74" s="4" t="s">
        <v>26</v>
      </c>
      <c r="H74" s="4" t="s">
        <v>27</v>
      </c>
      <c r="I74" s="6">
        <v>34</v>
      </c>
      <c r="J74" s="4" t="s">
        <v>28</v>
      </c>
      <c r="K74" s="6">
        <v>2</v>
      </c>
      <c r="L74" s="4" t="s">
        <v>36</v>
      </c>
      <c r="M74" s="4" t="s">
        <v>3</v>
      </c>
      <c r="N74" s="4" t="str">
        <f>IF(Table1[[#This Row],[Checking ]]&lt;250,"Low",IF(Table1[[#This Row],[Checking ]]&lt;2000,"Medium","High"))</f>
        <v>Low</v>
      </c>
      <c r="O74" s="4" t="str">
        <f>IF(Table1[[#This Row],[Savings]]&lt;250,"Low",IF(Table1[[#This Row],[Savings]]&lt;2000,"Medium","High"))</f>
        <v>Medium</v>
      </c>
      <c r="P74" s="4" t="str">
        <f>IF(Table1[[#This Row],[Combined Checking + Savings]]&lt;250,"Low",IF(Table1[[#This Row],[Combined Checking + Savings]]&lt;2000,"Medium","High"))</f>
        <v>Medium</v>
      </c>
      <c r="Q74" s="12">
        <f t="shared" si="2"/>
        <v>4.7251924152872955E-4</v>
      </c>
      <c r="R74" s="12">
        <f>R73+Table1[[#This Row],[Pareto''s Analysis Savings]]</f>
        <v>7.8394057681098819E-3</v>
      </c>
      <c r="S74" s="4">
        <f t="shared" si="3"/>
        <v>0</v>
      </c>
      <c r="U74" s="7">
        <f>U73+Table1[[#This Row],[Pareto''s Analysis Savings2]]</f>
        <v>3.8616453303278358E-3</v>
      </c>
    </row>
    <row r="75" spans="1:21" x14ac:dyDescent="0.2">
      <c r="A75" s="4" t="s">
        <v>25</v>
      </c>
      <c r="B75" s="5">
        <v>0</v>
      </c>
      <c r="C75" s="5">
        <v>364</v>
      </c>
      <c r="D75" s="5">
        <f>Table1[[#This Row],[Savings]]+Table1[[#This Row],[Checking ]]</f>
        <v>364</v>
      </c>
      <c r="E75" s="6">
        <v>5</v>
      </c>
      <c r="F75" s="4">
        <v>35</v>
      </c>
      <c r="G75" s="4" t="s">
        <v>31</v>
      </c>
      <c r="H75" s="4" t="s">
        <v>32</v>
      </c>
      <c r="I75" s="6">
        <v>41</v>
      </c>
      <c r="J75" s="4" t="s">
        <v>28</v>
      </c>
      <c r="K75" s="6">
        <v>1</v>
      </c>
      <c r="L75" s="4" t="s">
        <v>40</v>
      </c>
      <c r="M75" s="4" t="s">
        <v>3</v>
      </c>
      <c r="N75" s="4" t="str">
        <f>IF(Table1[[#This Row],[Checking ]]&lt;250,"Low",IF(Table1[[#This Row],[Checking ]]&lt;2000,"Medium","High"))</f>
        <v>Low</v>
      </c>
      <c r="O75" s="4" t="str">
        <f>IF(Table1[[#This Row],[Savings]]&lt;250,"Low",IF(Table1[[#This Row],[Savings]]&lt;2000,"Medium","High"))</f>
        <v>Medium</v>
      </c>
      <c r="P75" s="4" t="str">
        <f>IF(Table1[[#This Row],[Combined Checking + Savings]]&lt;250,"Low",IF(Table1[[#This Row],[Combined Checking + Savings]]&lt;2000,"Medium","High"))</f>
        <v>Medium</v>
      </c>
      <c r="Q75" s="12">
        <f t="shared" si="2"/>
        <v>4.7251924152872955E-4</v>
      </c>
      <c r="R75" s="12">
        <f>R74+Table1[[#This Row],[Pareto''s Analysis Savings]]</f>
        <v>8.3119250096386106E-3</v>
      </c>
      <c r="S75" s="4">
        <f t="shared" si="3"/>
        <v>0</v>
      </c>
      <c r="U75" s="7">
        <f>U74+Table1[[#This Row],[Pareto''s Analysis Savings2]]</f>
        <v>3.8616453303278358E-3</v>
      </c>
    </row>
    <row r="76" spans="1:21" x14ac:dyDescent="0.2">
      <c r="A76" s="4" t="s">
        <v>30</v>
      </c>
      <c r="B76" s="5">
        <v>0</v>
      </c>
      <c r="C76" s="5">
        <v>367</v>
      </c>
      <c r="D76" s="5">
        <f>Table1[[#This Row],[Savings]]+Table1[[#This Row],[Checking ]]</f>
        <v>367</v>
      </c>
      <c r="E76" s="6">
        <v>37</v>
      </c>
      <c r="F76" s="4">
        <v>22</v>
      </c>
      <c r="G76" s="4" t="s">
        <v>31</v>
      </c>
      <c r="H76" s="4" t="s">
        <v>32</v>
      </c>
      <c r="I76" s="6">
        <v>36</v>
      </c>
      <c r="J76" s="4" t="s">
        <v>28</v>
      </c>
      <c r="K76" s="6">
        <v>2</v>
      </c>
      <c r="L76" s="4" t="s">
        <v>36</v>
      </c>
      <c r="M76" s="4" t="s">
        <v>3</v>
      </c>
      <c r="N76" s="4" t="str">
        <f>IF(Table1[[#This Row],[Checking ]]&lt;250,"Low",IF(Table1[[#This Row],[Checking ]]&lt;2000,"Medium","High"))</f>
        <v>Low</v>
      </c>
      <c r="O76" s="4" t="str">
        <f>IF(Table1[[#This Row],[Savings]]&lt;250,"Low",IF(Table1[[#This Row],[Savings]]&lt;2000,"Medium","High"))</f>
        <v>Medium</v>
      </c>
      <c r="P76" s="4" t="str">
        <f>IF(Table1[[#This Row],[Combined Checking + Savings]]&lt;250,"Low",IF(Table1[[#This Row],[Combined Checking + Savings]]&lt;2000,"Medium","High"))</f>
        <v>Medium</v>
      </c>
      <c r="Q76" s="12">
        <f t="shared" si="2"/>
        <v>4.7641363088198833E-4</v>
      </c>
      <c r="R76" s="12">
        <f>R75+Table1[[#This Row],[Pareto''s Analysis Savings]]</f>
        <v>8.7883386405205981E-3</v>
      </c>
      <c r="S76" s="4">
        <f t="shared" si="3"/>
        <v>0</v>
      </c>
      <c r="U76" s="7">
        <f>U75+Table1[[#This Row],[Pareto''s Analysis Savings2]]</f>
        <v>3.8616453303278358E-3</v>
      </c>
    </row>
    <row r="77" spans="1:21" x14ac:dyDescent="0.2">
      <c r="A77" s="4" t="s">
        <v>38</v>
      </c>
      <c r="B77" s="5">
        <v>0</v>
      </c>
      <c r="C77" s="5">
        <v>369</v>
      </c>
      <c r="D77" s="5">
        <f>Table1[[#This Row],[Savings]]+Table1[[#This Row],[Checking ]]</f>
        <v>369</v>
      </c>
      <c r="E77" s="6">
        <v>10</v>
      </c>
      <c r="F77" s="4">
        <v>16</v>
      </c>
      <c r="G77" s="4" t="s">
        <v>31</v>
      </c>
      <c r="H77" s="4" t="s">
        <v>32</v>
      </c>
      <c r="I77" s="6">
        <v>29</v>
      </c>
      <c r="J77" s="4" t="s">
        <v>28</v>
      </c>
      <c r="K77" s="6">
        <v>1</v>
      </c>
      <c r="L77" s="4" t="s">
        <v>36</v>
      </c>
      <c r="M77" s="4" t="s">
        <v>3</v>
      </c>
      <c r="N77" s="4" t="str">
        <f>IF(Table1[[#This Row],[Checking ]]&lt;250,"Low",IF(Table1[[#This Row],[Checking ]]&lt;2000,"Medium","High"))</f>
        <v>Low</v>
      </c>
      <c r="O77" s="4" t="str">
        <f>IF(Table1[[#This Row],[Savings]]&lt;250,"Low",IF(Table1[[#This Row],[Savings]]&lt;2000,"Medium","High"))</f>
        <v>Medium</v>
      </c>
      <c r="P77" s="4" t="str">
        <f>IF(Table1[[#This Row],[Combined Checking + Savings]]&lt;250,"Low",IF(Table1[[#This Row],[Combined Checking + Savings]]&lt;2000,"Medium","High"))</f>
        <v>Medium</v>
      </c>
      <c r="Q77" s="12">
        <f t="shared" si="2"/>
        <v>4.7900989045082751E-4</v>
      </c>
      <c r="R77" s="12">
        <f>R76+Table1[[#This Row],[Pareto''s Analysis Savings]]</f>
        <v>9.2673485309714247E-3</v>
      </c>
      <c r="S77" s="4">
        <f t="shared" si="3"/>
        <v>0</v>
      </c>
      <c r="U77" s="7">
        <f>U76+Table1[[#This Row],[Pareto''s Analysis Savings2]]</f>
        <v>3.8616453303278358E-3</v>
      </c>
    </row>
    <row r="78" spans="1:21" x14ac:dyDescent="0.2">
      <c r="A78" s="4" t="s">
        <v>30</v>
      </c>
      <c r="B78" s="5">
        <v>0</v>
      </c>
      <c r="C78" s="5">
        <v>369</v>
      </c>
      <c r="D78" s="5">
        <f>Table1[[#This Row],[Savings]]+Table1[[#This Row],[Checking ]]</f>
        <v>369</v>
      </c>
      <c r="E78" s="6">
        <v>7</v>
      </c>
      <c r="F78" s="4">
        <v>23</v>
      </c>
      <c r="G78" s="4" t="s">
        <v>31</v>
      </c>
      <c r="H78" s="4" t="s">
        <v>32</v>
      </c>
      <c r="I78" s="6">
        <v>35</v>
      </c>
      <c r="J78" s="4" t="s">
        <v>28</v>
      </c>
      <c r="K78" s="6">
        <v>2</v>
      </c>
      <c r="L78" s="4" t="s">
        <v>40</v>
      </c>
      <c r="M78" s="4" t="s">
        <v>3</v>
      </c>
      <c r="N78" s="4" t="str">
        <f>IF(Table1[[#This Row],[Checking ]]&lt;250,"Low",IF(Table1[[#This Row],[Checking ]]&lt;2000,"Medium","High"))</f>
        <v>Low</v>
      </c>
      <c r="O78" s="4" t="str">
        <f>IF(Table1[[#This Row],[Savings]]&lt;250,"Low",IF(Table1[[#This Row],[Savings]]&lt;2000,"Medium","High"))</f>
        <v>Medium</v>
      </c>
      <c r="P78" s="4" t="str">
        <f>IF(Table1[[#This Row],[Combined Checking + Savings]]&lt;250,"Low",IF(Table1[[#This Row],[Combined Checking + Savings]]&lt;2000,"Medium","High"))</f>
        <v>Medium</v>
      </c>
      <c r="Q78" s="12">
        <f t="shared" si="2"/>
        <v>4.7900989045082751E-4</v>
      </c>
      <c r="R78" s="12">
        <f>R77+Table1[[#This Row],[Pareto''s Analysis Savings]]</f>
        <v>9.7463584214222514E-3</v>
      </c>
      <c r="S78" s="4">
        <f t="shared" si="3"/>
        <v>0</v>
      </c>
      <c r="U78" s="7">
        <f>U77+Table1[[#This Row],[Pareto''s Analysis Savings2]]</f>
        <v>3.8616453303278358E-3</v>
      </c>
    </row>
    <row r="79" spans="1:21" x14ac:dyDescent="0.2">
      <c r="A79" s="4" t="s">
        <v>38</v>
      </c>
      <c r="B79" s="5">
        <v>0</v>
      </c>
      <c r="C79" s="5">
        <v>374</v>
      </c>
      <c r="D79" s="5">
        <f>Table1[[#This Row],[Savings]]+Table1[[#This Row],[Checking ]]</f>
        <v>374</v>
      </c>
      <c r="E79" s="6">
        <v>10</v>
      </c>
      <c r="F79" s="4">
        <v>19</v>
      </c>
      <c r="G79" s="4" t="s">
        <v>31</v>
      </c>
      <c r="H79" s="4" t="s">
        <v>32</v>
      </c>
      <c r="I79" s="6">
        <v>27</v>
      </c>
      <c r="J79" s="4" t="s">
        <v>28</v>
      </c>
      <c r="K79" s="6">
        <v>3</v>
      </c>
      <c r="L79" s="4" t="s">
        <v>40</v>
      </c>
      <c r="M79" s="4" t="s">
        <v>2</v>
      </c>
      <c r="N79" s="4" t="str">
        <f>IF(Table1[[#This Row],[Checking ]]&lt;250,"Low",IF(Table1[[#This Row],[Checking ]]&lt;2000,"Medium","High"))</f>
        <v>Low</v>
      </c>
      <c r="O79" s="4" t="str">
        <f>IF(Table1[[#This Row],[Savings]]&lt;250,"Low",IF(Table1[[#This Row],[Savings]]&lt;2000,"Medium","High"))</f>
        <v>Medium</v>
      </c>
      <c r="P79" s="4" t="str">
        <f>IF(Table1[[#This Row],[Combined Checking + Savings]]&lt;250,"Low",IF(Table1[[#This Row],[Combined Checking + Savings]]&lt;2000,"Medium","High"))</f>
        <v>Medium</v>
      </c>
      <c r="Q79" s="12">
        <f t="shared" si="2"/>
        <v>4.8550053937292543E-4</v>
      </c>
      <c r="R79" s="12">
        <f>R78+Table1[[#This Row],[Pareto''s Analysis Savings]]</f>
        <v>1.0231858960795176E-2</v>
      </c>
      <c r="S79" s="4">
        <f t="shared" si="3"/>
        <v>0</v>
      </c>
      <c r="U79" s="7">
        <f>U78+Table1[[#This Row],[Pareto''s Analysis Savings2]]</f>
        <v>3.8616453303278358E-3</v>
      </c>
    </row>
    <row r="80" spans="1:21" x14ac:dyDescent="0.2">
      <c r="A80" s="4" t="s">
        <v>34</v>
      </c>
      <c r="B80" s="5">
        <v>374</v>
      </c>
      <c r="C80" s="5">
        <v>0</v>
      </c>
      <c r="D80" s="5">
        <f>Table1[[#This Row],[Savings]]+Table1[[#This Row],[Checking ]]</f>
        <v>374</v>
      </c>
      <c r="E80" s="6">
        <v>25</v>
      </c>
      <c r="F80" s="4">
        <v>14</v>
      </c>
      <c r="G80" s="4" t="s">
        <v>31</v>
      </c>
      <c r="H80" s="4" t="s">
        <v>32</v>
      </c>
      <c r="I80" s="6">
        <v>45</v>
      </c>
      <c r="J80" s="4" t="s">
        <v>28</v>
      </c>
      <c r="K80" s="6">
        <v>4</v>
      </c>
      <c r="L80" s="4" t="s">
        <v>29</v>
      </c>
      <c r="M80" s="4" t="s">
        <v>3</v>
      </c>
      <c r="N80" s="4" t="str">
        <f>IF(Table1[[#This Row],[Checking ]]&lt;250,"Low",IF(Table1[[#This Row],[Checking ]]&lt;2000,"Medium","High"))</f>
        <v>Medium</v>
      </c>
      <c r="O80" s="4" t="str">
        <f>IF(Table1[[#This Row],[Savings]]&lt;250,"Low",IF(Table1[[#This Row],[Savings]]&lt;2000,"Medium","High"))</f>
        <v>Low</v>
      </c>
      <c r="P80" s="4" t="str">
        <f>IF(Table1[[#This Row],[Combined Checking + Savings]]&lt;250,"Low",IF(Table1[[#This Row],[Combined Checking + Savings]]&lt;2000,"Medium","High"))</f>
        <v>Medium</v>
      </c>
      <c r="Q80" s="12">
        <f t="shared" si="2"/>
        <v>0</v>
      </c>
      <c r="R80" s="12">
        <f>R79+Table1[[#This Row],[Pareto''s Analysis Savings]]</f>
        <v>1.0231858960795176E-2</v>
      </c>
      <c r="S80" s="4">
        <f t="shared" si="3"/>
        <v>8.3968334508291312E-4</v>
      </c>
      <c r="U80" s="7">
        <f>U79+Table1[[#This Row],[Pareto''s Analysis Savings2]]</f>
        <v>4.7013286754107493E-3</v>
      </c>
    </row>
    <row r="81" spans="1:21" x14ac:dyDescent="0.2">
      <c r="A81" s="4" t="s">
        <v>42</v>
      </c>
      <c r="B81" s="5">
        <v>141</v>
      </c>
      <c r="C81" s="5">
        <v>245</v>
      </c>
      <c r="D81" s="5">
        <f>Table1[[#This Row],[Savings]]+Table1[[#This Row],[Checking ]]</f>
        <v>386</v>
      </c>
      <c r="E81" s="6">
        <v>22</v>
      </c>
      <c r="F81" s="4">
        <v>33</v>
      </c>
      <c r="G81" s="4" t="s">
        <v>31</v>
      </c>
      <c r="H81" s="4" t="s">
        <v>32</v>
      </c>
      <c r="I81" s="6">
        <v>26</v>
      </c>
      <c r="J81" s="4" t="s">
        <v>28</v>
      </c>
      <c r="K81" s="6">
        <v>3</v>
      </c>
      <c r="L81" s="4" t="s">
        <v>36</v>
      </c>
      <c r="M81" s="4" t="s">
        <v>3</v>
      </c>
      <c r="N81" s="4" t="str">
        <f>IF(Table1[[#This Row],[Checking ]]&lt;250,"Low",IF(Table1[[#This Row],[Checking ]]&lt;2000,"Medium","High"))</f>
        <v>Low</v>
      </c>
      <c r="O81" s="4" t="str">
        <f>IF(Table1[[#This Row],[Savings]]&lt;250,"Low",IF(Table1[[#This Row],[Savings]]&lt;2000,"Medium","High"))</f>
        <v>Low</v>
      </c>
      <c r="P81" s="4" t="str">
        <f>IF(Table1[[#This Row],[Combined Checking + Savings]]&lt;250,"Low",IF(Table1[[#This Row],[Combined Checking + Savings]]&lt;2000,"Medium","High"))</f>
        <v>Medium</v>
      </c>
      <c r="Q81" s="12">
        <f t="shared" si="2"/>
        <v>3.1804179718279875E-4</v>
      </c>
      <c r="R81" s="12">
        <f>R80+Table1[[#This Row],[Pareto''s Analysis Savings]]</f>
        <v>1.0549900757977975E-2</v>
      </c>
      <c r="S81" s="4">
        <f t="shared" si="3"/>
        <v>3.1656511138152606E-4</v>
      </c>
      <c r="U81" s="7">
        <f>U80+Table1[[#This Row],[Pareto''s Analysis Savings2]]</f>
        <v>5.0178937867922753E-3</v>
      </c>
    </row>
    <row r="82" spans="1:21" x14ac:dyDescent="0.2">
      <c r="A82" s="4" t="s">
        <v>38</v>
      </c>
      <c r="B82" s="5">
        <v>0</v>
      </c>
      <c r="C82" s="5">
        <v>389</v>
      </c>
      <c r="D82" s="5">
        <f>Table1[[#This Row],[Savings]]+Table1[[#This Row],[Checking ]]</f>
        <v>389</v>
      </c>
      <c r="E82" s="6">
        <v>19</v>
      </c>
      <c r="F82" s="4">
        <v>119</v>
      </c>
      <c r="G82" s="4" t="s">
        <v>31</v>
      </c>
      <c r="H82" s="4" t="s">
        <v>32</v>
      </c>
      <c r="I82" s="6">
        <v>38</v>
      </c>
      <c r="J82" s="4" t="s">
        <v>28</v>
      </c>
      <c r="K82" s="6">
        <v>4</v>
      </c>
      <c r="L82" s="4" t="s">
        <v>29</v>
      </c>
      <c r="M82" s="4" t="s">
        <v>2</v>
      </c>
      <c r="N82" s="4" t="str">
        <f>IF(Table1[[#This Row],[Checking ]]&lt;250,"Low",IF(Table1[[#This Row],[Checking ]]&lt;2000,"Medium","High"))</f>
        <v>Low</v>
      </c>
      <c r="O82" s="4" t="str">
        <f>IF(Table1[[#This Row],[Savings]]&lt;250,"Low",IF(Table1[[#This Row],[Savings]]&lt;2000,"Medium","High"))</f>
        <v>Medium</v>
      </c>
      <c r="P82" s="4" t="str">
        <f>IF(Table1[[#This Row],[Combined Checking + Savings]]&lt;250,"Low",IF(Table1[[#This Row],[Combined Checking + Savings]]&lt;2000,"Medium","High"))</f>
        <v>Medium</v>
      </c>
      <c r="Q82" s="12">
        <f t="shared" si="2"/>
        <v>5.0497248613921917E-4</v>
      </c>
      <c r="R82" s="12">
        <f>R81+Table1[[#This Row],[Pareto''s Analysis Savings]]</f>
        <v>1.1054873244117193E-2</v>
      </c>
      <c r="S82" s="4">
        <f t="shared" si="3"/>
        <v>0</v>
      </c>
      <c r="U82" s="7">
        <f>U81+Table1[[#This Row],[Pareto''s Analysis Savings2]]</f>
        <v>5.0178937867922753E-3</v>
      </c>
    </row>
    <row r="83" spans="1:21" x14ac:dyDescent="0.2">
      <c r="A83" s="4" t="s">
        <v>30</v>
      </c>
      <c r="B83" s="5">
        <v>192</v>
      </c>
      <c r="C83" s="5">
        <v>199</v>
      </c>
      <c r="D83" s="5">
        <f>Table1[[#This Row],[Savings]]+Table1[[#This Row],[Checking ]]</f>
        <v>391</v>
      </c>
      <c r="E83" s="6">
        <v>25</v>
      </c>
      <c r="F83" s="4">
        <v>5</v>
      </c>
      <c r="G83" s="4" t="s">
        <v>26</v>
      </c>
      <c r="H83" s="4" t="s">
        <v>27</v>
      </c>
      <c r="I83" s="6">
        <v>24</v>
      </c>
      <c r="J83" s="4" t="s">
        <v>28</v>
      </c>
      <c r="K83" s="6">
        <v>4</v>
      </c>
      <c r="L83" s="4" t="s">
        <v>40</v>
      </c>
      <c r="M83" s="4" t="s">
        <v>2</v>
      </c>
      <c r="N83" s="4" t="str">
        <f>IF(Table1[[#This Row],[Checking ]]&lt;250,"Low",IF(Table1[[#This Row],[Checking ]]&lt;2000,"Medium","High"))</f>
        <v>Low</v>
      </c>
      <c r="O83" s="4" t="str">
        <f>IF(Table1[[#This Row],[Savings]]&lt;250,"Low",IF(Table1[[#This Row],[Savings]]&lt;2000,"Medium","High"))</f>
        <v>Low</v>
      </c>
      <c r="P83" s="4" t="str">
        <f>IF(Table1[[#This Row],[Combined Checking + Savings]]&lt;250,"Low",IF(Table1[[#This Row],[Combined Checking + Savings]]&lt;2000,"Medium","High"))</f>
        <v>Medium</v>
      </c>
      <c r="Q83" s="12">
        <f t="shared" si="2"/>
        <v>2.5832782709949776E-4</v>
      </c>
      <c r="R83" s="12">
        <f>R82+Table1[[#This Row],[Pareto''s Analysis Savings]]</f>
        <v>1.1313201071216691E-2</v>
      </c>
      <c r="S83" s="4">
        <f t="shared" si="3"/>
        <v>4.3106738571101422E-4</v>
      </c>
      <c r="U83" s="7">
        <f>U82+Table1[[#This Row],[Pareto''s Analysis Savings2]]</f>
        <v>5.4489611725032899E-3</v>
      </c>
    </row>
    <row r="84" spans="1:21" x14ac:dyDescent="0.2">
      <c r="A84" s="4" t="s">
        <v>34</v>
      </c>
      <c r="B84" s="5">
        <v>0</v>
      </c>
      <c r="C84" s="5">
        <v>396</v>
      </c>
      <c r="D84" s="5">
        <f>Table1[[#This Row],[Savings]]+Table1[[#This Row],[Checking ]]</f>
        <v>396</v>
      </c>
      <c r="E84" s="6">
        <v>49</v>
      </c>
      <c r="F84" s="4">
        <v>73</v>
      </c>
      <c r="G84" s="4" t="s">
        <v>31</v>
      </c>
      <c r="H84" s="4" t="s">
        <v>32</v>
      </c>
      <c r="I84" s="6">
        <v>45</v>
      </c>
      <c r="J84" s="4" t="s">
        <v>35</v>
      </c>
      <c r="K84" s="6">
        <v>4</v>
      </c>
      <c r="L84" s="4" t="s">
        <v>36</v>
      </c>
      <c r="M84" s="4" t="s">
        <v>2</v>
      </c>
      <c r="N84" s="4" t="str">
        <f>IF(Table1[[#This Row],[Checking ]]&lt;250,"Low",IF(Table1[[#This Row],[Checking ]]&lt;2000,"Medium","High"))</f>
        <v>Low</v>
      </c>
      <c r="O84" s="4" t="str">
        <f>IF(Table1[[#This Row],[Savings]]&lt;250,"Low",IF(Table1[[#This Row],[Savings]]&lt;2000,"Medium","High"))</f>
        <v>Medium</v>
      </c>
      <c r="P84" s="4" t="str">
        <f>IF(Table1[[#This Row],[Combined Checking + Savings]]&lt;250,"Low",IF(Table1[[#This Row],[Combined Checking + Savings]]&lt;2000,"Medium","High"))</f>
        <v>Medium</v>
      </c>
      <c r="Q84" s="12">
        <f t="shared" si="2"/>
        <v>5.1405939463015633E-4</v>
      </c>
      <c r="R84" s="12">
        <f>R83+Table1[[#This Row],[Pareto''s Analysis Savings]]</f>
        <v>1.1827260465846846E-2</v>
      </c>
      <c r="S84" s="4">
        <f t="shared" si="3"/>
        <v>0</v>
      </c>
      <c r="U84" s="7">
        <f>U83+Table1[[#This Row],[Pareto''s Analysis Savings2]]</f>
        <v>5.4489611725032899E-3</v>
      </c>
    </row>
    <row r="85" spans="1:21" x14ac:dyDescent="0.2">
      <c r="A85" s="4" t="s">
        <v>34</v>
      </c>
      <c r="B85" s="5">
        <v>399</v>
      </c>
      <c r="C85" s="5">
        <v>0</v>
      </c>
      <c r="D85" s="5">
        <f>Table1[[#This Row],[Savings]]+Table1[[#This Row],[Checking ]]</f>
        <v>399</v>
      </c>
      <c r="E85" s="6">
        <v>31</v>
      </c>
      <c r="F85" s="4">
        <v>0</v>
      </c>
      <c r="G85" s="4" t="s">
        <v>26</v>
      </c>
      <c r="H85" s="4" t="s">
        <v>27</v>
      </c>
      <c r="I85" s="6">
        <v>52</v>
      </c>
      <c r="J85" s="4" t="s">
        <v>28</v>
      </c>
      <c r="K85" s="6">
        <v>1</v>
      </c>
      <c r="L85" s="4" t="s">
        <v>29</v>
      </c>
      <c r="M85" s="4" t="s">
        <v>2</v>
      </c>
      <c r="N85" s="4" t="str">
        <f>IF(Table1[[#This Row],[Checking ]]&lt;250,"Low",IF(Table1[[#This Row],[Checking ]]&lt;2000,"Medium","High"))</f>
        <v>Medium</v>
      </c>
      <c r="O85" s="4" t="str">
        <f>IF(Table1[[#This Row],[Savings]]&lt;250,"Low",IF(Table1[[#This Row],[Savings]]&lt;2000,"Medium","High"))</f>
        <v>Low</v>
      </c>
      <c r="P85" s="4" t="str">
        <f>IF(Table1[[#This Row],[Combined Checking + Savings]]&lt;250,"Low",IF(Table1[[#This Row],[Combined Checking + Savings]]&lt;2000,"Medium","High"))</f>
        <v>Medium</v>
      </c>
      <c r="Q85" s="12">
        <f t="shared" si="2"/>
        <v>0</v>
      </c>
      <c r="R85" s="12">
        <f>R84+Table1[[#This Row],[Pareto''s Analysis Savings]]</f>
        <v>1.1827260465846846E-2</v>
      </c>
      <c r="S85" s="4">
        <f t="shared" si="3"/>
        <v>8.9581191093070147E-4</v>
      </c>
      <c r="U85" s="7">
        <f>U84+Table1[[#This Row],[Pareto''s Analysis Savings2]]</f>
        <v>6.3447730834339912E-3</v>
      </c>
    </row>
    <row r="86" spans="1:21" x14ac:dyDescent="0.2">
      <c r="A86" s="4" t="s">
        <v>33</v>
      </c>
      <c r="B86" s="5">
        <v>0</v>
      </c>
      <c r="C86" s="5">
        <v>403</v>
      </c>
      <c r="D86" s="5">
        <f>Table1[[#This Row],[Savings]]+Table1[[#This Row],[Checking ]]</f>
        <v>403</v>
      </c>
      <c r="E86" s="6">
        <v>7</v>
      </c>
      <c r="F86" s="4">
        <v>5</v>
      </c>
      <c r="G86" s="4" t="s">
        <v>26</v>
      </c>
      <c r="H86" s="4" t="s">
        <v>27</v>
      </c>
      <c r="I86" s="6">
        <v>55</v>
      </c>
      <c r="J86" s="4" t="s">
        <v>28</v>
      </c>
      <c r="K86" s="6">
        <v>2</v>
      </c>
      <c r="L86" s="4" t="s">
        <v>36</v>
      </c>
      <c r="M86" s="4" t="s">
        <v>3</v>
      </c>
      <c r="N86" s="4" t="str">
        <f>IF(Table1[[#This Row],[Checking ]]&lt;250,"Low",IF(Table1[[#This Row],[Checking ]]&lt;2000,"Medium","High"))</f>
        <v>Low</v>
      </c>
      <c r="O86" s="4" t="str">
        <f>IF(Table1[[#This Row],[Savings]]&lt;250,"Low",IF(Table1[[#This Row],[Savings]]&lt;2000,"Medium","High"))</f>
        <v>Medium</v>
      </c>
      <c r="P86" s="4" t="str">
        <f>IF(Table1[[#This Row],[Combined Checking + Savings]]&lt;250,"Low",IF(Table1[[#This Row],[Combined Checking + Savings]]&lt;2000,"Medium","High"))</f>
        <v>Medium</v>
      </c>
      <c r="Q86" s="12">
        <f t="shared" si="2"/>
        <v>5.2314630312109349E-4</v>
      </c>
      <c r="R86" s="12">
        <f>R85+Table1[[#This Row],[Pareto''s Analysis Savings]]</f>
        <v>1.2350406768967939E-2</v>
      </c>
      <c r="S86" s="4">
        <f t="shared" si="3"/>
        <v>0</v>
      </c>
      <c r="U86" s="7">
        <f>U85+Table1[[#This Row],[Pareto''s Analysis Savings2]]</f>
        <v>6.3447730834339912E-3</v>
      </c>
    </row>
    <row r="87" spans="1:21" x14ac:dyDescent="0.2">
      <c r="A87" s="4" t="s">
        <v>42</v>
      </c>
      <c r="B87" s="5">
        <v>0</v>
      </c>
      <c r="C87" s="5">
        <v>406</v>
      </c>
      <c r="D87" s="5">
        <f>Table1[[#This Row],[Savings]]+Table1[[#This Row],[Checking ]]</f>
        <v>406</v>
      </c>
      <c r="E87" s="6">
        <v>6</v>
      </c>
      <c r="F87" s="4">
        <v>35</v>
      </c>
      <c r="G87" s="4" t="s">
        <v>31</v>
      </c>
      <c r="H87" s="4" t="s">
        <v>32</v>
      </c>
      <c r="I87" s="6">
        <v>73</v>
      </c>
      <c r="J87" s="4" t="s">
        <v>28</v>
      </c>
      <c r="K87" s="6">
        <v>4</v>
      </c>
      <c r="L87" s="4" t="s">
        <v>40</v>
      </c>
      <c r="M87" s="4" t="s">
        <v>3</v>
      </c>
      <c r="N87" s="4" t="str">
        <f>IF(Table1[[#This Row],[Checking ]]&lt;250,"Low",IF(Table1[[#This Row],[Checking ]]&lt;2000,"Medium","High"))</f>
        <v>Low</v>
      </c>
      <c r="O87" s="4" t="str">
        <f>IF(Table1[[#This Row],[Savings]]&lt;250,"Low",IF(Table1[[#This Row],[Savings]]&lt;2000,"Medium","High"))</f>
        <v>Medium</v>
      </c>
      <c r="P87" s="4" t="str">
        <f>IF(Table1[[#This Row],[Combined Checking + Savings]]&lt;250,"Low",IF(Table1[[#This Row],[Combined Checking + Savings]]&lt;2000,"Medium","High"))</f>
        <v>Medium</v>
      </c>
      <c r="Q87" s="12">
        <f t="shared" si="2"/>
        <v>5.2704069247435216E-4</v>
      </c>
      <c r="R87" s="12">
        <f>R86+Table1[[#This Row],[Pareto''s Analysis Savings]]</f>
        <v>1.2877447461442291E-2</v>
      </c>
      <c r="S87" s="4">
        <f t="shared" si="3"/>
        <v>0</v>
      </c>
      <c r="U87" s="7">
        <f>U86+Table1[[#This Row],[Pareto''s Analysis Savings2]]</f>
        <v>6.3447730834339912E-3</v>
      </c>
    </row>
    <row r="88" spans="1:21" x14ac:dyDescent="0.2">
      <c r="A88" s="4" t="s">
        <v>25</v>
      </c>
      <c r="B88" s="5">
        <v>0</v>
      </c>
      <c r="C88" s="5">
        <v>407</v>
      </c>
      <c r="D88" s="5">
        <f>Table1[[#This Row],[Savings]]+Table1[[#This Row],[Checking ]]</f>
        <v>407</v>
      </c>
      <c r="E88" s="6">
        <v>13</v>
      </c>
      <c r="F88" s="4">
        <v>2</v>
      </c>
      <c r="G88" s="4" t="s">
        <v>26</v>
      </c>
      <c r="H88" s="4" t="s">
        <v>27</v>
      </c>
      <c r="I88" s="6">
        <v>28</v>
      </c>
      <c r="J88" s="4" t="s">
        <v>28</v>
      </c>
      <c r="K88" s="6">
        <v>2</v>
      </c>
      <c r="L88" s="4" t="s">
        <v>36</v>
      </c>
      <c r="M88" s="4" t="s">
        <v>3</v>
      </c>
      <c r="N88" s="4" t="str">
        <f>IF(Table1[[#This Row],[Checking ]]&lt;250,"Low",IF(Table1[[#This Row],[Checking ]]&lt;2000,"Medium","High"))</f>
        <v>Low</v>
      </c>
      <c r="O88" s="4" t="str">
        <f>IF(Table1[[#This Row],[Savings]]&lt;250,"Low",IF(Table1[[#This Row],[Savings]]&lt;2000,"Medium","High"))</f>
        <v>Medium</v>
      </c>
      <c r="P88" s="4" t="str">
        <f>IF(Table1[[#This Row],[Combined Checking + Savings]]&lt;250,"Low",IF(Table1[[#This Row],[Combined Checking + Savings]]&lt;2000,"Medium","High"))</f>
        <v>Medium</v>
      </c>
      <c r="Q88" s="12">
        <f t="shared" si="2"/>
        <v>5.2833882225877175E-4</v>
      </c>
      <c r="R88" s="12">
        <f>R87+Table1[[#This Row],[Pareto''s Analysis Savings]]</f>
        <v>1.3405786283701062E-2</v>
      </c>
      <c r="S88" s="4">
        <f t="shared" si="3"/>
        <v>0</v>
      </c>
      <c r="U88" s="7">
        <f>U87+Table1[[#This Row],[Pareto''s Analysis Savings2]]</f>
        <v>6.3447730834339912E-3</v>
      </c>
    </row>
    <row r="89" spans="1:21" x14ac:dyDescent="0.2">
      <c r="A89" s="4" t="s">
        <v>25</v>
      </c>
      <c r="B89" s="5">
        <v>0</v>
      </c>
      <c r="C89" s="5">
        <v>408</v>
      </c>
      <c r="D89" s="5">
        <f>Table1[[#This Row],[Savings]]+Table1[[#This Row],[Checking ]]</f>
        <v>408</v>
      </c>
      <c r="E89" s="6">
        <v>16</v>
      </c>
      <c r="F89" s="4">
        <v>12</v>
      </c>
      <c r="G89" s="4" t="s">
        <v>31</v>
      </c>
      <c r="H89" s="4" t="s">
        <v>32</v>
      </c>
      <c r="I89" s="6">
        <v>34</v>
      </c>
      <c r="J89" s="4" t="s">
        <v>35</v>
      </c>
      <c r="K89" s="6">
        <v>4</v>
      </c>
      <c r="L89" s="4" t="s">
        <v>36</v>
      </c>
      <c r="M89" s="4" t="s">
        <v>3</v>
      </c>
      <c r="N89" s="4" t="str">
        <f>IF(Table1[[#This Row],[Checking ]]&lt;250,"Low",IF(Table1[[#This Row],[Checking ]]&lt;2000,"Medium","High"))</f>
        <v>Low</v>
      </c>
      <c r="O89" s="4" t="str">
        <f>IF(Table1[[#This Row],[Savings]]&lt;250,"Low",IF(Table1[[#This Row],[Savings]]&lt;2000,"Medium","High"))</f>
        <v>Medium</v>
      </c>
      <c r="P89" s="4" t="str">
        <f>IF(Table1[[#This Row],[Combined Checking + Savings]]&lt;250,"Low",IF(Table1[[#This Row],[Combined Checking + Savings]]&lt;2000,"Medium","High"))</f>
        <v>Medium</v>
      </c>
      <c r="Q89" s="12">
        <f t="shared" si="2"/>
        <v>5.2963695204319135E-4</v>
      </c>
      <c r="R89" s="12">
        <f>R88+Table1[[#This Row],[Pareto''s Analysis Savings]]</f>
        <v>1.3935423235744253E-2</v>
      </c>
      <c r="S89" s="4">
        <f t="shared" si="3"/>
        <v>0</v>
      </c>
      <c r="U89" s="7">
        <f>U88+Table1[[#This Row],[Pareto''s Analysis Savings2]]</f>
        <v>6.3447730834339912E-3</v>
      </c>
    </row>
    <row r="90" spans="1:21" x14ac:dyDescent="0.2">
      <c r="A90" s="4" t="s">
        <v>43</v>
      </c>
      <c r="B90" s="5">
        <v>0</v>
      </c>
      <c r="C90" s="5">
        <v>409</v>
      </c>
      <c r="D90" s="5">
        <f>Table1[[#This Row],[Savings]]+Table1[[#This Row],[Checking ]]</f>
        <v>409</v>
      </c>
      <c r="E90" s="6">
        <v>49</v>
      </c>
      <c r="F90" s="4">
        <v>15</v>
      </c>
      <c r="G90" s="4" t="s">
        <v>31</v>
      </c>
      <c r="H90" s="4" t="s">
        <v>32</v>
      </c>
      <c r="I90" s="6">
        <v>53</v>
      </c>
      <c r="J90" s="4" t="s">
        <v>28</v>
      </c>
      <c r="K90" s="6">
        <v>4</v>
      </c>
      <c r="L90" s="4" t="s">
        <v>36</v>
      </c>
      <c r="M90" s="4" t="s">
        <v>2</v>
      </c>
      <c r="N90" s="4" t="str">
        <f>IF(Table1[[#This Row],[Checking ]]&lt;250,"Low",IF(Table1[[#This Row],[Checking ]]&lt;2000,"Medium","High"))</f>
        <v>Low</v>
      </c>
      <c r="O90" s="4" t="str">
        <f>IF(Table1[[#This Row],[Savings]]&lt;250,"Low",IF(Table1[[#This Row],[Savings]]&lt;2000,"Medium","High"))</f>
        <v>Medium</v>
      </c>
      <c r="P90" s="4" t="str">
        <f>IF(Table1[[#This Row],[Combined Checking + Savings]]&lt;250,"Low",IF(Table1[[#This Row],[Combined Checking + Savings]]&lt;2000,"Medium","High"))</f>
        <v>Medium</v>
      </c>
      <c r="Q90" s="12">
        <f t="shared" si="2"/>
        <v>5.3093508182761094E-4</v>
      </c>
      <c r="R90" s="12">
        <f>R89+Table1[[#This Row],[Pareto''s Analysis Savings]]</f>
        <v>1.4466358317571863E-2</v>
      </c>
      <c r="S90" s="4">
        <f t="shared" si="3"/>
        <v>0</v>
      </c>
      <c r="U90" s="7">
        <f>U89+Table1[[#This Row],[Pareto''s Analysis Savings2]]</f>
        <v>6.3447730834339912E-3</v>
      </c>
    </row>
    <row r="91" spans="1:21" x14ac:dyDescent="0.2">
      <c r="A91" s="4" t="s">
        <v>38</v>
      </c>
      <c r="B91" s="5">
        <v>0</v>
      </c>
      <c r="C91" s="5">
        <v>412</v>
      </c>
      <c r="D91" s="5">
        <f>Table1[[#This Row],[Savings]]+Table1[[#This Row],[Checking ]]</f>
        <v>412</v>
      </c>
      <c r="E91" s="6">
        <v>25</v>
      </c>
      <c r="F91" s="4">
        <v>22</v>
      </c>
      <c r="G91" s="4" t="s">
        <v>31</v>
      </c>
      <c r="H91" s="4" t="s">
        <v>32</v>
      </c>
      <c r="I91" s="6">
        <v>52</v>
      </c>
      <c r="J91" s="4" t="s">
        <v>35</v>
      </c>
      <c r="K91" s="6">
        <v>4</v>
      </c>
      <c r="L91" s="4" t="s">
        <v>36</v>
      </c>
      <c r="M91" s="4" t="s">
        <v>2</v>
      </c>
      <c r="N91" s="4" t="str">
        <f>IF(Table1[[#This Row],[Checking ]]&lt;250,"Low",IF(Table1[[#This Row],[Checking ]]&lt;2000,"Medium","High"))</f>
        <v>Low</v>
      </c>
      <c r="O91" s="4" t="str">
        <f>IF(Table1[[#This Row],[Savings]]&lt;250,"Low",IF(Table1[[#This Row],[Savings]]&lt;2000,"Medium","High"))</f>
        <v>Medium</v>
      </c>
      <c r="P91" s="4" t="str">
        <f>IF(Table1[[#This Row],[Combined Checking + Savings]]&lt;250,"Low",IF(Table1[[#This Row],[Combined Checking + Savings]]&lt;2000,"Medium","High"))</f>
        <v>Medium</v>
      </c>
      <c r="Q91" s="12">
        <f t="shared" si="2"/>
        <v>5.3482947118086972E-4</v>
      </c>
      <c r="R91" s="12">
        <f>R90+Table1[[#This Row],[Pareto''s Analysis Savings]]</f>
        <v>1.5001187788752732E-2</v>
      </c>
      <c r="S91" s="4">
        <f t="shared" si="3"/>
        <v>0</v>
      </c>
      <c r="U91" s="7">
        <f>U90+Table1[[#This Row],[Pareto''s Analysis Savings2]]</f>
        <v>6.3447730834339912E-3</v>
      </c>
    </row>
    <row r="92" spans="1:21" x14ac:dyDescent="0.2">
      <c r="A92" s="4" t="s">
        <v>25</v>
      </c>
      <c r="B92" s="5">
        <v>0</v>
      </c>
      <c r="C92" s="5">
        <v>418</v>
      </c>
      <c r="D92" s="5">
        <f>Table1[[#This Row],[Savings]]+Table1[[#This Row],[Checking ]]</f>
        <v>418</v>
      </c>
      <c r="E92" s="6">
        <v>19</v>
      </c>
      <c r="F92" s="4">
        <v>4</v>
      </c>
      <c r="G92" s="4" t="s">
        <v>31</v>
      </c>
      <c r="H92" s="4" t="s">
        <v>32</v>
      </c>
      <c r="I92" s="6">
        <v>31</v>
      </c>
      <c r="J92" s="4" t="s">
        <v>28</v>
      </c>
      <c r="K92" s="6">
        <v>2</v>
      </c>
      <c r="L92" s="4" t="s">
        <v>36</v>
      </c>
      <c r="M92" s="4" t="s">
        <v>3</v>
      </c>
      <c r="N92" s="4" t="str">
        <f>IF(Table1[[#This Row],[Checking ]]&lt;250,"Low",IF(Table1[[#This Row],[Checking ]]&lt;2000,"Medium","High"))</f>
        <v>Low</v>
      </c>
      <c r="O92" s="4" t="str">
        <f>IF(Table1[[#This Row],[Savings]]&lt;250,"Low",IF(Table1[[#This Row],[Savings]]&lt;2000,"Medium","High"))</f>
        <v>Medium</v>
      </c>
      <c r="P92" s="4" t="str">
        <f>IF(Table1[[#This Row],[Combined Checking + Savings]]&lt;250,"Low",IF(Table1[[#This Row],[Combined Checking + Savings]]&lt;2000,"Medium","High"))</f>
        <v>Medium</v>
      </c>
      <c r="Q92" s="12">
        <f t="shared" si="2"/>
        <v>5.4261824988738729E-4</v>
      </c>
      <c r="R92" s="12">
        <f>R91+Table1[[#This Row],[Pareto''s Analysis Savings]]</f>
        <v>1.5543806038640119E-2</v>
      </c>
      <c r="S92" s="4">
        <f t="shared" si="3"/>
        <v>0</v>
      </c>
      <c r="U92" s="7">
        <f>U91+Table1[[#This Row],[Pareto''s Analysis Savings2]]</f>
        <v>6.3447730834339912E-3</v>
      </c>
    </row>
    <row r="93" spans="1:21" x14ac:dyDescent="0.2">
      <c r="A93" s="4" t="s">
        <v>25</v>
      </c>
      <c r="B93" s="5">
        <v>0</v>
      </c>
      <c r="C93" s="5">
        <v>425</v>
      </c>
      <c r="D93" s="5">
        <f>Table1[[#This Row],[Savings]]+Table1[[#This Row],[Checking ]]</f>
        <v>425</v>
      </c>
      <c r="E93" s="6">
        <v>13</v>
      </c>
      <c r="F93" s="4">
        <v>10</v>
      </c>
      <c r="G93" s="4" t="s">
        <v>31</v>
      </c>
      <c r="H93" s="4" t="s">
        <v>32</v>
      </c>
      <c r="I93" s="6">
        <v>27</v>
      </c>
      <c r="J93" s="4" t="s">
        <v>39</v>
      </c>
      <c r="K93" s="6">
        <v>2</v>
      </c>
      <c r="L93" s="4" t="s">
        <v>36</v>
      </c>
      <c r="M93" s="4" t="s">
        <v>2</v>
      </c>
      <c r="N93" s="4" t="str">
        <f>IF(Table1[[#This Row],[Checking ]]&lt;250,"Low",IF(Table1[[#This Row],[Checking ]]&lt;2000,"Medium","High"))</f>
        <v>Low</v>
      </c>
      <c r="O93" s="4" t="str">
        <f>IF(Table1[[#This Row],[Savings]]&lt;250,"Low",IF(Table1[[#This Row],[Savings]]&lt;2000,"Medium","High"))</f>
        <v>Medium</v>
      </c>
      <c r="P93" s="4" t="str">
        <f>IF(Table1[[#This Row],[Combined Checking + Savings]]&lt;250,"Low",IF(Table1[[#This Row],[Combined Checking + Savings]]&lt;2000,"Medium","High"))</f>
        <v>Medium</v>
      </c>
      <c r="Q93" s="12">
        <f t="shared" si="2"/>
        <v>5.5170515837832433E-4</v>
      </c>
      <c r="R93" s="12">
        <f>R92+Table1[[#This Row],[Pareto''s Analysis Savings]]</f>
        <v>1.6095511197018443E-2</v>
      </c>
      <c r="S93" s="4">
        <f t="shared" si="3"/>
        <v>0</v>
      </c>
      <c r="U93" s="7">
        <f>U92+Table1[[#This Row],[Pareto''s Analysis Savings2]]</f>
        <v>6.3447730834339912E-3</v>
      </c>
    </row>
    <row r="94" spans="1:21" x14ac:dyDescent="0.2">
      <c r="A94" s="4" t="s">
        <v>34</v>
      </c>
      <c r="B94" s="5">
        <v>105</v>
      </c>
      <c r="C94" s="5">
        <v>320</v>
      </c>
      <c r="D94" s="5">
        <f>Table1[[#This Row],[Savings]]+Table1[[#This Row],[Checking ]]</f>
        <v>425</v>
      </c>
      <c r="E94" s="6">
        <v>28</v>
      </c>
      <c r="F94" s="4">
        <v>54</v>
      </c>
      <c r="G94" s="4" t="s">
        <v>31</v>
      </c>
      <c r="H94" s="4" t="s">
        <v>32</v>
      </c>
      <c r="I94" s="6">
        <v>29</v>
      </c>
      <c r="J94" s="4" t="s">
        <v>28</v>
      </c>
      <c r="K94" s="6">
        <v>2</v>
      </c>
      <c r="L94" s="4" t="s">
        <v>29</v>
      </c>
      <c r="M94" s="4" t="s">
        <v>3</v>
      </c>
      <c r="N94" s="4" t="str">
        <f>IF(Table1[[#This Row],[Checking ]]&lt;250,"Low",IF(Table1[[#This Row],[Checking ]]&lt;2000,"Medium","High"))</f>
        <v>Low</v>
      </c>
      <c r="O94" s="4" t="str">
        <f>IF(Table1[[#This Row],[Savings]]&lt;250,"Low",IF(Table1[[#This Row],[Savings]]&lt;2000,"Medium","High"))</f>
        <v>Medium</v>
      </c>
      <c r="P94" s="4" t="str">
        <f>IF(Table1[[#This Row],[Combined Checking + Savings]]&lt;250,"Low",IF(Table1[[#This Row],[Combined Checking + Savings]]&lt;2000,"Medium","High"))</f>
        <v>Medium</v>
      </c>
      <c r="Q94" s="12">
        <f t="shared" si="2"/>
        <v>4.1540153101426774E-4</v>
      </c>
      <c r="R94" s="12">
        <f>R93+Table1[[#This Row],[Pareto''s Analysis Savings]]</f>
        <v>1.651091272803271E-2</v>
      </c>
      <c r="S94" s="4">
        <f t="shared" si="3"/>
        <v>2.3573997656071091E-4</v>
      </c>
      <c r="U94" s="7">
        <f>U93+Table1[[#This Row],[Pareto''s Analysis Savings2]]</f>
        <v>6.5805130599947024E-3</v>
      </c>
    </row>
    <row r="95" spans="1:21" x14ac:dyDescent="0.2">
      <c r="A95" s="4" t="s">
        <v>38</v>
      </c>
      <c r="B95" s="5">
        <v>425</v>
      </c>
      <c r="C95" s="5">
        <v>0</v>
      </c>
      <c r="D95" s="5">
        <f>Table1[[#This Row],[Savings]]+Table1[[#This Row],[Checking ]]</f>
        <v>425</v>
      </c>
      <c r="E95" s="6">
        <v>19</v>
      </c>
      <c r="F95" s="4">
        <v>7</v>
      </c>
      <c r="G95" s="4" t="s">
        <v>26</v>
      </c>
      <c r="H95" s="4" t="s">
        <v>27</v>
      </c>
      <c r="I95" s="6">
        <v>32</v>
      </c>
      <c r="J95" s="4" t="s">
        <v>28</v>
      </c>
      <c r="K95" s="6">
        <v>2</v>
      </c>
      <c r="L95" s="4" t="s">
        <v>36</v>
      </c>
      <c r="M95" s="4" t="s">
        <v>2</v>
      </c>
      <c r="N95" s="4" t="str">
        <f>IF(Table1[[#This Row],[Checking ]]&lt;250,"Low",IF(Table1[[#This Row],[Checking ]]&lt;2000,"Medium","High"))</f>
        <v>Medium</v>
      </c>
      <c r="O95" s="4" t="str">
        <f>IF(Table1[[#This Row],[Savings]]&lt;250,"Low",IF(Table1[[#This Row],[Savings]]&lt;2000,"Medium","High"))</f>
        <v>Low</v>
      </c>
      <c r="P95" s="4" t="str">
        <f>IF(Table1[[#This Row],[Combined Checking + Savings]]&lt;250,"Low",IF(Table1[[#This Row],[Combined Checking + Savings]]&lt;2000,"Medium","High"))</f>
        <v>Medium</v>
      </c>
      <c r="Q95" s="12">
        <f t="shared" si="2"/>
        <v>0</v>
      </c>
      <c r="R95" s="12">
        <f>R94+Table1[[#This Row],[Pareto''s Analysis Savings]]</f>
        <v>1.651091272803271E-2</v>
      </c>
      <c r="S95" s="4">
        <f t="shared" si="3"/>
        <v>9.5418561941240123E-4</v>
      </c>
      <c r="U95" s="7">
        <f>U94+Table1[[#This Row],[Pareto''s Analysis Savings2]]</f>
        <v>7.5346986794071038E-3</v>
      </c>
    </row>
    <row r="96" spans="1:21" x14ac:dyDescent="0.2">
      <c r="A96" s="4" t="s">
        <v>30</v>
      </c>
      <c r="B96" s="5">
        <v>0</v>
      </c>
      <c r="C96" s="5">
        <v>435</v>
      </c>
      <c r="D96" s="5">
        <f>Table1[[#This Row],[Savings]]+Table1[[#This Row],[Checking ]]</f>
        <v>435</v>
      </c>
      <c r="E96" s="6">
        <v>19</v>
      </c>
      <c r="F96" s="4">
        <v>16</v>
      </c>
      <c r="G96" s="4" t="s">
        <v>26</v>
      </c>
      <c r="H96" s="4" t="s">
        <v>27</v>
      </c>
      <c r="I96" s="6">
        <v>23</v>
      </c>
      <c r="J96" s="4" t="s">
        <v>39</v>
      </c>
      <c r="K96" s="6">
        <v>4</v>
      </c>
      <c r="L96" s="4" t="s">
        <v>36</v>
      </c>
      <c r="M96" s="4" t="s">
        <v>2</v>
      </c>
      <c r="N96" s="4" t="str">
        <f>IF(Table1[[#This Row],[Checking ]]&lt;250,"Low",IF(Table1[[#This Row],[Checking ]]&lt;2000,"Medium","High"))</f>
        <v>Low</v>
      </c>
      <c r="O96" s="4" t="str">
        <f>IF(Table1[[#This Row],[Savings]]&lt;250,"Low",IF(Table1[[#This Row],[Savings]]&lt;2000,"Medium","High"))</f>
        <v>Medium</v>
      </c>
      <c r="P96" s="4" t="str">
        <f>IF(Table1[[#This Row],[Combined Checking + Savings]]&lt;250,"Low",IF(Table1[[#This Row],[Combined Checking + Savings]]&lt;2000,"Medium","High"))</f>
        <v>Medium</v>
      </c>
      <c r="Q96" s="12">
        <f t="shared" si="2"/>
        <v>5.6468645622252016E-4</v>
      </c>
      <c r="R96" s="12">
        <f>R95+Table1[[#This Row],[Pareto''s Analysis Savings]]</f>
        <v>1.7075599184255229E-2</v>
      </c>
      <c r="S96" s="4">
        <f t="shared" si="3"/>
        <v>0</v>
      </c>
      <c r="U96" s="7">
        <f>U95+Table1[[#This Row],[Pareto''s Analysis Savings2]]</f>
        <v>7.5346986794071038E-3</v>
      </c>
    </row>
    <row r="97" spans="1:21" x14ac:dyDescent="0.2">
      <c r="A97" s="4" t="s">
        <v>38</v>
      </c>
      <c r="B97" s="5">
        <v>0</v>
      </c>
      <c r="C97" s="5">
        <v>457</v>
      </c>
      <c r="D97" s="5">
        <f>Table1[[#This Row],[Savings]]+Table1[[#This Row],[Checking ]]</f>
        <v>457</v>
      </c>
      <c r="E97" s="6">
        <v>13</v>
      </c>
      <c r="F97" s="4">
        <v>63</v>
      </c>
      <c r="G97" s="4" t="s">
        <v>31</v>
      </c>
      <c r="H97" s="4" t="s">
        <v>32</v>
      </c>
      <c r="I97" s="6">
        <v>38</v>
      </c>
      <c r="J97" s="4" t="s">
        <v>28</v>
      </c>
      <c r="K97" s="6">
        <v>4</v>
      </c>
      <c r="L97" s="4" t="s">
        <v>29</v>
      </c>
      <c r="M97" s="4" t="s">
        <v>3</v>
      </c>
      <c r="N97" s="4" t="str">
        <f>IF(Table1[[#This Row],[Checking ]]&lt;250,"Low",IF(Table1[[#This Row],[Checking ]]&lt;2000,"Medium","High"))</f>
        <v>Low</v>
      </c>
      <c r="O97" s="4" t="str">
        <f>IF(Table1[[#This Row],[Savings]]&lt;250,"Low",IF(Table1[[#This Row],[Savings]]&lt;2000,"Medium","High"))</f>
        <v>Medium</v>
      </c>
      <c r="P97" s="4" t="str">
        <f>IF(Table1[[#This Row],[Combined Checking + Savings]]&lt;250,"Low",IF(Table1[[#This Row],[Combined Checking + Savings]]&lt;2000,"Medium","High"))</f>
        <v>Medium</v>
      </c>
      <c r="Q97" s="12">
        <f t="shared" si="2"/>
        <v>5.9324531147975112E-4</v>
      </c>
      <c r="R97" s="12">
        <f>R96+Table1[[#This Row],[Pareto''s Analysis Savings]]</f>
        <v>1.766884449573498E-2</v>
      </c>
      <c r="S97" s="4">
        <f t="shared" si="3"/>
        <v>0</v>
      </c>
      <c r="U97" s="7">
        <f>U96+Table1[[#This Row],[Pareto''s Analysis Savings2]]</f>
        <v>7.5346986794071038E-3</v>
      </c>
    </row>
    <row r="98" spans="1:21" x14ac:dyDescent="0.2">
      <c r="A98" s="4" t="s">
        <v>30</v>
      </c>
      <c r="B98" s="5">
        <v>0</v>
      </c>
      <c r="C98" s="5">
        <v>461</v>
      </c>
      <c r="D98" s="5">
        <f>Table1[[#This Row],[Savings]]+Table1[[#This Row],[Checking ]]</f>
        <v>461</v>
      </c>
      <c r="E98" s="6">
        <v>13</v>
      </c>
      <c r="F98" s="4">
        <v>48</v>
      </c>
      <c r="G98" s="4" t="s">
        <v>26</v>
      </c>
      <c r="H98" s="4" t="s">
        <v>27</v>
      </c>
      <c r="I98" s="6">
        <v>30</v>
      </c>
      <c r="J98" s="4" t="s">
        <v>28</v>
      </c>
      <c r="K98" s="6">
        <v>4</v>
      </c>
      <c r="L98" s="4" t="s">
        <v>40</v>
      </c>
      <c r="M98" s="4" t="s">
        <v>3</v>
      </c>
      <c r="N98" s="4" t="str">
        <f>IF(Table1[[#This Row],[Checking ]]&lt;250,"Low",IF(Table1[[#This Row],[Checking ]]&lt;2000,"Medium","High"))</f>
        <v>Low</v>
      </c>
      <c r="O98" s="4" t="str">
        <f>IF(Table1[[#This Row],[Savings]]&lt;250,"Low",IF(Table1[[#This Row],[Savings]]&lt;2000,"Medium","High"))</f>
        <v>Medium</v>
      </c>
      <c r="P98" s="4" t="str">
        <f>IF(Table1[[#This Row],[Combined Checking + Savings]]&lt;250,"Low",IF(Table1[[#This Row],[Combined Checking + Savings]]&lt;2000,"Medium","High"))</f>
        <v>Medium</v>
      </c>
      <c r="Q98" s="12">
        <f t="shared" si="2"/>
        <v>5.984378306174295E-4</v>
      </c>
      <c r="R98" s="12">
        <f>R97+Table1[[#This Row],[Pareto''s Analysis Savings]]</f>
        <v>1.826728232635241E-2</v>
      </c>
      <c r="S98" s="4">
        <f t="shared" si="3"/>
        <v>0</v>
      </c>
      <c r="U98" s="7">
        <f>U97+Table1[[#This Row],[Pareto''s Analysis Savings2]]</f>
        <v>7.5346986794071038E-3</v>
      </c>
    </row>
    <row r="99" spans="1:21" x14ac:dyDescent="0.2">
      <c r="A99" s="4" t="s">
        <v>30</v>
      </c>
      <c r="B99" s="5">
        <v>0</v>
      </c>
      <c r="C99" s="5">
        <v>463</v>
      </c>
      <c r="D99" s="5">
        <f>Table1[[#This Row],[Savings]]+Table1[[#This Row],[Checking ]]</f>
        <v>463</v>
      </c>
      <c r="E99" s="6">
        <v>11</v>
      </c>
      <c r="F99" s="4">
        <v>13</v>
      </c>
      <c r="G99" s="4" t="s">
        <v>31</v>
      </c>
      <c r="H99" s="4" t="s">
        <v>32</v>
      </c>
      <c r="I99" s="6">
        <v>24</v>
      </c>
      <c r="J99" s="4" t="s">
        <v>39</v>
      </c>
      <c r="K99" s="6">
        <v>2</v>
      </c>
      <c r="L99" s="4" t="s">
        <v>40</v>
      </c>
      <c r="M99" s="4" t="s">
        <v>2</v>
      </c>
      <c r="N99" s="4" t="str">
        <f>IF(Table1[[#This Row],[Checking ]]&lt;250,"Low",IF(Table1[[#This Row],[Checking ]]&lt;2000,"Medium","High"))</f>
        <v>Low</v>
      </c>
      <c r="O99" s="4" t="str">
        <f>IF(Table1[[#This Row],[Savings]]&lt;250,"Low",IF(Table1[[#This Row],[Savings]]&lt;2000,"Medium","High"))</f>
        <v>Medium</v>
      </c>
      <c r="P99" s="4" t="str">
        <f>IF(Table1[[#This Row],[Combined Checking + Savings]]&lt;250,"Low",IF(Table1[[#This Row],[Combined Checking + Savings]]&lt;2000,"Medium","High"))</f>
        <v>Medium</v>
      </c>
      <c r="Q99" s="12">
        <f t="shared" si="2"/>
        <v>6.0103409018626868E-4</v>
      </c>
      <c r="R99" s="12">
        <f>R98+Table1[[#This Row],[Pareto''s Analysis Savings]]</f>
        <v>1.8868316416538678E-2</v>
      </c>
      <c r="S99" s="4">
        <f t="shared" si="3"/>
        <v>0</v>
      </c>
      <c r="U99" s="7">
        <f>U98+Table1[[#This Row],[Pareto''s Analysis Savings2]]</f>
        <v>7.5346986794071038E-3</v>
      </c>
    </row>
    <row r="100" spans="1:21" x14ac:dyDescent="0.2">
      <c r="A100" s="4" t="s">
        <v>38</v>
      </c>
      <c r="B100" s="5">
        <v>0</v>
      </c>
      <c r="C100" s="5">
        <v>466</v>
      </c>
      <c r="D100" s="5">
        <f>Table1[[#This Row],[Savings]]+Table1[[#This Row],[Checking ]]</f>
        <v>466</v>
      </c>
      <c r="E100" s="6">
        <v>25</v>
      </c>
      <c r="F100" s="4">
        <v>42</v>
      </c>
      <c r="G100" s="4" t="s">
        <v>31</v>
      </c>
      <c r="H100" s="4" t="s">
        <v>32</v>
      </c>
      <c r="I100" s="6">
        <v>30</v>
      </c>
      <c r="J100" s="4" t="s">
        <v>28</v>
      </c>
      <c r="K100" s="6">
        <v>3</v>
      </c>
      <c r="L100" s="4" t="s">
        <v>36</v>
      </c>
      <c r="M100" s="4" t="s">
        <v>2</v>
      </c>
      <c r="N100" s="4" t="str">
        <f>IF(Table1[[#This Row],[Checking ]]&lt;250,"Low",IF(Table1[[#This Row],[Checking ]]&lt;2000,"Medium","High"))</f>
        <v>Low</v>
      </c>
      <c r="O100" s="4" t="str">
        <f>IF(Table1[[#This Row],[Savings]]&lt;250,"Low",IF(Table1[[#This Row],[Savings]]&lt;2000,"Medium","High"))</f>
        <v>Medium</v>
      </c>
      <c r="P100" s="4" t="str">
        <f>IF(Table1[[#This Row],[Combined Checking + Savings]]&lt;250,"Low",IF(Table1[[#This Row],[Combined Checking + Savings]]&lt;2000,"Medium","High"))</f>
        <v>Medium</v>
      </c>
      <c r="Q100" s="12">
        <f t="shared" si="2"/>
        <v>6.0492847953952736E-4</v>
      </c>
      <c r="R100" s="12">
        <f>R99+Table1[[#This Row],[Pareto''s Analysis Savings]]</f>
        <v>1.9473244896078205E-2</v>
      </c>
      <c r="S100" s="4">
        <f t="shared" si="3"/>
        <v>0</v>
      </c>
      <c r="U100" s="7">
        <f>U99+Table1[[#This Row],[Pareto''s Analysis Savings2]]</f>
        <v>7.5346986794071038E-3</v>
      </c>
    </row>
    <row r="101" spans="1:21" x14ac:dyDescent="0.2">
      <c r="A101" s="4" t="s">
        <v>38</v>
      </c>
      <c r="B101" s="5">
        <v>0</v>
      </c>
      <c r="C101" s="5">
        <v>470</v>
      </c>
      <c r="D101" s="5">
        <f>Table1[[#This Row],[Savings]]+Table1[[#This Row],[Checking ]]</f>
        <v>470</v>
      </c>
      <c r="E101" s="6">
        <v>13</v>
      </c>
      <c r="F101" s="4">
        <v>0</v>
      </c>
      <c r="G101" s="4" t="s">
        <v>26</v>
      </c>
      <c r="H101" s="4" t="s">
        <v>27</v>
      </c>
      <c r="I101" s="6">
        <v>37</v>
      </c>
      <c r="J101" s="4" t="s">
        <v>28</v>
      </c>
      <c r="K101" s="6">
        <v>2</v>
      </c>
      <c r="L101" s="4" t="s">
        <v>41</v>
      </c>
      <c r="M101" s="4" t="s">
        <v>3</v>
      </c>
      <c r="N101" s="4" t="str">
        <f>IF(Table1[[#This Row],[Checking ]]&lt;250,"Low",IF(Table1[[#This Row],[Checking ]]&lt;2000,"Medium","High"))</f>
        <v>Low</v>
      </c>
      <c r="O101" s="4" t="str">
        <f>IF(Table1[[#This Row],[Savings]]&lt;250,"Low",IF(Table1[[#This Row],[Savings]]&lt;2000,"Medium","High"))</f>
        <v>Medium</v>
      </c>
      <c r="P101" s="4" t="str">
        <f>IF(Table1[[#This Row],[Combined Checking + Savings]]&lt;250,"Low",IF(Table1[[#This Row],[Combined Checking + Savings]]&lt;2000,"Medium","High"))</f>
        <v>Medium</v>
      </c>
      <c r="Q101" s="12">
        <f t="shared" si="2"/>
        <v>6.1012099867720573E-4</v>
      </c>
      <c r="R101" s="12">
        <f>R100+Table1[[#This Row],[Pareto''s Analysis Savings]]</f>
        <v>2.0083365894755411E-2</v>
      </c>
      <c r="S101" s="4">
        <f t="shared" si="3"/>
        <v>0</v>
      </c>
      <c r="U101" s="7">
        <f>U100+Table1[[#This Row],[Pareto''s Analysis Savings2]]</f>
        <v>7.5346986794071038E-3</v>
      </c>
    </row>
    <row r="102" spans="1:21" x14ac:dyDescent="0.2">
      <c r="A102" s="4" t="s">
        <v>33</v>
      </c>
      <c r="B102" s="5">
        <v>0</v>
      </c>
      <c r="C102" s="5">
        <v>471</v>
      </c>
      <c r="D102" s="5">
        <f>Table1[[#This Row],[Savings]]+Table1[[#This Row],[Checking ]]</f>
        <v>471</v>
      </c>
      <c r="E102" s="6">
        <v>7</v>
      </c>
      <c r="F102" s="4">
        <v>52</v>
      </c>
      <c r="G102" s="4" t="s">
        <v>26</v>
      </c>
      <c r="H102" s="4" t="s">
        <v>27</v>
      </c>
      <c r="I102" s="6">
        <v>34</v>
      </c>
      <c r="J102" s="4" t="s">
        <v>35</v>
      </c>
      <c r="K102" s="6">
        <v>4</v>
      </c>
      <c r="L102" s="4" t="s">
        <v>36</v>
      </c>
      <c r="M102" s="4" t="s">
        <v>2</v>
      </c>
      <c r="N102" s="4" t="str">
        <f>IF(Table1[[#This Row],[Checking ]]&lt;250,"Low",IF(Table1[[#This Row],[Checking ]]&lt;2000,"Medium","High"))</f>
        <v>Low</v>
      </c>
      <c r="O102" s="4" t="str">
        <f>IF(Table1[[#This Row],[Savings]]&lt;250,"Low",IF(Table1[[#This Row],[Savings]]&lt;2000,"Medium","High"))</f>
        <v>Medium</v>
      </c>
      <c r="P102" s="4" t="str">
        <f>IF(Table1[[#This Row],[Combined Checking + Savings]]&lt;250,"Low",IF(Table1[[#This Row],[Combined Checking + Savings]]&lt;2000,"Medium","High"))</f>
        <v>Medium</v>
      </c>
      <c r="Q102" s="12">
        <f t="shared" si="2"/>
        <v>6.1141912846162532E-4</v>
      </c>
      <c r="R102" s="12">
        <f>R101+Table1[[#This Row],[Pareto''s Analysis Savings]]</f>
        <v>2.0694785023217036E-2</v>
      </c>
      <c r="S102" s="4">
        <f t="shared" si="3"/>
        <v>0</v>
      </c>
      <c r="U102" s="7">
        <f>U101+Table1[[#This Row],[Pareto''s Analysis Savings2]]</f>
        <v>7.5346986794071038E-3</v>
      </c>
    </row>
    <row r="103" spans="1:21" x14ac:dyDescent="0.2">
      <c r="A103" s="4" t="s">
        <v>25</v>
      </c>
      <c r="B103" s="5">
        <v>237</v>
      </c>
      <c r="C103" s="5">
        <v>236</v>
      </c>
      <c r="D103" s="5">
        <f>Table1[[#This Row],[Savings]]+Table1[[#This Row],[Checking ]]</f>
        <v>473</v>
      </c>
      <c r="E103" s="6">
        <v>37</v>
      </c>
      <c r="F103" s="4">
        <v>24</v>
      </c>
      <c r="G103" s="4" t="s">
        <v>31</v>
      </c>
      <c r="H103" s="4" t="s">
        <v>32</v>
      </c>
      <c r="I103" s="6">
        <v>23</v>
      </c>
      <c r="J103" s="4" t="s">
        <v>39</v>
      </c>
      <c r="K103" s="6">
        <v>4</v>
      </c>
      <c r="L103" s="4" t="s">
        <v>36</v>
      </c>
      <c r="M103" s="4" t="s">
        <v>3</v>
      </c>
      <c r="N103" s="4" t="str">
        <f>IF(Table1[[#This Row],[Checking ]]&lt;250,"Low",IF(Table1[[#This Row],[Checking ]]&lt;2000,"Medium","High"))</f>
        <v>Low</v>
      </c>
      <c r="O103" s="4" t="str">
        <f>IF(Table1[[#This Row],[Savings]]&lt;250,"Low",IF(Table1[[#This Row],[Savings]]&lt;2000,"Medium","High"))</f>
        <v>Low</v>
      </c>
      <c r="P103" s="4" t="str">
        <f>IF(Table1[[#This Row],[Combined Checking + Savings]]&lt;250,"Low",IF(Table1[[#This Row],[Combined Checking + Savings]]&lt;2000,"Medium","High"))</f>
        <v>Medium</v>
      </c>
      <c r="Q103" s="12">
        <f t="shared" si="2"/>
        <v>3.0635862912302246E-4</v>
      </c>
      <c r="R103" s="12">
        <f>R102+Table1[[#This Row],[Pareto''s Analysis Savings]]</f>
        <v>2.100114365234006E-2</v>
      </c>
      <c r="S103" s="4">
        <f t="shared" si="3"/>
        <v>5.3209880423703314E-4</v>
      </c>
      <c r="U103" s="7">
        <f>U102+Table1[[#This Row],[Pareto''s Analysis Savings2]]</f>
        <v>8.0667974836441374E-3</v>
      </c>
    </row>
    <row r="104" spans="1:21" x14ac:dyDescent="0.2">
      <c r="A104" s="4" t="s">
        <v>45</v>
      </c>
      <c r="B104" s="5">
        <v>216</v>
      </c>
      <c r="C104" s="5">
        <v>262</v>
      </c>
      <c r="D104" s="5">
        <f>Table1[[#This Row],[Savings]]+Table1[[#This Row],[Checking ]]</f>
        <v>478</v>
      </c>
      <c r="E104" s="6">
        <v>37</v>
      </c>
      <c r="F104" s="4">
        <v>2</v>
      </c>
      <c r="G104" s="4" t="s">
        <v>31</v>
      </c>
      <c r="H104" s="4" t="s">
        <v>32</v>
      </c>
      <c r="I104" s="6">
        <v>32</v>
      </c>
      <c r="J104" s="4" t="s">
        <v>39</v>
      </c>
      <c r="K104" s="6">
        <v>1</v>
      </c>
      <c r="L104" s="4" t="s">
        <v>40</v>
      </c>
      <c r="M104" s="4" t="s">
        <v>2</v>
      </c>
      <c r="N104" s="4" t="str">
        <f>IF(Table1[[#This Row],[Checking ]]&lt;250,"Low",IF(Table1[[#This Row],[Checking ]]&lt;2000,"Medium","High"))</f>
        <v>Low</v>
      </c>
      <c r="O104" s="4" t="str">
        <f>IF(Table1[[#This Row],[Savings]]&lt;250,"Low",IF(Table1[[#This Row],[Savings]]&lt;2000,"Medium","High"))</f>
        <v>Medium</v>
      </c>
      <c r="P104" s="4" t="str">
        <f>IF(Table1[[#This Row],[Combined Checking + Savings]]&lt;250,"Low",IF(Table1[[#This Row],[Combined Checking + Savings]]&lt;2000,"Medium","High"))</f>
        <v>Medium</v>
      </c>
      <c r="Q104" s="12">
        <f t="shared" si="2"/>
        <v>3.4011000351793174E-4</v>
      </c>
      <c r="R104" s="12">
        <f>R103+Table1[[#This Row],[Pareto''s Analysis Savings]]</f>
        <v>2.134125365585799E-2</v>
      </c>
      <c r="S104" s="4">
        <f t="shared" si="3"/>
        <v>4.8495080892489099E-4</v>
      </c>
      <c r="U104" s="7">
        <f>U103+Table1[[#This Row],[Pareto''s Analysis Savings2]]</f>
        <v>8.5517482925690277E-3</v>
      </c>
    </row>
    <row r="105" spans="1:21" x14ac:dyDescent="0.2">
      <c r="A105" s="4" t="s">
        <v>30</v>
      </c>
      <c r="B105" s="5">
        <v>0</v>
      </c>
      <c r="C105" s="5">
        <v>479</v>
      </c>
      <c r="D105" s="5">
        <f>Table1[[#This Row],[Savings]]+Table1[[#This Row],[Checking ]]</f>
        <v>479</v>
      </c>
      <c r="E105" s="6">
        <v>19</v>
      </c>
      <c r="F105" s="4">
        <v>0</v>
      </c>
      <c r="G105" s="4" t="s">
        <v>31</v>
      </c>
      <c r="H105" s="4" t="s">
        <v>32</v>
      </c>
      <c r="I105" s="6">
        <v>24</v>
      </c>
      <c r="J105" s="4" t="s">
        <v>28</v>
      </c>
      <c r="K105" s="6">
        <v>1</v>
      </c>
      <c r="L105" s="4" t="s">
        <v>41</v>
      </c>
      <c r="M105" s="4" t="s">
        <v>2</v>
      </c>
      <c r="N105" s="4" t="str">
        <f>IF(Table1[[#This Row],[Checking ]]&lt;250,"Low",IF(Table1[[#This Row],[Checking ]]&lt;2000,"Medium","High"))</f>
        <v>Low</v>
      </c>
      <c r="O105" s="4" t="str">
        <f>IF(Table1[[#This Row],[Savings]]&lt;250,"Low",IF(Table1[[#This Row],[Savings]]&lt;2000,"Medium","High"))</f>
        <v>Medium</v>
      </c>
      <c r="P105" s="4" t="str">
        <f>IF(Table1[[#This Row],[Combined Checking + Savings]]&lt;250,"Low",IF(Table1[[#This Row],[Combined Checking + Savings]]&lt;2000,"Medium","High"))</f>
        <v>Medium</v>
      </c>
      <c r="Q105" s="12">
        <f t="shared" si="2"/>
        <v>6.2180416673698208E-4</v>
      </c>
      <c r="R105" s="12">
        <f>R104+Table1[[#This Row],[Pareto''s Analysis Savings]]</f>
        <v>2.1963057822594972E-2</v>
      </c>
      <c r="S105" s="4">
        <f t="shared" si="3"/>
        <v>0</v>
      </c>
      <c r="U105" s="7">
        <f>U104+Table1[[#This Row],[Pareto''s Analysis Savings2]]</f>
        <v>8.5517482925690277E-3</v>
      </c>
    </row>
    <row r="106" spans="1:21" x14ac:dyDescent="0.2">
      <c r="A106" s="4" t="s">
        <v>38</v>
      </c>
      <c r="B106" s="5">
        <v>0</v>
      </c>
      <c r="C106" s="5">
        <v>483</v>
      </c>
      <c r="D106" s="5">
        <f>Table1[[#This Row],[Savings]]+Table1[[#This Row],[Checking ]]</f>
        <v>483</v>
      </c>
      <c r="E106" s="6">
        <v>19</v>
      </c>
      <c r="F106" s="4">
        <v>90</v>
      </c>
      <c r="G106" s="4" t="s">
        <v>26</v>
      </c>
      <c r="H106" s="4" t="s">
        <v>27</v>
      </c>
      <c r="I106" s="6">
        <v>32</v>
      </c>
      <c r="J106" s="4" t="s">
        <v>39</v>
      </c>
      <c r="K106" s="6">
        <v>4</v>
      </c>
      <c r="L106" s="4" t="s">
        <v>36</v>
      </c>
      <c r="M106" s="4" t="s">
        <v>2</v>
      </c>
      <c r="N106" s="4" t="str">
        <f>IF(Table1[[#This Row],[Checking ]]&lt;250,"Low",IF(Table1[[#This Row],[Checking ]]&lt;2000,"Medium","High"))</f>
        <v>Low</v>
      </c>
      <c r="O106" s="4" t="str">
        <f>IF(Table1[[#This Row],[Savings]]&lt;250,"Low",IF(Table1[[#This Row],[Savings]]&lt;2000,"Medium","High"))</f>
        <v>Medium</v>
      </c>
      <c r="P106" s="4" t="str">
        <f>IF(Table1[[#This Row],[Combined Checking + Savings]]&lt;250,"Low",IF(Table1[[#This Row],[Combined Checking + Savings]]&lt;2000,"Medium","High"))</f>
        <v>Medium</v>
      </c>
      <c r="Q106" s="12">
        <f t="shared" si="2"/>
        <v>6.2699668587466034E-4</v>
      </c>
      <c r="R106" s="12">
        <f>R105+Table1[[#This Row],[Pareto''s Analysis Savings]]</f>
        <v>2.2590054508469633E-2</v>
      </c>
      <c r="S106" s="4">
        <f t="shared" si="3"/>
        <v>0</v>
      </c>
      <c r="U106" s="7">
        <f>U105+Table1[[#This Row],[Pareto''s Analysis Savings2]]</f>
        <v>8.5517482925690277E-3</v>
      </c>
    </row>
    <row r="107" spans="1:21" x14ac:dyDescent="0.2">
      <c r="A107" s="4" t="s">
        <v>30</v>
      </c>
      <c r="B107" s="5">
        <v>0</v>
      </c>
      <c r="C107" s="5">
        <v>485</v>
      </c>
      <c r="D107" s="5">
        <f>Table1[[#This Row],[Savings]]+Table1[[#This Row],[Checking ]]</f>
        <v>485</v>
      </c>
      <c r="E107" s="6">
        <v>37</v>
      </c>
      <c r="F107" s="4">
        <v>23</v>
      </c>
      <c r="G107" s="4" t="s">
        <v>26</v>
      </c>
      <c r="H107" s="4" t="s">
        <v>27</v>
      </c>
      <c r="I107" s="6">
        <v>27</v>
      </c>
      <c r="J107" s="4" t="s">
        <v>28</v>
      </c>
      <c r="K107" s="6">
        <v>2</v>
      </c>
      <c r="L107" s="4" t="s">
        <v>29</v>
      </c>
      <c r="M107" s="4" t="s">
        <v>2</v>
      </c>
      <c r="N107" s="4" t="str">
        <f>IF(Table1[[#This Row],[Checking ]]&lt;250,"Low",IF(Table1[[#This Row],[Checking ]]&lt;2000,"Medium","High"))</f>
        <v>Low</v>
      </c>
      <c r="O107" s="4" t="str">
        <f>IF(Table1[[#This Row],[Savings]]&lt;250,"Low",IF(Table1[[#This Row],[Savings]]&lt;2000,"Medium","High"))</f>
        <v>Medium</v>
      </c>
      <c r="P107" s="4" t="str">
        <f>IF(Table1[[#This Row],[Combined Checking + Savings]]&lt;250,"Low",IF(Table1[[#This Row],[Combined Checking + Savings]]&lt;2000,"Medium","High"))</f>
        <v>Medium</v>
      </c>
      <c r="Q107" s="12">
        <f t="shared" si="2"/>
        <v>6.2959294544349953E-4</v>
      </c>
      <c r="R107" s="12">
        <f>R106+Table1[[#This Row],[Pareto''s Analysis Savings]]</f>
        <v>2.3219647453913132E-2</v>
      </c>
      <c r="S107" s="4">
        <f t="shared" si="3"/>
        <v>0</v>
      </c>
      <c r="U107" s="7">
        <f>U106+Table1[[#This Row],[Pareto''s Analysis Savings2]]</f>
        <v>8.5517482925690277E-3</v>
      </c>
    </row>
    <row r="108" spans="1:21" x14ac:dyDescent="0.2">
      <c r="A108" s="4" t="s">
        <v>25</v>
      </c>
      <c r="B108" s="5">
        <v>0</v>
      </c>
      <c r="C108" s="5">
        <v>485</v>
      </c>
      <c r="D108" s="5">
        <f>Table1[[#This Row],[Savings]]+Table1[[#This Row],[Checking ]]</f>
        <v>485</v>
      </c>
      <c r="E108" s="6">
        <v>19</v>
      </c>
      <c r="F108" s="4">
        <v>12</v>
      </c>
      <c r="G108" s="4" t="s">
        <v>31</v>
      </c>
      <c r="H108" s="4" t="s">
        <v>32</v>
      </c>
      <c r="I108" s="6">
        <v>23</v>
      </c>
      <c r="J108" s="4" t="s">
        <v>28</v>
      </c>
      <c r="K108" s="6">
        <v>2</v>
      </c>
      <c r="L108" s="4" t="s">
        <v>36</v>
      </c>
      <c r="M108" s="4" t="s">
        <v>3</v>
      </c>
      <c r="N108" s="4" t="str">
        <f>IF(Table1[[#This Row],[Checking ]]&lt;250,"Low",IF(Table1[[#This Row],[Checking ]]&lt;2000,"Medium","High"))</f>
        <v>Low</v>
      </c>
      <c r="O108" s="4" t="str">
        <f>IF(Table1[[#This Row],[Savings]]&lt;250,"Low",IF(Table1[[#This Row],[Savings]]&lt;2000,"Medium","High"))</f>
        <v>Medium</v>
      </c>
      <c r="P108" s="4" t="str">
        <f>IF(Table1[[#This Row],[Combined Checking + Savings]]&lt;250,"Low",IF(Table1[[#This Row],[Combined Checking + Savings]]&lt;2000,"Medium","High"))</f>
        <v>Medium</v>
      </c>
      <c r="Q108" s="12">
        <f t="shared" si="2"/>
        <v>6.2959294544349953E-4</v>
      </c>
      <c r="R108" s="12">
        <f>R107+Table1[[#This Row],[Pareto''s Analysis Savings]]</f>
        <v>2.3849240399356632E-2</v>
      </c>
      <c r="S108" s="4">
        <f t="shared" si="3"/>
        <v>0</v>
      </c>
      <c r="U108" s="7">
        <f>U107+Table1[[#This Row],[Pareto''s Analysis Savings2]]</f>
        <v>8.5517482925690277E-3</v>
      </c>
    </row>
    <row r="109" spans="1:21" x14ac:dyDescent="0.2">
      <c r="A109" s="4" t="s">
        <v>38</v>
      </c>
      <c r="B109" s="5">
        <v>0</v>
      </c>
      <c r="C109" s="5">
        <v>486</v>
      </c>
      <c r="D109" s="5">
        <f>Table1[[#This Row],[Savings]]+Table1[[#This Row],[Checking ]]</f>
        <v>486</v>
      </c>
      <c r="E109" s="6">
        <v>12</v>
      </c>
      <c r="F109" s="4">
        <v>22</v>
      </c>
      <c r="G109" s="4" t="s">
        <v>31</v>
      </c>
      <c r="H109" s="4" t="s">
        <v>32</v>
      </c>
      <c r="I109" s="6">
        <v>35</v>
      </c>
      <c r="J109" s="4" t="s">
        <v>39</v>
      </c>
      <c r="K109" s="6">
        <v>2</v>
      </c>
      <c r="L109" s="4" t="s">
        <v>36</v>
      </c>
      <c r="M109" s="4" t="s">
        <v>3</v>
      </c>
      <c r="N109" s="4" t="str">
        <f>IF(Table1[[#This Row],[Checking ]]&lt;250,"Low",IF(Table1[[#This Row],[Checking ]]&lt;2000,"Medium","High"))</f>
        <v>Low</v>
      </c>
      <c r="O109" s="4" t="str">
        <f>IF(Table1[[#This Row],[Savings]]&lt;250,"Low",IF(Table1[[#This Row],[Savings]]&lt;2000,"Medium","High"))</f>
        <v>Medium</v>
      </c>
      <c r="P109" s="4" t="str">
        <f>IF(Table1[[#This Row],[Combined Checking + Savings]]&lt;250,"Low",IF(Table1[[#This Row],[Combined Checking + Savings]]&lt;2000,"Medium","High"))</f>
        <v>Medium</v>
      </c>
      <c r="Q109" s="12">
        <f t="shared" si="2"/>
        <v>6.3089107522791912E-4</v>
      </c>
      <c r="R109" s="12">
        <f>R108+Table1[[#This Row],[Pareto''s Analysis Savings]]</f>
        <v>2.4480131474584551E-2</v>
      </c>
      <c r="S109" s="4">
        <f t="shared" si="3"/>
        <v>0</v>
      </c>
      <c r="U109" s="7">
        <f>U108+Table1[[#This Row],[Pareto''s Analysis Savings2]]</f>
        <v>8.5517482925690277E-3</v>
      </c>
    </row>
    <row r="110" spans="1:21" x14ac:dyDescent="0.2">
      <c r="A110" s="4" t="s">
        <v>38</v>
      </c>
      <c r="B110" s="5">
        <v>0</v>
      </c>
      <c r="C110" s="5">
        <v>490</v>
      </c>
      <c r="D110" s="5">
        <f>Table1[[#This Row],[Savings]]+Table1[[#This Row],[Checking ]]</f>
        <v>490</v>
      </c>
      <c r="E110" s="6">
        <v>13</v>
      </c>
      <c r="F110" s="4">
        <v>15</v>
      </c>
      <c r="G110" s="4" t="s">
        <v>26</v>
      </c>
      <c r="H110" s="4" t="s">
        <v>27</v>
      </c>
      <c r="I110" s="6">
        <v>28</v>
      </c>
      <c r="J110" s="4" t="s">
        <v>28</v>
      </c>
      <c r="K110" s="6">
        <v>2</v>
      </c>
      <c r="L110" s="4" t="s">
        <v>36</v>
      </c>
      <c r="M110" s="4" t="s">
        <v>2</v>
      </c>
      <c r="N110" s="4" t="str">
        <f>IF(Table1[[#This Row],[Checking ]]&lt;250,"Low",IF(Table1[[#This Row],[Checking ]]&lt;2000,"Medium","High"))</f>
        <v>Low</v>
      </c>
      <c r="O110" s="4" t="str">
        <f>IF(Table1[[#This Row],[Savings]]&lt;250,"Low",IF(Table1[[#This Row],[Savings]]&lt;2000,"Medium","High"))</f>
        <v>Medium</v>
      </c>
      <c r="P110" s="4" t="str">
        <f>IF(Table1[[#This Row],[Combined Checking + Savings]]&lt;250,"Low",IF(Table1[[#This Row],[Combined Checking + Savings]]&lt;2000,"Medium","High"))</f>
        <v>Medium</v>
      </c>
      <c r="Q110" s="12">
        <f t="shared" si="2"/>
        <v>6.360835943655975E-4</v>
      </c>
      <c r="R110" s="12">
        <f>R109+Table1[[#This Row],[Pareto''s Analysis Savings]]</f>
        <v>2.5116215068950148E-2</v>
      </c>
      <c r="S110" s="4">
        <f t="shared" si="3"/>
        <v>0</v>
      </c>
      <c r="U110" s="7">
        <f>U109+Table1[[#This Row],[Pareto''s Analysis Savings2]]</f>
        <v>8.5517482925690277E-3</v>
      </c>
    </row>
    <row r="111" spans="1:21" x14ac:dyDescent="0.2">
      <c r="A111" s="4" t="s">
        <v>25</v>
      </c>
      <c r="B111" s="5">
        <v>0</v>
      </c>
      <c r="C111" s="5">
        <v>490</v>
      </c>
      <c r="D111" s="5">
        <f>Table1[[#This Row],[Savings]]+Table1[[#This Row],[Checking ]]</f>
        <v>490</v>
      </c>
      <c r="E111" s="6">
        <v>5</v>
      </c>
      <c r="F111" s="4">
        <v>41</v>
      </c>
      <c r="G111" s="4" t="s">
        <v>31</v>
      </c>
      <c r="H111" s="4" t="s">
        <v>32</v>
      </c>
      <c r="I111" s="6">
        <v>41</v>
      </c>
      <c r="J111" s="4" t="s">
        <v>28</v>
      </c>
      <c r="K111" s="6">
        <v>1</v>
      </c>
      <c r="L111" s="4" t="s">
        <v>40</v>
      </c>
      <c r="M111" s="4" t="s">
        <v>3</v>
      </c>
      <c r="N111" s="4" t="str">
        <f>IF(Table1[[#This Row],[Checking ]]&lt;250,"Low",IF(Table1[[#This Row],[Checking ]]&lt;2000,"Medium","High"))</f>
        <v>Low</v>
      </c>
      <c r="O111" s="4" t="str">
        <f>IF(Table1[[#This Row],[Savings]]&lt;250,"Low",IF(Table1[[#This Row],[Savings]]&lt;2000,"Medium","High"))</f>
        <v>Medium</v>
      </c>
      <c r="P111" s="4" t="str">
        <f>IF(Table1[[#This Row],[Combined Checking + Savings]]&lt;250,"Low",IF(Table1[[#This Row],[Combined Checking + Savings]]&lt;2000,"Medium","High"))</f>
        <v>Medium</v>
      </c>
      <c r="Q111" s="12">
        <f t="shared" si="2"/>
        <v>6.360835943655975E-4</v>
      </c>
      <c r="R111" s="12">
        <f>R110+Table1[[#This Row],[Pareto''s Analysis Savings]]</f>
        <v>2.5752298663315746E-2</v>
      </c>
      <c r="S111" s="4">
        <f t="shared" si="3"/>
        <v>0</v>
      </c>
      <c r="U111" s="7">
        <f>U110+Table1[[#This Row],[Pareto''s Analysis Savings2]]</f>
        <v>8.5517482925690277E-3</v>
      </c>
    </row>
    <row r="112" spans="1:21" x14ac:dyDescent="0.2">
      <c r="A112" s="4" t="s">
        <v>30</v>
      </c>
      <c r="B112" s="5">
        <v>0</v>
      </c>
      <c r="C112" s="5">
        <v>493</v>
      </c>
      <c r="D112" s="5">
        <f>Table1[[#This Row],[Savings]]+Table1[[#This Row],[Checking ]]</f>
        <v>493</v>
      </c>
      <c r="E112" s="6">
        <v>13</v>
      </c>
      <c r="F112" s="4">
        <v>21</v>
      </c>
      <c r="G112" s="4" t="s">
        <v>31</v>
      </c>
      <c r="H112" s="4" t="s">
        <v>32</v>
      </c>
      <c r="I112" s="6">
        <v>37</v>
      </c>
      <c r="J112" s="4" t="s">
        <v>28</v>
      </c>
      <c r="K112" s="6">
        <v>3</v>
      </c>
      <c r="L112" s="4" t="s">
        <v>40</v>
      </c>
      <c r="M112" s="4" t="s">
        <v>3</v>
      </c>
      <c r="N112" s="4" t="str">
        <f>IF(Table1[[#This Row],[Checking ]]&lt;250,"Low",IF(Table1[[#This Row],[Checking ]]&lt;2000,"Medium","High"))</f>
        <v>Low</v>
      </c>
      <c r="O112" s="4" t="str">
        <f>IF(Table1[[#This Row],[Savings]]&lt;250,"Low",IF(Table1[[#This Row],[Savings]]&lt;2000,"Medium","High"))</f>
        <v>Medium</v>
      </c>
      <c r="P112" s="4" t="str">
        <f>IF(Table1[[#This Row],[Combined Checking + Savings]]&lt;250,"Low",IF(Table1[[#This Row],[Combined Checking + Savings]]&lt;2000,"Medium","High"))</f>
        <v>Medium</v>
      </c>
      <c r="Q112" s="12">
        <f t="shared" si="2"/>
        <v>6.3997798371885628E-4</v>
      </c>
      <c r="R112" s="12">
        <f>R111+Table1[[#This Row],[Pareto''s Analysis Savings]]</f>
        <v>2.6392276647034602E-2</v>
      </c>
      <c r="S112" s="4">
        <f t="shared" si="3"/>
        <v>0</v>
      </c>
      <c r="U112" s="7">
        <f>U111+Table1[[#This Row],[Pareto''s Analysis Savings2]]</f>
        <v>8.5517482925690277E-3</v>
      </c>
    </row>
    <row r="113" spans="1:21" x14ac:dyDescent="0.2">
      <c r="A113" s="4" t="s">
        <v>33</v>
      </c>
      <c r="B113" s="5">
        <v>0</v>
      </c>
      <c r="C113" s="5">
        <v>497</v>
      </c>
      <c r="D113" s="5">
        <f>Table1[[#This Row],[Savings]]+Table1[[#This Row],[Checking ]]</f>
        <v>497</v>
      </c>
      <c r="E113" s="6">
        <v>41</v>
      </c>
      <c r="F113" s="4">
        <v>24</v>
      </c>
      <c r="G113" s="4" t="s">
        <v>31</v>
      </c>
      <c r="H113" s="4" t="s">
        <v>32</v>
      </c>
      <c r="I113" s="6">
        <v>26</v>
      </c>
      <c r="J113" s="4" t="s">
        <v>28</v>
      </c>
      <c r="K113" s="6">
        <v>3</v>
      </c>
      <c r="L113" s="4" t="s">
        <v>36</v>
      </c>
      <c r="M113" s="4" t="s">
        <v>2</v>
      </c>
      <c r="N113" s="4" t="str">
        <f>IF(Table1[[#This Row],[Checking ]]&lt;250,"Low",IF(Table1[[#This Row],[Checking ]]&lt;2000,"Medium","High"))</f>
        <v>Low</v>
      </c>
      <c r="O113" s="4" t="str">
        <f>IF(Table1[[#This Row],[Savings]]&lt;250,"Low",IF(Table1[[#This Row],[Savings]]&lt;2000,"Medium","High"))</f>
        <v>Medium</v>
      </c>
      <c r="P113" s="4" t="str">
        <f>IF(Table1[[#This Row],[Combined Checking + Savings]]&lt;250,"Low",IF(Table1[[#This Row],[Combined Checking + Savings]]&lt;2000,"Medium","High"))</f>
        <v>Medium</v>
      </c>
      <c r="Q113" s="12">
        <f t="shared" si="2"/>
        <v>6.4517050285653455E-4</v>
      </c>
      <c r="R113" s="12">
        <f>R112+Table1[[#This Row],[Pareto''s Analysis Savings]]</f>
        <v>2.7037447149891137E-2</v>
      </c>
      <c r="S113" s="4">
        <f t="shared" si="3"/>
        <v>0</v>
      </c>
      <c r="U113" s="7">
        <f>U112+Table1[[#This Row],[Pareto''s Analysis Savings2]]</f>
        <v>8.5517482925690277E-3</v>
      </c>
    </row>
    <row r="114" spans="1:21" x14ac:dyDescent="0.2">
      <c r="A114" s="4" t="s">
        <v>25</v>
      </c>
      <c r="B114" s="5">
        <v>497</v>
      </c>
      <c r="C114" s="5">
        <v>0</v>
      </c>
      <c r="D114" s="5">
        <f>Table1[[#This Row],[Savings]]+Table1[[#This Row],[Checking ]]</f>
        <v>497</v>
      </c>
      <c r="E114" s="6">
        <v>7</v>
      </c>
      <c r="F114" s="4">
        <v>51</v>
      </c>
      <c r="G114" s="4" t="s">
        <v>31</v>
      </c>
      <c r="H114" s="4" t="s">
        <v>32</v>
      </c>
      <c r="I114" s="6">
        <v>35</v>
      </c>
      <c r="J114" s="4" t="s">
        <v>35</v>
      </c>
      <c r="K114" s="6">
        <v>4</v>
      </c>
      <c r="L114" s="4" t="s">
        <v>36</v>
      </c>
      <c r="M114" s="4" t="s">
        <v>3</v>
      </c>
      <c r="N114" s="4" t="str">
        <f>IF(Table1[[#This Row],[Checking ]]&lt;250,"Low",IF(Table1[[#This Row],[Checking ]]&lt;2000,"Medium","High"))</f>
        <v>Medium</v>
      </c>
      <c r="O114" s="4" t="str">
        <f>IF(Table1[[#This Row],[Savings]]&lt;250,"Low",IF(Table1[[#This Row],[Savings]]&lt;2000,"Medium","High"))</f>
        <v>Low</v>
      </c>
      <c r="P114" s="4" t="str">
        <f>IF(Table1[[#This Row],[Combined Checking + Savings]]&lt;250,"Low",IF(Table1[[#This Row],[Combined Checking + Savings]]&lt;2000,"Medium","High"))</f>
        <v>Medium</v>
      </c>
      <c r="Q114" s="12">
        <f t="shared" si="2"/>
        <v>0</v>
      </c>
      <c r="R114" s="12">
        <f>R113+Table1[[#This Row],[Pareto''s Analysis Savings]]</f>
        <v>2.7037447149891137E-2</v>
      </c>
      <c r="S114" s="4">
        <f t="shared" si="3"/>
        <v>1.1158358890540317E-3</v>
      </c>
      <c r="U114" s="7">
        <f>U113+Table1[[#This Row],[Pareto''s Analysis Savings2]]</f>
        <v>9.6675841816230602E-3</v>
      </c>
    </row>
    <row r="115" spans="1:21" x14ac:dyDescent="0.2">
      <c r="A115" s="4" t="s">
        <v>38</v>
      </c>
      <c r="B115" s="5">
        <v>0</v>
      </c>
      <c r="C115" s="5">
        <v>500</v>
      </c>
      <c r="D115" s="5">
        <f>Table1[[#This Row],[Savings]]+Table1[[#This Row],[Checking ]]</f>
        <v>500</v>
      </c>
      <c r="E115" s="6">
        <v>28</v>
      </c>
      <c r="F115" s="4">
        <v>7</v>
      </c>
      <c r="G115" s="4" t="s">
        <v>26</v>
      </c>
      <c r="H115" s="4" t="s">
        <v>27</v>
      </c>
      <c r="I115" s="6">
        <v>20</v>
      </c>
      <c r="J115" s="4" t="s">
        <v>39</v>
      </c>
      <c r="K115" s="6">
        <v>3</v>
      </c>
      <c r="L115" s="4" t="s">
        <v>36</v>
      </c>
      <c r="M115" s="4" t="s">
        <v>2</v>
      </c>
      <c r="N115" s="4" t="str">
        <f>IF(Table1[[#This Row],[Checking ]]&lt;250,"Low",IF(Table1[[#This Row],[Checking ]]&lt;2000,"Medium","High"))</f>
        <v>Low</v>
      </c>
      <c r="O115" s="4" t="str">
        <f>IF(Table1[[#This Row],[Savings]]&lt;250,"Low",IF(Table1[[#This Row],[Savings]]&lt;2000,"Medium","High"))</f>
        <v>Medium</v>
      </c>
      <c r="P115" s="4" t="str">
        <f>IF(Table1[[#This Row],[Combined Checking + Savings]]&lt;250,"Low",IF(Table1[[#This Row],[Combined Checking + Savings]]&lt;2000,"Medium","High"))</f>
        <v>Medium</v>
      </c>
      <c r="Q115" s="12">
        <f t="shared" si="2"/>
        <v>6.4906489220979333E-4</v>
      </c>
      <c r="R115" s="12">
        <f>R114+Table1[[#This Row],[Pareto''s Analysis Savings]]</f>
        <v>2.768651204210093E-2</v>
      </c>
      <c r="S115" s="4">
        <f t="shared" si="3"/>
        <v>0</v>
      </c>
      <c r="U115" s="7">
        <f>U114+Table1[[#This Row],[Pareto''s Analysis Savings2]]</f>
        <v>9.6675841816230602E-3</v>
      </c>
    </row>
    <row r="116" spans="1:21" x14ac:dyDescent="0.2">
      <c r="A116" s="4" t="s">
        <v>42</v>
      </c>
      <c r="B116" s="5">
        <v>0</v>
      </c>
      <c r="C116" s="5">
        <v>500</v>
      </c>
      <c r="D116" s="5">
        <f>Table1[[#This Row],[Savings]]+Table1[[#This Row],[Checking ]]</f>
        <v>500</v>
      </c>
      <c r="E116" s="6">
        <v>25</v>
      </c>
      <c r="F116" s="4">
        <v>1</v>
      </c>
      <c r="G116" s="4" t="s">
        <v>31</v>
      </c>
      <c r="H116" s="4" t="s">
        <v>32</v>
      </c>
      <c r="I116" s="6">
        <v>26</v>
      </c>
      <c r="J116" s="4" t="s">
        <v>28</v>
      </c>
      <c r="K116" s="6">
        <v>2</v>
      </c>
      <c r="L116" s="4" t="s">
        <v>36</v>
      </c>
      <c r="M116" s="4" t="s">
        <v>2</v>
      </c>
      <c r="N116" s="4" t="str">
        <f>IF(Table1[[#This Row],[Checking ]]&lt;250,"Low",IF(Table1[[#This Row],[Checking ]]&lt;2000,"Medium","High"))</f>
        <v>Low</v>
      </c>
      <c r="O116" s="4" t="str">
        <f>IF(Table1[[#This Row],[Savings]]&lt;250,"Low",IF(Table1[[#This Row],[Savings]]&lt;2000,"Medium","High"))</f>
        <v>Medium</v>
      </c>
      <c r="P116" s="4" t="str">
        <f>IF(Table1[[#This Row],[Combined Checking + Savings]]&lt;250,"Low",IF(Table1[[#This Row],[Combined Checking + Savings]]&lt;2000,"Medium","High"))</f>
        <v>Medium</v>
      </c>
      <c r="Q116" s="12">
        <f t="shared" si="2"/>
        <v>6.4906489220979333E-4</v>
      </c>
      <c r="R116" s="12">
        <f>R115+Table1[[#This Row],[Pareto''s Analysis Savings]]</f>
        <v>2.8335576934310724E-2</v>
      </c>
      <c r="S116" s="4">
        <f t="shared" si="3"/>
        <v>0</v>
      </c>
      <c r="U116" s="7">
        <f>U115+Table1[[#This Row],[Pareto''s Analysis Savings2]]</f>
        <v>9.6675841816230602E-3</v>
      </c>
    </row>
    <row r="117" spans="1:21" x14ac:dyDescent="0.2">
      <c r="A117" s="4" t="s">
        <v>25</v>
      </c>
      <c r="B117" s="5">
        <v>0</v>
      </c>
      <c r="C117" s="5">
        <v>503</v>
      </c>
      <c r="D117" s="5">
        <f>Table1[[#This Row],[Savings]]+Table1[[#This Row],[Checking ]]</f>
        <v>503</v>
      </c>
      <c r="E117" s="6">
        <v>13</v>
      </c>
      <c r="F117" s="4">
        <v>62</v>
      </c>
      <c r="G117" s="4" t="s">
        <v>31</v>
      </c>
      <c r="H117" s="4" t="s">
        <v>32</v>
      </c>
      <c r="I117" s="6">
        <v>25</v>
      </c>
      <c r="J117" s="4" t="s">
        <v>28</v>
      </c>
      <c r="K117" s="6">
        <v>2</v>
      </c>
      <c r="L117" s="4" t="s">
        <v>36</v>
      </c>
      <c r="M117" s="4" t="s">
        <v>3</v>
      </c>
      <c r="N117" s="4" t="str">
        <f>IF(Table1[[#This Row],[Checking ]]&lt;250,"Low",IF(Table1[[#This Row],[Checking ]]&lt;2000,"Medium","High"))</f>
        <v>Low</v>
      </c>
      <c r="O117" s="4" t="str">
        <f>IF(Table1[[#This Row],[Savings]]&lt;250,"Low",IF(Table1[[#This Row],[Savings]]&lt;2000,"Medium","High"))</f>
        <v>Medium</v>
      </c>
      <c r="P117" s="4" t="str">
        <f>IF(Table1[[#This Row],[Combined Checking + Savings]]&lt;250,"Low",IF(Table1[[#This Row],[Combined Checking + Savings]]&lt;2000,"Medium","High"))</f>
        <v>Medium</v>
      </c>
      <c r="Q117" s="12">
        <f t="shared" si="2"/>
        <v>6.5295928156305211E-4</v>
      </c>
      <c r="R117" s="12">
        <f>R116+Table1[[#This Row],[Pareto''s Analysis Savings]]</f>
        <v>2.8988536215873776E-2</v>
      </c>
      <c r="S117" s="4">
        <f t="shared" si="3"/>
        <v>0</v>
      </c>
      <c r="U117" s="7">
        <f>U116+Table1[[#This Row],[Pareto''s Analysis Savings2]]</f>
        <v>9.6675841816230602E-3</v>
      </c>
    </row>
    <row r="118" spans="1:21" x14ac:dyDescent="0.2">
      <c r="A118" s="4" t="s">
        <v>30</v>
      </c>
      <c r="B118" s="5">
        <v>0</v>
      </c>
      <c r="C118" s="5">
        <v>506</v>
      </c>
      <c r="D118" s="5">
        <f>Table1[[#This Row],[Savings]]+Table1[[#This Row],[Checking ]]</f>
        <v>506</v>
      </c>
      <c r="E118" s="6">
        <v>25</v>
      </c>
      <c r="F118" s="4">
        <v>3</v>
      </c>
      <c r="G118" s="4" t="s">
        <v>26</v>
      </c>
      <c r="H118" s="4" t="s">
        <v>27</v>
      </c>
      <c r="I118" s="6">
        <v>22</v>
      </c>
      <c r="J118" s="4" t="s">
        <v>39</v>
      </c>
      <c r="K118" s="6">
        <v>4</v>
      </c>
      <c r="L118" s="4" t="s">
        <v>40</v>
      </c>
      <c r="M118" s="4" t="s">
        <v>2</v>
      </c>
      <c r="N118" s="4" t="str">
        <f>IF(Table1[[#This Row],[Checking ]]&lt;250,"Low",IF(Table1[[#This Row],[Checking ]]&lt;2000,"Medium","High"))</f>
        <v>Low</v>
      </c>
      <c r="O118" s="4" t="str">
        <f>IF(Table1[[#This Row],[Savings]]&lt;250,"Low",IF(Table1[[#This Row],[Savings]]&lt;2000,"Medium","High"))</f>
        <v>Medium</v>
      </c>
      <c r="P118" s="4" t="str">
        <f>IF(Table1[[#This Row],[Combined Checking + Savings]]&lt;250,"Low",IF(Table1[[#This Row],[Combined Checking + Savings]]&lt;2000,"Medium","High"))</f>
        <v>Medium</v>
      </c>
      <c r="Q118" s="12">
        <f t="shared" si="2"/>
        <v>6.5685367091631089E-4</v>
      </c>
      <c r="R118" s="12">
        <f>R117+Table1[[#This Row],[Pareto''s Analysis Savings]]</f>
        <v>2.9645389886790087E-2</v>
      </c>
      <c r="S118" s="4">
        <f t="shared" si="3"/>
        <v>0</v>
      </c>
      <c r="U118" s="7">
        <f>U117+Table1[[#This Row],[Pareto''s Analysis Savings2]]</f>
        <v>9.6675841816230602E-3</v>
      </c>
    </row>
    <row r="119" spans="1:21" x14ac:dyDescent="0.2">
      <c r="A119" s="4" t="s">
        <v>38</v>
      </c>
      <c r="B119" s="5">
        <v>0</v>
      </c>
      <c r="C119" s="5">
        <v>508</v>
      </c>
      <c r="D119" s="5">
        <f>Table1[[#This Row],[Savings]]+Table1[[#This Row],[Checking ]]</f>
        <v>508</v>
      </c>
      <c r="E119" s="6">
        <v>13</v>
      </c>
      <c r="F119" s="4">
        <v>3</v>
      </c>
      <c r="G119" s="4" t="s">
        <v>31</v>
      </c>
      <c r="H119" s="4" t="s">
        <v>32</v>
      </c>
      <c r="I119" s="6">
        <v>32</v>
      </c>
      <c r="J119" s="4" t="s">
        <v>28</v>
      </c>
      <c r="K119" s="6">
        <v>1</v>
      </c>
      <c r="L119" s="4" t="s">
        <v>40</v>
      </c>
      <c r="M119" s="4" t="s">
        <v>2</v>
      </c>
      <c r="N119" s="4" t="str">
        <f>IF(Table1[[#This Row],[Checking ]]&lt;250,"Low",IF(Table1[[#This Row],[Checking ]]&lt;2000,"Medium","High"))</f>
        <v>Low</v>
      </c>
      <c r="O119" s="4" t="str">
        <f>IF(Table1[[#This Row],[Savings]]&lt;250,"Low",IF(Table1[[#This Row],[Savings]]&lt;2000,"Medium","High"))</f>
        <v>Medium</v>
      </c>
      <c r="P119" s="4" t="str">
        <f>IF(Table1[[#This Row],[Combined Checking + Savings]]&lt;250,"Low",IF(Table1[[#This Row],[Combined Checking + Savings]]&lt;2000,"Medium","High"))</f>
        <v>Medium</v>
      </c>
      <c r="Q119" s="12">
        <f t="shared" si="2"/>
        <v>6.5944993048515008E-4</v>
      </c>
      <c r="R119" s="12">
        <f>R118+Table1[[#This Row],[Pareto''s Analysis Savings]]</f>
        <v>3.0304839817275237E-2</v>
      </c>
      <c r="S119" s="4">
        <f t="shared" si="3"/>
        <v>0</v>
      </c>
      <c r="U119" s="7">
        <f>U118+Table1[[#This Row],[Pareto''s Analysis Savings2]]</f>
        <v>9.6675841816230602E-3</v>
      </c>
    </row>
    <row r="120" spans="1:21" x14ac:dyDescent="0.2">
      <c r="A120" s="4" t="s">
        <v>38</v>
      </c>
      <c r="B120" s="5">
        <v>0</v>
      </c>
      <c r="C120" s="5">
        <v>509</v>
      </c>
      <c r="D120" s="5">
        <f>Table1[[#This Row],[Savings]]+Table1[[#This Row],[Checking ]]</f>
        <v>509</v>
      </c>
      <c r="E120" s="6">
        <v>16</v>
      </c>
      <c r="F120" s="4">
        <v>3</v>
      </c>
      <c r="G120" s="4" t="s">
        <v>31</v>
      </c>
      <c r="H120" s="4" t="s">
        <v>32</v>
      </c>
      <c r="I120" s="6">
        <v>35</v>
      </c>
      <c r="J120" s="4" t="s">
        <v>28</v>
      </c>
      <c r="K120" s="6">
        <v>3</v>
      </c>
      <c r="L120" s="4" t="s">
        <v>36</v>
      </c>
      <c r="M120" s="4" t="s">
        <v>3</v>
      </c>
      <c r="N120" s="4" t="str">
        <f>IF(Table1[[#This Row],[Checking ]]&lt;250,"Low",IF(Table1[[#This Row],[Checking ]]&lt;2000,"Medium","High"))</f>
        <v>Low</v>
      </c>
      <c r="O120" s="4" t="str">
        <f>IF(Table1[[#This Row],[Savings]]&lt;250,"Low",IF(Table1[[#This Row],[Savings]]&lt;2000,"Medium","High"))</f>
        <v>Medium</v>
      </c>
      <c r="P120" s="4" t="str">
        <f>IF(Table1[[#This Row],[Combined Checking + Savings]]&lt;250,"Low",IF(Table1[[#This Row],[Combined Checking + Savings]]&lt;2000,"Medium","High"))</f>
        <v>Medium</v>
      </c>
      <c r="Q120" s="12">
        <f t="shared" si="2"/>
        <v>6.6074806026956967E-4</v>
      </c>
      <c r="R120" s="12">
        <f>R119+Table1[[#This Row],[Pareto''s Analysis Savings]]</f>
        <v>3.0965587877544807E-2</v>
      </c>
      <c r="S120" s="4">
        <f t="shared" si="3"/>
        <v>0</v>
      </c>
      <c r="U120" s="7">
        <f>U119+Table1[[#This Row],[Pareto''s Analysis Savings2]]</f>
        <v>9.6675841816230602E-3</v>
      </c>
    </row>
    <row r="121" spans="1:21" x14ac:dyDescent="0.2">
      <c r="A121" s="4" t="s">
        <v>25</v>
      </c>
      <c r="B121" s="5">
        <v>0</v>
      </c>
      <c r="C121" s="5">
        <v>519</v>
      </c>
      <c r="D121" s="5">
        <f>Table1[[#This Row],[Savings]]+Table1[[#This Row],[Checking ]]</f>
        <v>519</v>
      </c>
      <c r="E121" s="6">
        <v>31</v>
      </c>
      <c r="F121" s="4">
        <v>23</v>
      </c>
      <c r="G121" s="4" t="s">
        <v>26</v>
      </c>
      <c r="H121" s="4" t="s">
        <v>27</v>
      </c>
      <c r="I121" s="6">
        <v>32</v>
      </c>
      <c r="J121" s="4" t="s">
        <v>28</v>
      </c>
      <c r="K121" s="6">
        <v>2</v>
      </c>
      <c r="L121" s="4" t="s">
        <v>36</v>
      </c>
      <c r="M121" s="4" t="s">
        <v>3</v>
      </c>
      <c r="N121" s="4" t="str">
        <f>IF(Table1[[#This Row],[Checking ]]&lt;250,"Low",IF(Table1[[#This Row],[Checking ]]&lt;2000,"Medium","High"))</f>
        <v>Low</v>
      </c>
      <c r="O121" s="4" t="str">
        <f>IF(Table1[[#This Row],[Savings]]&lt;250,"Low",IF(Table1[[#This Row],[Savings]]&lt;2000,"Medium","High"))</f>
        <v>Medium</v>
      </c>
      <c r="P121" s="4" t="str">
        <f>IF(Table1[[#This Row],[Combined Checking + Savings]]&lt;250,"Low",IF(Table1[[#This Row],[Combined Checking + Savings]]&lt;2000,"Medium","High"))</f>
        <v>Medium</v>
      </c>
      <c r="Q121" s="12">
        <f t="shared" si="2"/>
        <v>6.737293581137655E-4</v>
      </c>
      <c r="R121" s="12">
        <f>R120+Table1[[#This Row],[Pareto''s Analysis Savings]]</f>
        <v>3.1639317235658569E-2</v>
      </c>
      <c r="S121" s="4">
        <f t="shared" si="3"/>
        <v>0</v>
      </c>
      <c r="U121" s="7">
        <f>U120+Table1[[#This Row],[Pareto''s Analysis Savings2]]</f>
        <v>9.6675841816230602E-3</v>
      </c>
    </row>
    <row r="122" spans="1:21" x14ac:dyDescent="0.2">
      <c r="A122" s="4" t="s">
        <v>35</v>
      </c>
      <c r="B122" s="5">
        <v>0</v>
      </c>
      <c r="C122" s="5">
        <v>523</v>
      </c>
      <c r="D122" s="5">
        <f>Table1[[#This Row],[Savings]]+Table1[[#This Row],[Checking ]]</f>
        <v>523</v>
      </c>
      <c r="E122" s="6">
        <v>37</v>
      </c>
      <c r="F122" s="4">
        <v>0</v>
      </c>
      <c r="G122" s="4" t="s">
        <v>31</v>
      </c>
      <c r="H122" s="4" t="s">
        <v>27</v>
      </c>
      <c r="I122" s="6">
        <v>42</v>
      </c>
      <c r="J122" s="4" t="s">
        <v>28</v>
      </c>
      <c r="K122" s="6">
        <v>3</v>
      </c>
      <c r="L122" s="4" t="s">
        <v>29</v>
      </c>
      <c r="M122" s="4" t="s">
        <v>3</v>
      </c>
      <c r="N122" s="4" t="str">
        <f>IF(Table1[[#This Row],[Checking ]]&lt;250,"Low",IF(Table1[[#This Row],[Checking ]]&lt;2000,"Medium","High"))</f>
        <v>Low</v>
      </c>
      <c r="O122" s="4" t="str">
        <f>IF(Table1[[#This Row],[Savings]]&lt;250,"Low",IF(Table1[[#This Row],[Savings]]&lt;2000,"Medium","High"))</f>
        <v>Medium</v>
      </c>
      <c r="P122" s="4" t="str">
        <f>IF(Table1[[#This Row],[Combined Checking + Savings]]&lt;250,"Low",IF(Table1[[#This Row],[Combined Checking + Savings]]&lt;2000,"Medium","High"))</f>
        <v>Medium</v>
      </c>
      <c r="Q122" s="12">
        <f t="shared" si="2"/>
        <v>6.7892187725144388E-4</v>
      </c>
      <c r="R122" s="12">
        <f>R121+Table1[[#This Row],[Pareto''s Analysis Savings]]</f>
        <v>3.2318239112910013E-2</v>
      </c>
      <c r="S122" s="4">
        <f t="shared" si="3"/>
        <v>0</v>
      </c>
      <c r="U122" s="7">
        <f>U121+Table1[[#This Row],[Pareto''s Analysis Savings2]]</f>
        <v>9.6675841816230602E-3</v>
      </c>
    </row>
    <row r="123" spans="1:21" x14ac:dyDescent="0.2">
      <c r="A123" s="4" t="s">
        <v>38</v>
      </c>
      <c r="B123" s="5">
        <v>0</v>
      </c>
      <c r="C123" s="5">
        <v>531</v>
      </c>
      <c r="D123" s="5">
        <f>Table1[[#This Row],[Savings]]+Table1[[#This Row],[Checking ]]</f>
        <v>531</v>
      </c>
      <c r="E123" s="6">
        <v>13</v>
      </c>
      <c r="F123" s="4">
        <v>5</v>
      </c>
      <c r="G123" s="4" t="s">
        <v>31</v>
      </c>
      <c r="H123" s="4" t="s">
        <v>32</v>
      </c>
      <c r="I123" s="6">
        <v>45</v>
      </c>
      <c r="J123" s="4" t="s">
        <v>28</v>
      </c>
      <c r="K123" s="6">
        <v>2</v>
      </c>
      <c r="L123" s="4" t="s">
        <v>36</v>
      </c>
      <c r="M123" s="4" t="s">
        <v>2</v>
      </c>
      <c r="N123" s="4" t="str">
        <f>IF(Table1[[#This Row],[Checking ]]&lt;250,"Low",IF(Table1[[#This Row],[Checking ]]&lt;2000,"Medium","High"))</f>
        <v>Low</v>
      </c>
      <c r="O123" s="4" t="str">
        <f>IF(Table1[[#This Row],[Savings]]&lt;250,"Low",IF(Table1[[#This Row],[Savings]]&lt;2000,"Medium","High"))</f>
        <v>Medium</v>
      </c>
      <c r="P123" s="4" t="str">
        <f>IF(Table1[[#This Row],[Combined Checking + Savings]]&lt;250,"Low",IF(Table1[[#This Row],[Combined Checking + Savings]]&lt;2000,"Medium","High"))</f>
        <v>Medium</v>
      </c>
      <c r="Q123" s="12">
        <f t="shared" si="2"/>
        <v>6.8930691552680052E-4</v>
      </c>
      <c r="R123" s="12">
        <f>R122+Table1[[#This Row],[Pareto''s Analysis Savings]]</f>
        <v>3.3007546028436814E-2</v>
      </c>
      <c r="S123" s="4">
        <f t="shared" si="3"/>
        <v>0</v>
      </c>
      <c r="U123" s="7">
        <f>U122+Table1[[#This Row],[Pareto''s Analysis Savings2]]</f>
        <v>9.6675841816230602E-3</v>
      </c>
    </row>
    <row r="124" spans="1:21" x14ac:dyDescent="0.2">
      <c r="A124" s="4" t="s">
        <v>42</v>
      </c>
      <c r="B124" s="5">
        <v>0</v>
      </c>
      <c r="C124" s="5">
        <v>533</v>
      </c>
      <c r="D124" s="5">
        <f>Table1[[#This Row],[Savings]]+Table1[[#This Row],[Checking ]]</f>
        <v>533</v>
      </c>
      <c r="E124" s="6">
        <v>14</v>
      </c>
      <c r="F124" s="4">
        <v>2</v>
      </c>
      <c r="G124" s="4" t="s">
        <v>31</v>
      </c>
      <c r="H124" s="4" t="s">
        <v>32</v>
      </c>
      <c r="I124" s="6">
        <v>27</v>
      </c>
      <c r="J124" s="4" t="s">
        <v>28</v>
      </c>
      <c r="K124" s="6">
        <v>1</v>
      </c>
      <c r="L124" s="4" t="s">
        <v>40</v>
      </c>
      <c r="M124" s="4" t="s">
        <v>3</v>
      </c>
      <c r="N124" s="4" t="str">
        <f>IF(Table1[[#This Row],[Checking ]]&lt;250,"Low",IF(Table1[[#This Row],[Checking ]]&lt;2000,"Medium","High"))</f>
        <v>Low</v>
      </c>
      <c r="O124" s="4" t="str">
        <f>IF(Table1[[#This Row],[Savings]]&lt;250,"Low",IF(Table1[[#This Row],[Savings]]&lt;2000,"Medium","High"))</f>
        <v>Medium</v>
      </c>
      <c r="P124" s="4" t="str">
        <f>IF(Table1[[#This Row],[Combined Checking + Savings]]&lt;250,"Low",IF(Table1[[#This Row],[Combined Checking + Savings]]&lt;2000,"Medium","High"))</f>
        <v>Medium</v>
      </c>
      <c r="Q124" s="12">
        <f t="shared" si="2"/>
        <v>6.9190317509563971E-4</v>
      </c>
      <c r="R124" s="12">
        <f>R123+Table1[[#This Row],[Pareto''s Analysis Savings]]</f>
        <v>3.3699449203532454E-2</v>
      </c>
      <c r="S124" s="4">
        <f t="shared" si="3"/>
        <v>0</v>
      </c>
      <c r="U124" s="7">
        <f>U123+Table1[[#This Row],[Pareto''s Analysis Savings2]]</f>
        <v>9.6675841816230602E-3</v>
      </c>
    </row>
    <row r="125" spans="1:21" x14ac:dyDescent="0.2">
      <c r="A125" s="4" t="s">
        <v>30</v>
      </c>
      <c r="B125" s="5">
        <v>0</v>
      </c>
      <c r="C125" s="5">
        <v>538</v>
      </c>
      <c r="D125" s="5">
        <f>Table1[[#This Row],[Savings]]+Table1[[#This Row],[Checking ]]</f>
        <v>538</v>
      </c>
      <c r="E125" s="6">
        <v>25</v>
      </c>
      <c r="F125" s="4">
        <v>59</v>
      </c>
      <c r="G125" s="4" t="s">
        <v>31</v>
      </c>
      <c r="H125" s="4" t="s">
        <v>32</v>
      </c>
      <c r="I125" s="6">
        <v>38</v>
      </c>
      <c r="J125" s="4" t="s">
        <v>39</v>
      </c>
      <c r="K125" s="6">
        <v>2</v>
      </c>
      <c r="L125" s="4" t="s">
        <v>29</v>
      </c>
      <c r="M125" s="4" t="s">
        <v>2</v>
      </c>
      <c r="N125" s="4" t="str">
        <f>IF(Table1[[#This Row],[Checking ]]&lt;250,"Low",IF(Table1[[#This Row],[Checking ]]&lt;2000,"Medium","High"))</f>
        <v>Low</v>
      </c>
      <c r="O125" s="4" t="str">
        <f>IF(Table1[[#This Row],[Savings]]&lt;250,"Low",IF(Table1[[#This Row],[Savings]]&lt;2000,"Medium","High"))</f>
        <v>Medium</v>
      </c>
      <c r="P125" s="4" t="str">
        <f>IF(Table1[[#This Row],[Combined Checking + Savings]]&lt;250,"Low",IF(Table1[[#This Row],[Combined Checking + Savings]]&lt;2000,"Medium","High"))</f>
        <v>Medium</v>
      </c>
      <c r="Q125" s="12">
        <f t="shared" si="2"/>
        <v>6.9839382401773768E-4</v>
      </c>
      <c r="R125" s="12">
        <f>R124+Table1[[#This Row],[Pareto''s Analysis Savings]]</f>
        <v>3.4397843027550189E-2</v>
      </c>
      <c r="S125" s="4">
        <f t="shared" si="3"/>
        <v>0</v>
      </c>
      <c r="U125" s="7">
        <f>U124+Table1[[#This Row],[Pareto''s Analysis Savings2]]</f>
        <v>9.6675841816230602E-3</v>
      </c>
    </row>
    <row r="126" spans="1:21" x14ac:dyDescent="0.2">
      <c r="A126" s="4" t="s">
        <v>38</v>
      </c>
      <c r="B126" s="5">
        <v>0</v>
      </c>
      <c r="C126" s="5">
        <v>541</v>
      </c>
      <c r="D126" s="5">
        <f>Table1[[#This Row],[Savings]]+Table1[[#This Row],[Checking ]]</f>
        <v>541</v>
      </c>
      <c r="E126" s="6">
        <v>19</v>
      </c>
      <c r="F126" s="4">
        <v>13</v>
      </c>
      <c r="G126" s="4" t="s">
        <v>31</v>
      </c>
      <c r="H126" s="4" t="s">
        <v>32</v>
      </c>
      <c r="I126" s="6">
        <v>31</v>
      </c>
      <c r="J126" s="4" t="s">
        <v>28</v>
      </c>
      <c r="K126" s="6">
        <v>2</v>
      </c>
      <c r="L126" s="4" t="s">
        <v>36</v>
      </c>
      <c r="M126" s="4" t="s">
        <v>2</v>
      </c>
      <c r="N126" s="4" t="str">
        <f>IF(Table1[[#This Row],[Checking ]]&lt;250,"Low",IF(Table1[[#This Row],[Checking ]]&lt;2000,"Medium","High"))</f>
        <v>Low</v>
      </c>
      <c r="O126" s="4" t="str">
        <f>IF(Table1[[#This Row],[Savings]]&lt;250,"Low",IF(Table1[[#This Row],[Savings]]&lt;2000,"Medium","High"))</f>
        <v>Medium</v>
      </c>
      <c r="P126" s="4" t="str">
        <f>IF(Table1[[#This Row],[Combined Checking + Savings]]&lt;250,"Low",IF(Table1[[#This Row],[Combined Checking + Savings]]&lt;2000,"Medium","High"))</f>
        <v>Medium</v>
      </c>
      <c r="Q126" s="12">
        <f t="shared" si="2"/>
        <v>7.0228821337099646E-4</v>
      </c>
      <c r="R126" s="12">
        <f>R125+Table1[[#This Row],[Pareto''s Analysis Savings]]</f>
        <v>3.5100131240921185E-2</v>
      </c>
      <c r="S126" s="4">
        <f t="shared" si="3"/>
        <v>0</v>
      </c>
      <c r="U126" s="7">
        <f>U125+Table1[[#This Row],[Pareto''s Analysis Savings2]]</f>
        <v>9.6675841816230602E-3</v>
      </c>
    </row>
    <row r="127" spans="1:21" x14ac:dyDescent="0.2">
      <c r="A127" s="4" t="s">
        <v>38</v>
      </c>
      <c r="B127" s="5">
        <v>0</v>
      </c>
      <c r="C127" s="5">
        <v>544</v>
      </c>
      <c r="D127" s="5">
        <f>Table1[[#This Row],[Savings]]+Table1[[#This Row],[Checking ]]</f>
        <v>544</v>
      </c>
      <c r="E127" s="6">
        <v>25</v>
      </c>
      <c r="F127" s="4">
        <v>0</v>
      </c>
      <c r="G127" s="4" t="s">
        <v>26</v>
      </c>
      <c r="H127" s="4" t="s">
        <v>27</v>
      </c>
      <c r="I127" s="6">
        <v>28</v>
      </c>
      <c r="J127" s="4" t="s">
        <v>39</v>
      </c>
      <c r="K127" s="6">
        <v>4</v>
      </c>
      <c r="L127" s="4" t="s">
        <v>41</v>
      </c>
      <c r="M127" s="4" t="s">
        <v>2</v>
      </c>
      <c r="N127" s="4" t="str">
        <f>IF(Table1[[#This Row],[Checking ]]&lt;250,"Low",IF(Table1[[#This Row],[Checking ]]&lt;2000,"Medium","High"))</f>
        <v>Low</v>
      </c>
      <c r="O127" s="4" t="str">
        <f>IF(Table1[[#This Row],[Savings]]&lt;250,"Low",IF(Table1[[#This Row],[Savings]]&lt;2000,"Medium","High"))</f>
        <v>Medium</v>
      </c>
      <c r="P127" s="4" t="str">
        <f>IF(Table1[[#This Row],[Combined Checking + Savings]]&lt;250,"Low",IF(Table1[[#This Row],[Combined Checking + Savings]]&lt;2000,"Medium","High"))</f>
        <v>Medium</v>
      </c>
      <c r="Q127" s="12">
        <f t="shared" si="2"/>
        <v>7.0618260272425513E-4</v>
      </c>
      <c r="R127" s="12">
        <f>R126+Table1[[#This Row],[Pareto''s Analysis Savings]]</f>
        <v>3.5806313843645438E-2</v>
      </c>
      <c r="S127" s="4">
        <f t="shared" si="3"/>
        <v>0</v>
      </c>
      <c r="U127" s="7">
        <f>U126+Table1[[#This Row],[Pareto''s Analysis Savings2]]</f>
        <v>9.6675841816230602E-3</v>
      </c>
    </row>
    <row r="128" spans="1:21" x14ac:dyDescent="0.2">
      <c r="A128" s="4" t="s">
        <v>30</v>
      </c>
      <c r="B128" s="5">
        <v>0</v>
      </c>
      <c r="C128" s="5">
        <v>544</v>
      </c>
      <c r="D128" s="5">
        <f>Table1[[#This Row],[Savings]]+Table1[[#This Row],[Checking ]]</f>
        <v>544</v>
      </c>
      <c r="E128" s="6">
        <v>19</v>
      </c>
      <c r="F128" s="4">
        <v>15</v>
      </c>
      <c r="G128" s="4" t="s">
        <v>26</v>
      </c>
      <c r="H128" s="4" t="s">
        <v>27</v>
      </c>
      <c r="I128" s="6">
        <v>27</v>
      </c>
      <c r="J128" s="4" t="s">
        <v>28</v>
      </c>
      <c r="K128" s="6">
        <v>2</v>
      </c>
      <c r="L128" s="4" t="s">
        <v>36</v>
      </c>
      <c r="M128" s="4" t="s">
        <v>3</v>
      </c>
      <c r="N128" s="4" t="str">
        <f>IF(Table1[[#This Row],[Checking ]]&lt;250,"Low",IF(Table1[[#This Row],[Checking ]]&lt;2000,"Medium","High"))</f>
        <v>Low</v>
      </c>
      <c r="O128" s="4" t="str">
        <f>IF(Table1[[#This Row],[Savings]]&lt;250,"Low",IF(Table1[[#This Row],[Savings]]&lt;2000,"Medium","High"))</f>
        <v>Medium</v>
      </c>
      <c r="P128" s="4" t="str">
        <f>IF(Table1[[#This Row],[Combined Checking + Savings]]&lt;250,"Low",IF(Table1[[#This Row],[Combined Checking + Savings]]&lt;2000,"Medium","High"))</f>
        <v>Medium</v>
      </c>
      <c r="Q128" s="12">
        <f t="shared" si="2"/>
        <v>7.0618260272425513E-4</v>
      </c>
      <c r="R128" s="12">
        <f>R127+Table1[[#This Row],[Pareto''s Analysis Savings]]</f>
        <v>3.651249644636969E-2</v>
      </c>
      <c r="S128" s="4">
        <f t="shared" si="3"/>
        <v>0</v>
      </c>
      <c r="U128" s="7">
        <f>U127+Table1[[#This Row],[Pareto''s Analysis Savings2]]</f>
        <v>9.6675841816230602E-3</v>
      </c>
    </row>
    <row r="129" spans="1:21" x14ac:dyDescent="0.2">
      <c r="A129" s="4" t="s">
        <v>38</v>
      </c>
      <c r="B129" s="5">
        <v>332</v>
      </c>
      <c r="C129" s="5">
        <v>214</v>
      </c>
      <c r="D129" s="5">
        <f>Table1[[#This Row],[Savings]]+Table1[[#This Row],[Checking ]]</f>
        <v>546</v>
      </c>
      <c r="E129" s="6">
        <v>25</v>
      </c>
      <c r="F129" s="4">
        <v>2</v>
      </c>
      <c r="G129" s="4" t="s">
        <v>31</v>
      </c>
      <c r="H129" s="4" t="s">
        <v>32</v>
      </c>
      <c r="I129" s="6">
        <v>25</v>
      </c>
      <c r="J129" s="4" t="s">
        <v>28</v>
      </c>
      <c r="K129" s="6">
        <v>1</v>
      </c>
      <c r="L129" s="4" t="s">
        <v>36</v>
      </c>
      <c r="M129" s="4" t="s">
        <v>3</v>
      </c>
      <c r="N129" s="4" t="str">
        <f>IF(Table1[[#This Row],[Checking ]]&lt;250,"Low",IF(Table1[[#This Row],[Checking ]]&lt;2000,"Medium","High"))</f>
        <v>Medium</v>
      </c>
      <c r="O129" s="4" t="str">
        <f>IF(Table1[[#This Row],[Savings]]&lt;250,"Low",IF(Table1[[#This Row],[Savings]]&lt;2000,"Medium","High"))</f>
        <v>Low</v>
      </c>
      <c r="P129" s="4" t="str">
        <f>IF(Table1[[#This Row],[Combined Checking + Savings]]&lt;250,"Low",IF(Table1[[#This Row],[Combined Checking + Savings]]&lt;2000,"Medium","High"))</f>
        <v>Medium</v>
      </c>
      <c r="Q129" s="12">
        <f t="shared" si="2"/>
        <v>2.7779977386579156E-4</v>
      </c>
      <c r="R129" s="12">
        <f>R128+Table1[[#This Row],[Pareto''s Analysis Savings]]</f>
        <v>3.6790296220235483E-2</v>
      </c>
      <c r="S129" s="4">
        <f t="shared" si="3"/>
        <v>7.4538735445862871E-4</v>
      </c>
      <c r="U129" s="7">
        <f>U128+Table1[[#This Row],[Pareto''s Analysis Savings2]]</f>
        <v>1.0412971536081689E-2</v>
      </c>
    </row>
    <row r="130" spans="1:21" x14ac:dyDescent="0.2">
      <c r="A130" s="4" t="s">
        <v>38</v>
      </c>
      <c r="B130" s="5">
        <v>0</v>
      </c>
      <c r="C130" s="5">
        <v>547</v>
      </c>
      <c r="D130" s="5">
        <f>Table1[[#This Row],[Savings]]+Table1[[#This Row],[Checking ]]</f>
        <v>547</v>
      </c>
      <c r="E130" s="6">
        <v>13</v>
      </c>
      <c r="F130" s="4">
        <v>40</v>
      </c>
      <c r="G130" s="4" t="s">
        <v>31</v>
      </c>
      <c r="H130" s="4" t="s">
        <v>27</v>
      </c>
      <c r="I130" s="6">
        <v>35</v>
      </c>
      <c r="J130" s="4" t="s">
        <v>28</v>
      </c>
      <c r="K130" s="6">
        <v>3</v>
      </c>
      <c r="L130" s="4" t="s">
        <v>36</v>
      </c>
      <c r="M130" s="4" t="s">
        <v>2</v>
      </c>
      <c r="N130" s="4" t="str">
        <f>IF(Table1[[#This Row],[Checking ]]&lt;250,"Low",IF(Table1[[#This Row],[Checking ]]&lt;2000,"Medium","High"))</f>
        <v>Low</v>
      </c>
      <c r="O130" s="4" t="str">
        <f>IF(Table1[[#This Row],[Savings]]&lt;250,"Low",IF(Table1[[#This Row],[Savings]]&lt;2000,"Medium","High"))</f>
        <v>Medium</v>
      </c>
      <c r="P130" s="4" t="str">
        <f>IF(Table1[[#This Row],[Combined Checking + Savings]]&lt;250,"Low",IF(Table1[[#This Row],[Combined Checking + Savings]]&lt;2000,"Medium","High"))</f>
        <v>Medium</v>
      </c>
      <c r="Q130" s="12">
        <f t="shared" si="2"/>
        <v>7.1007699207751391E-4</v>
      </c>
      <c r="R130" s="12">
        <f>R129+Table1[[#This Row],[Pareto''s Analysis Savings]]</f>
        <v>3.7500373212312997E-2</v>
      </c>
      <c r="S130" s="4">
        <f t="shared" si="3"/>
        <v>0</v>
      </c>
      <c r="U130" s="7">
        <f>U129+Table1[[#This Row],[Pareto''s Analysis Savings2]]</f>
        <v>1.0412971536081689E-2</v>
      </c>
    </row>
    <row r="131" spans="1:21" x14ac:dyDescent="0.2">
      <c r="A131" s="4" t="s">
        <v>25</v>
      </c>
      <c r="B131" s="5">
        <v>0</v>
      </c>
      <c r="C131" s="5">
        <v>552</v>
      </c>
      <c r="D131" s="5">
        <f>Table1[[#This Row],[Savings]]+Table1[[#This Row],[Checking ]]</f>
        <v>552</v>
      </c>
      <c r="E131" s="6">
        <v>25</v>
      </c>
      <c r="F131" s="4">
        <v>4</v>
      </c>
      <c r="G131" s="4" t="s">
        <v>31</v>
      </c>
      <c r="H131" s="4" t="s">
        <v>37</v>
      </c>
      <c r="I131" s="6">
        <v>47</v>
      </c>
      <c r="J131" s="4" t="s">
        <v>28</v>
      </c>
      <c r="K131" s="6">
        <v>4</v>
      </c>
      <c r="L131" s="4" t="s">
        <v>36</v>
      </c>
      <c r="M131" s="4" t="s">
        <v>2</v>
      </c>
      <c r="N131" s="4" t="str">
        <f>IF(Table1[[#This Row],[Checking ]]&lt;250,"Low",IF(Table1[[#This Row],[Checking ]]&lt;2000,"Medium","High"))</f>
        <v>Low</v>
      </c>
      <c r="O131" s="4" t="str">
        <f>IF(Table1[[#This Row],[Savings]]&lt;250,"Low",IF(Table1[[#This Row],[Savings]]&lt;2000,"Medium","High"))</f>
        <v>Medium</v>
      </c>
      <c r="P131" s="4" t="str">
        <f>IF(Table1[[#This Row],[Combined Checking + Savings]]&lt;250,"Low",IF(Table1[[#This Row],[Combined Checking + Savings]]&lt;2000,"Medium","High"))</f>
        <v>Medium</v>
      </c>
      <c r="Q131" s="12">
        <f t="shared" si="2"/>
        <v>7.1656764099961188E-4</v>
      </c>
      <c r="R131" s="12">
        <f>R130+Table1[[#This Row],[Pareto''s Analysis Savings]]</f>
        <v>3.8216940853312606E-2</v>
      </c>
      <c r="S131" s="4">
        <f t="shared" si="3"/>
        <v>0</v>
      </c>
      <c r="U131" s="7">
        <f>U130+Table1[[#This Row],[Pareto''s Analysis Savings2]]</f>
        <v>1.0412971536081689E-2</v>
      </c>
    </row>
    <row r="132" spans="1:21" x14ac:dyDescent="0.2">
      <c r="A132" s="4" t="s">
        <v>25</v>
      </c>
      <c r="B132" s="5">
        <v>0</v>
      </c>
      <c r="C132" s="5">
        <v>552</v>
      </c>
      <c r="D132" s="5">
        <f>Table1[[#This Row],[Savings]]+Table1[[#This Row],[Checking ]]</f>
        <v>552</v>
      </c>
      <c r="E132" s="6">
        <v>13</v>
      </c>
      <c r="F132" s="4">
        <v>15</v>
      </c>
      <c r="G132" s="4" t="s">
        <v>26</v>
      </c>
      <c r="H132" s="4" t="s">
        <v>27</v>
      </c>
      <c r="I132" s="6">
        <v>23</v>
      </c>
      <c r="J132" s="4" t="s">
        <v>28</v>
      </c>
      <c r="K132" s="6">
        <v>4</v>
      </c>
      <c r="L132" s="4" t="s">
        <v>40</v>
      </c>
      <c r="M132" s="4" t="s">
        <v>2</v>
      </c>
      <c r="N132" s="4" t="str">
        <f>IF(Table1[[#This Row],[Checking ]]&lt;250,"Low",IF(Table1[[#This Row],[Checking ]]&lt;2000,"Medium","High"))</f>
        <v>Low</v>
      </c>
      <c r="O132" s="4" t="str">
        <f>IF(Table1[[#This Row],[Savings]]&lt;250,"Low",IF(Table1[[#This Row],[Savings]]&lt;2000,"Medium","High"))</f>
        <v>Medium</v>
      </c>
      <c r="P132" s="4" t="str">
        <f>IF(Table1[[#This Row],[Combined Checking + Savings]]&lt;250,"Low",IF(Table1[[#This Row],[Combined Checking + Savings]]&lt;2000,"Medium","High"))</f>
        <v>Medium</v>
      </c>
      <c r="Q132" s="12">
        <f t="shared" ref="Q132:Q195" si="4">C132/$C$429</f>
        <v>7.1656764099961188E-4</v>
      </c>
      <c r="R132" s="12">
        <f>R131+Table1[[#This Row],[Pareto''s Analysis Savings]]</f>
        <v>3.8933508494312215E-2</v>
      </c>
      <c r="S132" s="4">
        <f t="shared" ref="S132:S195" si="5">B132/$B$429</f>
        <v>0</v>
      </c>
      <c r="U132" s="7">
        <f>U131+Table1[[#This Row],[Pareto''s Analysis Savings2]]</f>
        <v>1.0412971536081689E-2</v>
      </c>
    </row>
    <row r="133" spans="1:21" x14ac:dyDescent="0.2">
      <c r="A133" s="4" t="s">
        <v>42</v>
      </c>
      <c r="B133" s="5">
        <v>0</v>
      </c>
      <c r="C133" s="5">
        <v>565</v>
      </c>
      <c r="D133" s="5">
        <f>Table1[[#This Row],[Savings]]+Table1[[#This Row],[Checking ]]</f>
        <v>565</v>
      </c>
      <c r="E133" s="6">
        <v>19</v>
      </c>
      <c r="F133" s="4">
        <v>14</v>
      </c>
      <c r="G133" s="4" t="s">
        <v>31</v>
      </c>
      <c r="H133" s="4" t="s">
        <v>37</v>
      </c>
      <c r="I133" s="6">
        <v>27</v>
      </c>
      <c r="J133" s="4" t="s">
        <v>28</v>
      </c>
      <c r="K133" s="6">
        <v>2</v>
      </c>
      <c r="L133" s="4" t="s">
        <v>36</v>
      </c>
      <c r="M133" s="4" t="s">
        <v>2</v>
      </c>
      <c r="N133" s="4" t="str">
        <f>IF(Table1[[#This Row],[Checking ]]&lt;250,"Low",IF(Table1[[#This Row],[Checking ]]&lt;2000,"Medium","High"))</f>
        <v>Low</v>
      </c>
      <c r="O133" s="4" t="str">
        <f>IF(Table1[[#This Row],[Savings]]&lt;250,"Low",IF(Table1[[#This Row],[Savings]]&lt;2000,"Medium","High"))</f>
        <v>Medium</v>
      </c>
      <c r="P133" s="4" t="str">
        <f>IF(Table1[[#This Row],[Combined Checking + Savings]]&lt;250,"Low",IF(Table1[[#This Row],[Combined Checking + Savings]]&lt;2000,"Medium","High"))</f>
        <v>Medium</v>
      </c>
      <c r="Q133" s="12">
        <f t="shared" si="4"/>
        <v>7.3344332819706649E-4</v>
      </c>
      <c r="R133" s="12">
        <f>R132+Table1[[#This Row],[Pareto''s Analysis Savings]]</f>
        <v>3.9666951822509282E-2</v>
      </c>
      <c r="S133" s="4">
        <f t="shared" si="5"/>
        <v>0</v>
      </c>
      <c r="U133" s="7">
        <f>U132+Table1[[#This Row],[Pareto''s Analysis Savings2]]</f>
        <v>1.0412971536081689E-2</v>
      </c>
    </row>
    <row r="134" spans="1:21" x14ac:dyDescent="0.2">
      <c r="A134" s="4" t="s">
        <v>25</v>
      </c>
      <c r="B134" s="5">
        <v>0</v>
      </c>
      <c r="C134" s="5">
        <v>576</v>
      </c>
      <c r="D134" s="5">
        <f>Table1[[#This Row],[Savings]]+Table1[[#This Row],[Checking ]]</f>
        <v>576</v>
      </c>
      <c r="E134" s="6">
        <v>7</v>
      </c>
      <c r="F134" s="4">
        <v>14</v>
      </c>
      <c r="G134" s="4" t="s">
        <v>26</v>
      </c>
      <c r="H134" s="4" t="s">
        <v>27</v>
      </c>
      <c r="I134" s="6">
        <v>28</v>
      </c>
      <c r="J134" s="4" t="s">
        <v>28</v>
      </c>
      <c r="K134" s="6">
        <v>1</v>
      </c>
      <c r="L134" s="4" t="s">
        <v>36</v>
      </c>
      <c r="M134" s="4" t="s">
        <v>3</v>
      </c>
      <c r="N134" s="4" t="str">
        <f>IF(Table1[[#This Row],[Checking ]]&lt;250,"Low",IF(Table1[[#This Row],[Checking ]]&lt;2000,"Medium","High"))</f>
        <v>Low</v>
      </c>
      <c r="O134" s="4" t="str">
        <f>IF(Table1[[#This Row],[Savings]]&lt;250,"Low",IF(Table1[[#This Row],[Savings]]&lt;2000,"Medium","High"))</f>
        <v>Medium</v>
      </c>
      <c r="P134" s="4" t="str">
        <f>IF(Table1[[#This Row],[Combined Checking + Savings]]&lt;250,"Low",IF(Table1[[#This Row],[Combined Checking + Savings]]&lt;2000,"Medium","High"))</f>
        <v>Medium</v>
      </c>
      <c r="Q134" s="12">
        <f t="shared" si="4"/>
        <v>7.4772275582568192E-4</v>
      </c>
      <c r="R134" s="12">
        <f>R133+Table1[[#This Row],[Pareto''s Analysis Savings]]</f>
        <v>4.0414674578334961E-2</v>
      </c>
      <c r="S134" s="4">
        <f t="shared" si="5"/>
        <v>0</v>
      </c>
      <c r="U134" s="7">
        <f>U133+Table1[[#This Row],[Pareto''s Analysis Savings2]]</f>
        <v>1.0412971536081689E-2</v>
      </c>
    </row>
    <row r="135" spans="1:21" x14ac:dyDescent="0.2">
      <c r="A135" s="4" t="s">
        <v>38</v>
      </c>
      <c r="B135" s="5">
        <v>0</v>
      </c>
      <c r="C135" s="5">
        <v>579</v>
      </c>
      <c r="D135" s="5">
        <f>Table1[[#This Row],[Savings]]+Table1[[#This Row],[Checking ]]</f>
        <v>579</v>
      </c>
      <c r="E135" s="6">
        <v>22</v>
      </c>
      <c r="F135" s="4">
        <v>70</v>
      </c>
      <c r="G135" s="4" t="s">
        <v>31</v>
      </c>
      <c r="H135" s="4" t="s">
        <v>37</v>
      </c>
      <c r="I135" s="6">
        <v>29</v>
      </c>
      <c r="J135" s="4" t="s">
        <v>28</v>
      </c>
      <c r="K135" s="6">
        <v>3</v>
      </c>
      <c r="L135" s="4" t="s">
        <v>36</v>
      </c>
      <c r="M135" s="4" t="s">
        <v>3</v>
      </c>
      <c r="N135" s="4" t="str">
        <f>IF(Table1[[#This Row],[Checking ]]&lt;250,"Low",IF(Table1[[#This Row],[Checking ]]&lt;2000,"Medium","High"))</f>
        <v>Low</v>
      </c>
      <c r="O135" s="4" t="str">
        <f>IF(Table1[[#This Row],[Savings]]&lt;250,"Low",IF(Table1[[#This Row],[Savings]]&lt;2000,"Medium","High"))</f>
        <v>Medium</v>
      </c>
      <c r="P135" s="4" t="str">
        <f>IF(Table1[[#This Row],[Combined Checking + Savings]]&lt;250,"Low",IF(Table1[[#This Row],[Combined Checking + Savings]]&lt;2000,"Medium","High"))</f>
        <v>Medium</v>
      </c>
      <c r="Q135" s="12">
        <f t="shared" si="4"/>
        <v>7.516171451789407E-4</v>
      </c>
      <c r="R135" s="12">
        <f>R134+Table1[[#This Row],[Pareto''s Analysis Savings]]</f>
        <v>4.1166291723513902E-2</v>
      </c>
      <c r="S135" s="4">
        <f t="shared" si="5"/>
        <v>0</v>
      </c>
      <c r="U135" s="7">
        <f>U134+Table1[[#This Row],[Pareto''s Analysis Savings2]]</f>
        <v>1.0412971536081689E-2</v>
      </c>
    </row>
    <row r="136" spans="1:21" x14ac:dyDescent="0.2">
      <c r="A136" s="4" t="s">
        <v>38</v>
      </c>
      <c r="B136" s="5">
        <v>580</v>
      </c>
      <c r="C136" s="5">
        <v>0</v>
      </c>
      <c r="D136" s="5">
        <f>Table1[[#This Row],[Savings]]+Table1[[#This Row],[Checking ]]</f>
        <v>580</v>
      </c>
      <c r="E136" s="6">
        <v>11</v>
      </c>
      <c r="F136" s="4">
        <v>8</v>
      </c>
      <c r="G136" s="4" t="s">
        <v>31</v>
      </c>
      <c r="H136" s="4" t="s">
        <v>32</v>
      </c>
      <c r="I136" s="6">
        <v>26</v>
      </c>
      <c r="J136" s="4" t="s">
        <v>28</v>
      </c>
      <c r="K136" s="6">
        <v>4</v>
      </c>
      <c r="L136" s="4" t="s">
        <v>40</v>
      </c>
      <c r="M136" s="4" t="s">
        <v>2</v>
      </c>
      <c r="N136" s="4" t="str">
        <f>IF(Table1[[#This Row],[Checking ]]&lt;250,"Low",IF(Table1[[#This Row],[Checking ]]&lt;2000,"Medium","High"))</f>
        <v>Medium</v>
      </c>
      <c r="O136" s="4" t="str">
        <f>IF(Table1[[#This Row],[Savings]]&lt;250,"Low",IF(Table1[[#This Row],[Savings]]&lt;2000,"Medium","High"))</f>
        <v>Low</v>
      </c>
      <c r="P136" s="4" t="str">
        <f>IF(Table1[[#This Row],[Combined Checking + Savings]]&lt;250,"Low",IF(Table1[[#This Row],[Combined Checking + Savings]]&lt;2000,"Medium","High"))</f>
        <v>Medium</v>
      </c>
      <c r="Q136" s="12">
        <f t="shared" si="4"/>
        <v>0</v>
      </c>
      <c r="R136" s="12">
        <f>R135+Table1[[#This Row],[Pareto''s Analysis Savings]]</f>
        <v>4.1166291723513902E-2</v>
      </c>
      <c r="S136" s="4">
        <f t="shared" si="5"/>
        <v>1.3021827276686888E-3</v>
      </c>
      <c r="U136" s="7">
        <f>U135+Table1[[#This Row],[Pareto''s Analysis Savings2]]</f>
        <v>1.1715154263750378E-2</v>
      </c>
    </row>
    <row r="137" spans="1:21" x14ac:dyDescent="0.2">
      <c r="A137" s="4" t="s">
        <v>38</v>
      </c>
      <c r="B137" s="5">
        <v>122</v>
      </c>
      <c r="C137" s="5">
        <v>460</v>
      </c>
      <c r="D137" s="5">
        <f>Table1[[#This Row],[Savings]]+Table1[[#This Row],[Checking ]]</f>
        <v>582</v>
      </c>
      <c r="E137" s="6">
        <v>37</v>
      </c>
      <c r="F137" s="4">
        <v>109</v>
      </c>
      <c r="G137" s="4" t="s">
        <v>31</v>
      </c>
      <c r="H137" s="4" t="s">
        <v>32</v>
      </c>
      <c r="I137" s="6">
        <v>56</v>
      </c>
      <c r="J137" s="4" t="s">
        <v>35</v>
      </c>
      <c r="K137" s="6">
        <v>2</v>
      </c>
      <c r="L137" s="4" t="s">
        <v>29</v>
      </c>
      <c r="M137" s="4" t="s">
        <v>2</v>
      </c>
      <c r="N137" s="4" t="str">
        <f>IF(Table1[[#This Row],[Checking ]]&lt;250,"Low",IF(Table1[[#This Row],[Checking ]]&lt;2000,"Medium","High"))</f>
        <v>Low</v>
      </c>
      <c r="O137" s="4" t="str">
        <f>IF(Table1[[#This Row],[Savings]]&lt;250,"Low",IF(Table1[[#This Row],[Savings]]&lt;2000,"Medium","High"))</f>
        <v>Medium</v>
      </c>
      <c r="P137" s="4" t="str">
        <f>IF(Table1[[#This Row],[Combined Checking + Savings]]&lt;250,"Low",IF(Table1[[#This Row],[Combined Checking + Savings]]&lt;2000,"Medium","High"))</f>
        <v>Medium</v>
      </c>
      <c r="Q137" s="12">
        <f t="shared" si="4"/>
        <v>5.971397008330099E-4</v>
      </c>
      <c r="R137" s="12">
        <f>R136+Table1[[#This Row],[Pareto''s Analysis Savings]]</f>
        <v>4.1763431424346915E-2</v>
      </c>
      <c r="S137" s="4">
        <f t="shared" si="5"/>
        <v>2.7390740133720695E-4</v>
      </c>
      <c r="U137" s="7">
        <f>U136+Table1[[#This Row],[Pareto''s Analysis Savings2]]</f>
        <v>1.1989061665087584E-2</v>
      </c>
    </row>
    <row r="138" spans="1:21" x14ac:dyDescent="0.2">
      <c r="A138" s="4" t="s">
        <v>25</v>
      </c>
      <c r="B138" s="5">
        <v>586</v>
      </c>
      <c r="C138" s="5">
        <v>0</v>
      </c>
      <c r="D138" s="5">
        <f>Table1[[#This Row],[Savings]]+Table1[[#This Row],[Checking ]]</f>
        <v>586</v>
      </c>
      <c r="E138" s="6">
        <v>13</v>
      </c>
      <c r="F138" s="4">
        <v>0</v>
      </c>
      <c r="G138" s="4" t="s">
        <v>31</v>
      </c>
      <c r="H138" s="4" t="s">
        <v>32</v>
      </c>
      <c r="I138" s="6">
        <v>51</v>
      </c>
      <c r="J138" s="4" t="s">
        <v>28</v>
      </c>
      <c r="K138" s="6">
        <v>1</v>
      </c>
      <c r="L138" s="4" t="s">
        <v>29</v>
      </c>
      <c r="M138" s="4" t="s">
        <v>2</v>
      </c>
      <c r="N138" s="4" t="str">
        <f>IF(Table1[[#This Row],[Checking ]]&lt;250,"Low",IF(Table1[[#This Row],[Checking ]]&lt;2000,"Medium","High"))</f>
        <v>Medium</v>
      </c>
      <c r="O138" s="4" t="str">
        <f>IF(Table1[[#This Row],[Savings]]&lt;250,"Low",IF(Table1[[#This Row],[Savings]]&lt;2000,"Medium","High"))</f>
        <v>Low</v>
      </c>
      <c r="P138" s="4" t="str">
        <f>IF(Table1[[#This Row],[Combined Checking + Savings]]&lt;250,"Low",IF(Table1[[#This Row],[Combined Checking + Savings]]&lt;2000,"Medium","High"))</f>
        <v>Medium</v>
      </c>
      <c r="Q138" s="12">
        <f t="shared" si="4"/>
        <v>0</v>
      </c>
      <c r="R138" s="12">
        <f>R137+Table1[[#This Row],[Pareto''s Analysis Savings]]</f>
        <v>4.1763431424346915E-2</v>
      </c>
      <c r="S138" s="4">
        <f t="shared" si="5"/>
        <v>1.3156535834721579E-3</v>
      </c>
      <c r="U138" s="7">
        <f>U137+Table1[[#This Row],[Pareto''s Analysis Savings2]]</f>
        <v>1.3304715248559742E-2</v>
      </c>
    </row>
    <row r="139" spans="1:21" x14ac:dyDescent="0.2">
      <c r="A139" s="4" t="s">
        <v>25</v>
      </c>
      <c r="B139" s="5">
        <v>0</v>
      </c>
      <c r="C139" s="5">
        <v>596</v>
      </c>
      <c r="D139" s="5">
        <f>Table1[[#This Row],[Savings]]+Table1[[#This Row],[Checking ]]</f>
        <v>596</v>
      </c>
      <c r="E139" s="6">
        <v>13</v>
      </c>
      <c r="F139" s="4">
        <v>67</v>
      </c>
      <c r="G139" s="4" t="s">
        <v>31</v>
      </c>
      <c r="H139" s="4" t="s">
        <v>32</v>
      </c>
      <c r="I139" s="6">
        <v>51</v>
      </c>
      <c r="J139" s="4" t="s">
        <v>28</v>
      </c>
      <c r="K139" s="6">
        <v>4</v>
      </c>
      <c r="L139" s="4" t="s">
        <v>36</v>
      </c>
      <c r="M139" s="4" t="s">
        <v>3</v>
      </c>
      <c r="N139" s="4" t="str">
        <f>IF(Table1[[#This Row],[Checking ]]&lt;250,"Low",IF(Table1[[#This Row],[Checking ]]&lt;2000,"Medium","High"))</f>
        <v>Low</v>
      </c>
      <c r="O139" s="4" t="str">
        <f>IF(Table1[[#This Row],[Savings]]&lt;250,"Low",IF(Table1[[#This Row],[Savings]]&lt;2000,"Medium","High"))</f>
        <v>Medium</v>
      </c>
      <c r="P139" s="4" t="str">
        <f>IF(Table1[[#This Row],[Combined Checking + Savings]]&lt;250,"Low",IF(Table1[[#This Row],[Combined Checking + Savings]]&lt;2000,"Medium","High"))</f>
        <v>Medium</v>
      </c>
      <c r="Q139" s="12">
        <f t="shared" si="4"/>
        <v>7.7368535151407368E-4</v>
      </c>
      <c r="R139" s="12">
        <f>R138+Table1[[#This Row],[Pareto''s Analysis Savings]]</f>
        <v>4.2537116775860986E-2</v>
      </c>
      <c r="S139" s="4">
        <f t="shared" si="5"/>
        <v>0</v>
      </c>
      <c r="U139" s="7">
        <f>U138+Table1[[#This Row],[Pareto''s Analysis Savings2]]</f>
        <v>1.3304715248559742E-2</v>
      </c>
    </row>
    <row r="140" spans="1:21" x14ac:dyDescent="0.2">
      <c r="A140" s="4" t="s">
        <v>38</v>
      </c>
      <c r="B140" s="5">
        <v>461</v>
      </c>
      <c r="C140" s="5">
        <v>140</v>
      </c>
      <c r="D140" s="5">
        <f>Table1[[#This Row],[Savings]]+Table1[[#This Row],[Checking ]]</f>
        <v>601</v>
      </c>
      <c r="E140" s="6">
        <v>19</v>
      </c>
      <c r="F140" s="4">
        <v>32</v>
      </c>
      <c r="G140" s="4" t="s">
        <v>31</v>
      </c>
      <c r="H140" s="4" t="s">
        <v>32</v>
      </c>
      <c r="I140" s="6">
        <v>27</v>
      </c>
      <c r="J140" s="4" t="s">
        <v>39</v>
      </c>
      <c r="K140" s="6">
        <v>3</v>
      </c>
      <c r="L140" s="4" t="s">
        <v>40</v>
      </c>
      <c r="M140" s="4" t="s">
        <v>3</v>
      </c>
      <c r="N140" s="4" t="str">
        <f>IF(Table1[[#This Row],[Checking ]]&lt;250,"Low",IF(Table1[[#This Row],[Checking ]]&lt;2000,"Medium","High"))</f>
        <v>Medium</v>
      </c>
      <c r="O140" s="4" t="str">
        <f>IF(Table1[[#This Row],[Savings]]&lt;250,"Low",IF(Table1[[#This Row],[Savings]]&lt;2000,"Medium","High"))</f>
        <v>Low</v>
      </c>
      <c r="P140" s="4" t="str">
        <f>IF(Table1[[#This Row],[Combined Checking + Savings]]&lt;250,"Low",IF(Table1[[#This Row],[Combined Checking + Savings]]&lt;2000,"Medium","High"))</f>
        <v>Medium</v>
      </c>
      <c r="Q140" s="12">
        <f t="shared" si="4"/>
        <v>1.8173816981874213E-4</v>
      </c>
      <c r="R140" s="12">
        <f>R139+Table1[[#This Row],[Pareto''s Analysis Savings]]</f>
        <v>4.271885494567973E-2</v>
      </c>
      <c r="S140" s="4">
        <f t="shared" si="5"/>
        <v>1.0350107542332165E-3</v>
      </c>
      <c r="U140" s="7">
        <f>U139+Table1[[#This Row],[Pareto''s Analysis Savings2]]</f>
        <v>1.4339726002792959E-2</v>
      </c>
    </row>
    <row r="141" spans="1:21" x14ac:dyDescent="0.2">
      <c r="A141" s="4" t="s">
        <v>44</v>
      </c>
      <c r="B141" s="5">
        <v>0</v>
      </c>
      <c r="C141" s="5">
        <v>603</v>
      </c>
      <c r="D141" s="5">
        <f>Table1[[#This Row],[Savings]]+Table1[[#This Row],[Checking ]]</f>
        <v>603</v>
      </c>
      <c r="E141" s="6">
        <v>13</v>
      </c>
      <c r="F141" s="4">
        <v>35</v>
      </c>
      <c r="G141" s="4" t="s">
        <v>31</v>
      </c>
      <c r="H141" s="4" t="s">
        <v>37</v>
      </c>
      <c r="I141" s="6">
        <v>20</v>
      </c>
      <c r="J141" s="4" t="s">
        <v>39</v>
      </c>
      <c r="K141" s="6">
        <v>4</v>
      </c>
      <c r="L141" s="4" t="s">
        <v>36</v>
      </c>
      <c r="M141" s="4" t="s">
        <v>2</v>
      </c>
      <c r="N141" s="4" t="str">
        <f>IF(Table1[[#This Row],[Checking ]]&lt;250,"Low",IF(Table1[[#This Row],[Checking ]]&lt;2000,"Medium","High"))</f>
        <v>Low</v>
      </c>
      <c r="O141" s="4" t="str">
        <f>IF(Table1[[#This Row],[Savings]]&lt;250,"Low",IF(Table1[[#This Row],[Savings]]&lt;2000,"Medium","High"))</f>
        <v>Medium</v>
      </c>
      <c r="P141" s="4" t="str">
        <f>IF(Table1[[#This Row],[Combined Checking + Savings]]&lt;250,"Low",IF(Table1[[#This Row],[Combined Checking + Savings]]&lt;2000,"Medium","High"))</f>
        <v>Medium</v>
      </c>
      <c r="Q141" s="12">
        <f t="shared" si="4"/>
        <v>7.8277226000501073E-4</v>
      </c>
      <c r="R141" s="12">
        <f>R140+Table1[[#This Row],[Pareto''s Analysis Savings]]</f>
        <v>4.3501627205684741E-2</v>
      </c>
      <c r="S141" s="4">
        <f t="shared" si="5"/>
        <v>0</v>
      </c>
      <c r="U141" s="7">
        <f>U140+Table1[[#This Row],[Pareto''s Analysis Savings2]]</f>
        <v>1.4339726002792959E-2</v>
      </c>
    </row>
    <row r="142" spans="1:21" x14ac:dyDescent="0.2">
      <c r="A142" s="4" t="s">
        <v>38</v>
      </c>
      <c r="B142" s="5">
        <v>0</v>
      </c>
      <c r="C142" s="5">
        <v>605</v>
      </c>
      <c r="D142" s="5">
        <f>Table1[[#This Row],[Savings]]+Table1[[#This Row],[Checking ]]</f>
        <v>605</v>
      </c>
      <c r="E142" s="6">
        <v>37</v>
      </c>
      <c r="F142" s="4">
        <v>20</v>
      </c>
      <c r="G142" s="4" t="s">
        <v>26</v>
      </c>
      <c r="H142" s="4" t="s">
        <v>27</v>
      </c>
      <c r="I142" s="6">
        <v>24</v>
      </c>
      <c r="J142" s="4" t="s">
        <v>28</v>
      </c>
      <c r="K142" s="6">
        <v>2</v>
      </c>
      <c r="L142" s="4" t="s">
        <v>36</v>
      </c>
      <c r="M142" s="4" t="s">
        <v>2</v>
      </c>
      <c r="N142" s="4" t="str">
        <f>IF(Table1[[#This Row],[Checking ]]&lt;250,"Low",IF(Table1[[#This Row],[Checking ]]&lt;2000,"Medium","High"))</f>
        <v>Low</v>
      </c>
      <c r="O142" s="4" t="str">
        <f>IF(Table1[[#This Row],[Savings]]&lt;250,"Low",IF(Table1[[#This Row],[Savings]]&lt;2000,"Medium","High"))</f>
        <v>Medium</v>
      </c>
      <c r="P142" s="4" t="str">
        <f>IF(Table1[[#This Row],[Combined Checking + Savings]]&lt;250,"Low",IF(Table1[[#This Row],[Combined Checking + Savings]]&lt;2000,"Medium","High"))</f>
        <v>Medium</v>
      </c>
      <c r="Q142" s="12">
        <f t="shared" si="4"/>
        <v>7.8536851957384992E-4</v>
      </c>
      <c r="R142" s="12">
        <f>R141+Table1[[#This Row],[Pareto''s Analysis Savings]]</f>
        <v>4.4286995725258592E-2</v>
      </c>
      <c r="S142" s="4">
        <f t="shared" si="5"/>
        <v>0</v>
      </c>
      <c r="U142" s="7">
        <f>U141+Table1[[#This Row],[Pareto''s Analysis Savings2]]</f>
        <v>1.4339726002792959E-2</v>
      </c>
    </row>
    <row r="143" spans="1:21" x14ac:dyDescent="0.2">
      <c r="A143" s="4" t="s">
        <v>34</v>
      </c>
      <c r="B143" s="5">
        <v>0</v>
      </c>
      <c r="C143" s="5">
        <v>607</v>
      </c>
      <c r="D143" s="5">
        <f>Table1[[#This Row],[Savings]]+Table1[[#This Row],[Checking ]]</f>
        <v>607</v>
      </c>
      <c r="E143" s="6">
        <v>37</v>
      </c>
      <c r="F143" s="4">
        <v>17</v>
      </c>
      <c r="G143" s="4" t="s">
        <v>31</v>
      </c>
      <c r="H143" s="4" t="s">
        <v>32</v>
      </c>
      <c r="I143" s="6">
        <v>25</v>
      </c>
      <c r="J143" s="4" t="s">
        <v>28</v>
      </c>
      <c r="K143" s="6">
        <v>2</v>
      </c>
      <c r="L143" s="4" t="s">
        <v>36</v>
      </c>
      <c r="M143" s="4" t="s">
        <v>2</v>
      </c>
      <c r="N143" s="4" t="str">
        <f>IF(Table1[[#This Row],[Checking ]]&lt;250,"Low",IF(Table1[[#This Row],[Checking ]]&lt;2000,"Medium","High"))</f>
        <v>Low</v>
      </c>
      <c r="O143" s="4" t="str">
        <f>IF(Table1[[#This Row],[Savings]]&lt;250,"Low",IF(Table1[[#This Row],[Savings]]&lt;2000,"Medium","High"))</f>
        <v>Medium</v>
      </c>
      <c r="P143" s="4" t="str">
        <f>IF(Table1[[#This Row],[Combined Checking + Savings]]&lt;250,"Low",IF(Table1[[#This Row],[Combined Checking + Savings]]&lt;2000,"Medium","High"))</f>
        <v>Medium</v>
      </c>
      <c r="Q143" s="12">
        <f t="shared" si="4"/>
        <v>7.8796477914268911E-4</v>
      </c>
      <c r="R143" s="12">
        <f>R142+Table1[[#This Row],[Pareto''s Analysis Savings]]</f>
        <v>4.5074960504401282E-2</v>
      </c>
      <c r="S143" s="4">
        <f t="shared" si="5"/>
        <v>0</v>
      </c>
      <c r="U143" s="7">
        <f>U142+Table1[[#This Row],[Pareto''s Analysis Savings2]]</f>
        <v>1.4339726002792959E-2</v>
      </c>
    </row>
    <row r="144" spans="1:21" x14ac:dyDescent="0.2">
      <c r="A144" s="4" t="s">
        <v>34</v>
      </c>
      <c r="B144" s="5">
        <v>0</v>
      </c>
      <c r="C144" s="5">
        <v>609</v>
      </c>
      <c r="D144" s="5">
        <f>Table1[[#This Row],[Savings]]+Table1[[#This Row],[Checking ]]</f>
        <v>609</v>
      </c>
      <c r="E144" s="6">
        <v>37</v>
      </c>
      <c r="F144" s="4">
        <v>6</v>
      </c>
      <c r="G144" s="4" t="s">
        <v>31</v>
      </c>
      <c r="H144" s="4" t="s">
        <v>32</v>
      </c>
      <c r="I144" s="6">
        <v>31</v>
      </c>
      <c r="J144" s="4" t="s">
        <v>35</v>
      </c>
      <c r="K144" s="6">
        <v>2</v>
      </c>
      <c r="L144" s="4" t="s">
        <v>29</v>
      </c>
      <c r="M144" s="4" t="s">
        <v>3</v>
      </c>
      <c r="N144" s="4" t="str">
        <f>IF(Table1[[#This Row],[Checking ]]&lt;250,"Low",IF(Table1[[#This Row],[Checking ]]&lt;2000,"Medium","High"))</f>
        <v>Low</v>
      </c>
      <c r="O144" s="4" t="str">
        <f>IF(Table1[[#This Row],[Savings]]&lt;250,"Low",IF(Table1[[#This Row],[Savings]]&lt;2000,"Medium","High"))</f>
        <v>Medium</v>
      </c>
      <c r="P144" s="4" t="str">
        <f>IF(Table1[[#This Row],[Combined Checking + Savings]]&lt;250,"Low",IF(Table1[[#This Row],[Combined Checking + Savings]]&lt;2000,"Medium","High"))</f>
        <v>Medium</v>
      </c>
      <c r="Q144" s="12">
        <f t="shared" si="4"/>
        <v>7.905610387115283E-4</v>
      </c>
      <c r="R144" s="12">
        <f>R143+Table1[[#This Row],[Pareto''s Analysis Savings]]</f>
        <v>4.5865521543112811E-2</v>
      </c>
      <c r="S144" s="4">
        <f t="shared" si="5"/>
        <v>0</v>
      </c>
      <c r="U144" s="7">
        <f>U143+Table1[[#This Row],[Pareto''s Analysis Savings2]]</f>
        <v>1.4339726002792959E-2</v>
      </c>
    </row>
    <row r="145" spans="1:21" x14ac:dyDescent="0.2">
      <c r="A145" s="4" t="s">
        <v>45</v>
      </c>
      <c r="B145" s="5">
        <v>0</v>
      </c>
      <c r="C145" s="5">
        <v>609</v>
      </c>
      <c r="D145" s="5">
        <f>Table1[[#This Row],[Savings]]+Table1[[#This Row],[Checking ]]</f>
        <v>609</v>
      </c>
      <c r="E145" s="6">
        <v>31</v>
      </c>
      <c r="F145" s="4">
        <v>3</v>
      </c>
      <c r="G145" s="4" t="s">
        <v>31</v>
      </c>
      <c r="H145" s="4" t="s">
        <v>27</v>
      </c>
      <c r="I145" s="6">
        <v>33</v>
      </c>
      <c r="J145" s="4" t="s">
        <v>28</v>
      </c>
      <c r="K145" s="6">
        <v>1</v>
      </c>
      <c r="L145" s="4" t="s">
        <v>40</v>
      </c>
      <c r="M145" s="4" t="s">
        <v>2</v>
      </c>
      <c r="N145" s="4" t="str">
        <f>IF(Table1[[#This Row],[Checking ]]&lt;250,"Low",IF(Table1[[#This Row],[Checking ]]&lt;2000,"Medium","High"))</f>
        <v>Low</v>
      </c>
      <c r="O145" s="4" t="str">
        <f>IF(Table1[[#This Row],[Savings]]&lt;250,"Low",IF(Table1[[#This Row],[Savings]]&lt;2000,"Medium","High"))</f>
        <v>Medium</v>
      </c>
      <c r="P145" s="4" t="str">
        <f>IF(Table1[[#This Row],[Combined Checking + Savings]]&lt;250,"Low",IF(Table1[[#This Row],[Combined Checking + Savings]]&lt;2000,"Medium","High"))</f>
        <v>Medium</v>
      </c>
      <c r="Q145" s="12">
        <f t="shared" si="4"/>
        <v>7.905610387115283E-4</v>
      </c>
      <c r="R145" s="12">
        <f>R144+Table1[[#This Row],[Pareto''s Analysis Savings]]</f>
        <v>4.665608258182434E-2</v>
      </c>
      <c r="S145" s="4">
        <f t="shared" si="5"/>
        <v>0</v>
      </c>
      <c r="U145" s="7">
        <f>U144+Table1[[#This Row],[Pareto''s Analysis Savings2]]</f>
        <v>1.4339726002792959E-2</v>
      </c>
    </row>
    <row r="146" spans="1:21" x14ac:dyDescent="0.2">
      <c r="A146" s="4" t="s">
        <v>34</v>
      </c>
      <c r="B146" s="5">
        <v>0</v>
      </c>
      <c r="C146" s="5">
        <v>612</v>
      </c>
      <c r="D146" s="5">
        <f>Table1[[#This Row],[Savings]]+Table1[[#This Row],[Checking ]]</f>
        <v>612</v>
      </c>
      <c r="E146" s="6">
        <v>49</v>
      </c>
      <c r="F146" s="4">
        <v>32</v>
      </c>
      <c r="G146" s="4" t="s">
        <v>31</v>
      </c>
      <c r="H146" s="4" t="s">
        <v>32</v>
      </c>
      <c r="I146" s="6">
        <v>38</v>
      </c>
      <c r="J146" s="4" t="s">
        <v>35</v>
      </c>
      <c r="K146" s="6">
        <v>4</v>
      </c>
      <c r="L146" s="4" t="s">
        <v>36</v>
      </c>
      <c r="M146" s="4" t="s">
        <v>2</v>
      </c>
      <c r="N146" s="4" t="str">
        <f>IF(Table1[[#This Row],[Checking ]]&lt;250,"Low",IF(Table1[[#This Row],[Checking ]]&lt;2000,"Medium","High"))</f>
        <v>Low</v>
      </c>
      <c r="O146" s="4" t="str">
        <f>IF(Table1[[#This Row],[Savings]]&lt;250,"Low",IF(Table1[[#This Row],[Savings]]&lt;2000,"Medium","High"))</f>
        <v>Medium</v>
      </c>
      <c r="P146" s="4" t="str">
        <f>IF(Table1[[#This Row],[Combined Checking + Savings]]&lt;250,"Low",IF(Table1[[#This Row],[Combined Checking + Savings]]&lt;2000,"Medium","High"))</f>
        <v>Medium</v>
      </c>
      <c r="Q146" s="12">
        <f t="shared" si="4"/>
        <v>7.9445542806478708E-4</v>
      </c>
      <c r="R146" s="12">
        <f>R145+Table1[[#This Row],[Pareto''s Analysis Savings]]</f>
        <v>4.7450538009889125E-2</v>
      </c>
      <c r="S146" s="4">
        <f t="shared" si="5"/>
        <v>0</v>
      </c>
      <c r="U146" s="7">
        <f>U145+Table1[[#This Row],[Pareto''s Analysis Savings2]]</f>
        <v>1.4339726002792959E-2</v>
      </c>
    </row>
    <row r="147" spans="1:21" x14ac:dyDescent="0.2">
      <c r="A147" s="4" t="s">
        <v>38</v>
      </c>
      <c r="B147" s="5">
        <v>396</v>
      </c>
      <c r="C147" s="5">
        <v>228</v>
      </c>
      <c r="D147" s="5">
        <f>Table1[[#This Row],[Savings]]+Table1[[#This Row],[Checking ]]</f>
        <v>624</v>
      </c>
      <c r="E147" s="6">
        <v>13</v>
      </c>
      <c r="F147" s="4">
        <v>26</v>
      </c>
      <c r="G147" s="4" t="s">
        <v>31</v>
      </c>
      <c r="H147" s="4" t="s">
        <v>32</v>
      </c>
      <c r="I147" s="6">
        <v>46</v>
      </c>
      <c r="J147" s="4" t="s">
        <v>28</v>
      </c>
      <c r="K147" s="6">
        <v>3</v>
      </c>
      <c r="L147" s="4" t="s">
        <v>40</v>
      </c>
      <c r="M147" s="4" t="s">
        <v>3</v>
      </c>
      <c r="N147" s="4" t="str">
        <f>IF(Table1[[#This Row],[Checking ]]&lt;250,"Low",IF(Table1[[#This Row],[Checking ]]&lt;2000,"Medium","High"))</f>
        <v>Medium</v>
      </c>
      <c r="O147" s="4" t="str">
        <f>IF(Table1[[#This Row],[Savings]]&lt;250,"Low",IF(Table1[[#This Row],[Savings]]&lt;2000,"Medium","High"))</f>
        <v>Low</v>
      </c>
      <c r="P147" s="4" t="str">
        <f>IF(Table1[[#This Row],[Combined Checking + Savings]]&lt;250,"Low",IF(Table1[[#This Row],[Combined Checking + Savings]]&lt;2000,"Medium","High"))</f>
        <v>Medium</v>
      </c>
      <c r="Q147" s="12">
        <f t="shared" si="4"/>
        <v>2.9597359084766576E-4</v>
      </c>
      <c r="R147" s="12">
        <f>R146+Table1[[#This Row],[Pareto''s Analysis Savings]]</f>
        <v>4.7746511600736792E-2</v>
      </c>
      <c r="S147" s="4">
        <f t="shared" si="5"/>
        <v>8.890764830289668E-4</v>
      </c>
      <c r="U147" s="7">
        <f>U146+Table1[[#This Row],[Pareto''s Analysis Savings2]]</f>
        <v>1.5228802485821926E-2</v>
      </c>
    </row>
    <row r="148" spans="1:21" x14ac:dyDescent="0.2">
      <c r="A148" s="4" t="s">
        <v>45</v>
      </c>
      <c r="B148" s="5">
        <v>0</v>
      </c>
      <c r="C148" s="5">
        <v>626</v>
      </c>
      <c r="D148" s="5">
        <f>Table1[[#This Row],[Savings]]+Table1[[#This Row],[Checking ]]</f>
        <v>626</v>
      </c>
      <c r="E148" s="6">
        <v>43</v>
      </c>
      <c r="F148" s="4">
        <v>0</v>
      </c>
      <c r="G148" s="4" t="s">
        <v>31</v>
      </c>
      <c r="H148" s="4" t="s">
        <v>32</v>
      </c>
      <c r="I148" s="6">
        <v>64</v>
      </c>
      <c r="J148" s="4" t="s">
        <v>28</v>
      </c>
      <c r="K148" s="6">
        <v>4</v>
      </c>
      <c r="L148" s="4" t="s">
        <v>41</v>
      </c>
      <c r="M148" s="4" t="s">
        <v>3</v>
      </c>
      <c r="N148" s="4" t="str">
        <f>IF(Table1[[#This Row],[Checking ]]&lt;250,"Low",IF(Table1[[#This Row],[Checking ]]&lt;2000,"Medium","High"))</f>
        <v>Low</v>
      </c>
      <c r="O148" s="4" t="str">
        <f>IF(Table1[[#This Row],[Savings]]&lt;250,"Low",IF(Table1[[#This Row],[Savings]]&lt;2000,"Medium","High"))</f>
        <v>Medium</v>
      </c>
      <c r="P148" s="4" t="str">
        <f>IF(Table1[[#This Row],[Combined Checking + Savings]]&lt;250,"Low",IF(Table1[[#This Row],[Combined Checking + Savings]]&lt;2000,"Medium","High"))</f>
        <v>Medium</v>
      </c>
      <c r="Q148" s="12">
        <f t="shared" si="4"/>
        <v>8.1262924504666128E-4</v>
      </c>
      <c r="R148" s="12">
        <f>R147+Table1[[#This Row],[Pareto''s Analysis Savings]]</f>
        <v>4.8559140845783451E-2</v>
      </c>
      <c r="S148" s="4">
        <f t="shared" si="5"/>
        <v>0</v>
      </c>
      <c r="U148" s="7">
        <f>U147+Table1[[#This Row],[Pareto''s Analysis Savings2]]</f>
        <v>1.5228802485821926E-2</v>
      </c>
    </row>
    <row r="149" spans="1:21" x14ac:dyDescent="0.2">
      <c r="A149" s="4" t="s">
        <v>30</v>
      </c>
      <c r="B149" s="5">
        <v>0</v>
      </c>
      <c r="C149" s="5">
        <v>636</v>
      </c>
      <c r="D149" s="5">
        <f>Table1[[#This Row],[Savings]]+Table1[[#This Row],[Checking ]]</f>
        <v>636</v>
      </c>
      <c r="E149" s="6">
        <v>22</v>
      </c>
      <c r="F149" s="4">
        <v>41</v>
      </c>
      <c r="G149" s="4" t="s">
        <v>26</v>
      </c>
      <c r="H149" s="4" t="s">
        <v>27</v>
      </c>
      <c r="I149" s="6">
        <v>25</v>
      </c>
      <c r="J149" s="4" t="s">
        <v>39</v>
      </c>
      <c r="K149" s="6">
        <v>4</v>
      </c>
      <c r="L149" s="4" t="s">
        <v>40</v>
      </c>
      <c r="M149" s="4" t="s">
        <v>3</v>
      </c>
      <c r="N149" s="4" t="str">
        <f>IF(Table1[[#This Row],[Checking ]]&lt;250,"Low",IF(Table1[[#This Row],[Checking ]]&lt;2000,"Medium","High"))</f>
        <v>Low</v>
      </c>
      <c r="O149" s="4" t="str">
        <f>IF(Table1[[#This Row],[Savings]]&lt;250,"Low",IF(Table1[[#This Row],[Savings]]&lt;2000,"Medium","High"))</f>
        <v>Medium</v>
      </c>
      <c r="P149" s="4" t="str">
        <f>IF(Table1[[#This Row],[Combined Checking + Savings]]&lt;250,"Low",IF(Table1[[#This Row],[Combined Checking + Savings]]&lt;2000,"Medium","High"))</f>
        <v>Medium</v>
      </c>
      <c r="Q149" s="12">
        <f t="shared" si="4"/>
        <v>8.2561054289085711E-4</v>
      </c>
      <c r="R149" s="12">
        <f>R148+Table1[[#This Row],[Pareto''s Analysis Savings]]</f>
        <v>4.9384751388674306E-2</v>
      </c>
      <c r="S149" s="4">
        <f t="shared" si="5"/>
        <v>0</v>
      </c>
      <c r="U149" s="7">
        <f>U148+Table1[[#This Row],[Pareto''s Analysis Savings2]]</f>
        <v>1.5228802485821926E-2</v>
      </c>
    </row>
    <row r="150" spans="1:21" x14ac:dyDescent="0.2">
      <c r="A150" s="4" t="s">
        <v>38</v>
      </c>
      <c r="B150" s="5">
        <v>0</v>
      </c>
      <c r="C150" s="5">
        <v>637</v>
      </c>
      <c r="D150" s="5">
        <f>Table1[[#This Row],[Savings]]+Table1[[#This Row],[Checking ]]</f>
        <v>637</v>
      </c>
      <c r="E150" s="6">
        <v>13</v>
      </c>
      <c r="F150" s="4">
        <v>21</v>
      </c>
      <c r="G150" s="4" t="s">
        <v>26</v>
      </c>
      <c r="H150" s="4" t="s">
        <v>27</v>
      </c>
      <c r="I150" s="6">
        <v>23</v>
      </c>
      <c r="J150" s="4" t="s">
        <v>28</v>
      </c>
      <c r="K150" s="6">
        <v>2</v>
      </c>
      <c r="L150" s="4" t="s">
        <v>40</v>
      </c>
      <c r="M150" s="4" t="s">
        <v>2</v>
      </c>
      <c r="N150" s="4" t="str">
        <f>IF(Table1[[#This Row],[Checking ]]&lt;250,"Low",IF(Table1[[#This Row],[Checking ]]&lt;2000,"Medium","High"))</f>
        <v>Low</v>
      </c>
      <c r="O150" s="4" t="str">
        <f>IF(Table1[[#This Row],[Savings]]&lt;250,"Low",IF(Table1[[#This Row],[Savings]]&lt;2000,"Medium","High"))</f>
        <v>Medium</v>
      </c>
      <c r="P150" s="4" t="str">
        <f>IF(Table1[[#This Row],[Combined Checking + Savings]]&lt;250,"Low",IF(Table1[[#This Row],[Combined Checking + Savings]]&lt;2000,"Medium","High"))</f>
        <v>Medium</v>
      </c>
      <c r="Q150" s="12">
        <f t="shared" si="4"/>
        <v>8.2690867267527671E-4</v>
      </c>
      <c r="R150" s="12">
        <f>R149+Table1[[#This Row],[Pareto''s Analysis Savings]]</f>
        <v>5.0211660061349583E-2</v>
      </c>
      <c r="S150" s="4">
        <f t="shared" si="5"/>
        <v>0</v>
      </c>
      <c r="U150" s="7">
        <f>U149+Table1[[#This Row],[Pareto''s Analysis Savings2]]</f>
        <v>1.5228802485821926E-2</v>
      </c>
    </row>
    <row r="151" spans="1:21" x14ac:dyDescent="0.2">
      <c r="A151" s="4" t="s">
        <v>30</v>
      </c>
      <c r="B151" s="5">
        <v>642</v>
      </c>
      <c r="C151" s="5">
        <v>0</v>
      </c>
      <c r="D151" s="5">
        <f>Table1[[#This Row],[Savings]]+Table1[[#This Row],[Checking ]]</f>
        <v>642</v>
      </c>
      <c r="E151" s="6">
        <v>13</v>
      </c>
      <c r="F151" s="4">
        <v>65</v>
      </c>
      <c r="G151" s="4" t="s">
        <v>26</v>
      </c>
      <c r="H151" s="4" t="s">
        <v>27</v>
      </c>
      <c r="I151" s="6">
        <v>24</v>
      </c>
      <c r="J151" s="4" t="s">
        <v>28</v>
      </c>
      <c r="K151" s="6">
        <v>2</v>
      </c>
      <c r="L151" s="4" t="s">
        <v>36</v>
      </c>
      <c r="M151" s="4" t="s">
        <v>2</v>
      </c>
      <c r="N151" s="4" t="str">
        <f>IF(Table1[[#This Row],[Checking ]]&lt;250,"Low",IF(Table1[[#This Row],[Checking ]]&lt;2000,"Medium","High"))</f>
        <v>Medium</v>
      </c>
      <c r="O151" s="4" t="str">
        <f>IF(Table1[[#This Row],[Savings]]&lt;250,"Low",IF(Table1[[#This Row],[Savings]]&lt;2000,"Medium","High"))</f>
        <v>Low</v>
      </c>
      <c r="P151" s="4" t="str">
        <f>IF(Table1[[#This Row],[Combined Checking + Savings]]&lt;250,"Low",IF(Table1[[#This Row],[Combined Checking + Savings]]&lt;2000,"Medium","High"))</f>
        <v>Medium</v>
      </c>
      <c r="Q151" s="12">
        <f t="shared" si="4"/>
        <v>0</v>
      </c>
      <c r="R151" s="12">
        <f>R150+Table1[[#This Row],[Pareto''s Analysis Savings]]</f>
        <v>5.0211660061349583E-2</v>
      </c>
      <c r="S151" s="4">
        <f t="shared" si="5"/>
        <v>1.4413815709712037E-3</v>
      </c>
      <c r="U151" s="7">
        <f>U150+Table1[[#This Row],[Pareto''s Analysis Savings2]]</f>
        <v>1.667018405679313E-2</v>
      </c>
    </row>
    <row r="152" spans="1:21" x14ac:dyDescent="0.2">
      <c r="A152" s="4" t="s">
        <v>25</v>
      </c>
      <c r="B152" s="5">
        <v>0</v>
      </c>
      <c r="C152" s="5">
        <v>643</v>
      </c>
      <c r="D152" s="5">
        <f>Table1[[#This Row],[Savings]]+Table1[[#This Row],[Checking ]]</f>
        <v>643</v>
      </c>
      <c r="E152" s="6">
        <v>19</v>
      </c>
      <c r="F152" s="4">
        <v>6</v>
      </c>
      <c r="G152" s="4" t="s">
        <v>31</v>
      </c>
      <c r="H152" s="4" t="s">
        <v>32</v>
      </c>
      <c r="I152" s="6">
        <v>31</v>
      </c>
      <c r="J152" s="4" t="s">
        <v>35</v>
      </c>
      <c r="K152" s="6">
        <v>2</v>
      </c>
      <c r="L152" s="4" t="s">
        <v>29</v>
      </c>
      <c r="M152" s="4" t="s">
        <v>3</v>
      </c>
      <c r="N152" s="4" t="str">
        <f>IF(Table1[[#This Row],[Checking ]]&lt;250,"Low",IF(Table1[[#This Row],[Checking ]]&lt;2000,"Medium","High"))</f>
        <v>Low</v>
      </c>
      <c r="O152" s="4" t="str">
        <f>IF(Table1[[#This Row],[Savings]]&lt;250,"Low",IF(Table1[[#This Row],[Savings]]&lt;2000,"Medium","High"))</f>
        <v>Medium</v>
      </c>
      <c r="P152" s="4" t="str">
        <f>IF(Table1[[#This Row],[Combined Checking + Savings]]&lt;250,"Low",IF(Table1[[#This Row],[Combined Checking + Savings]]&lt;2000,"Medium","High"))</f>
        <v>Medium</v>
      </c>
      <c r="Q152" s="12">
        <f t="shared" si="4"/>
        <v>8.3469745138179427E-4</v>
      </c>
      <c r="R152" s="12">
        <f>R151+Table1[[#This Row],[Pareto''s Analysis Savings]]</f>
        <v>5.1046357512731379E-2</v>
      </c>
      <c r="S152" s="4">
        <f t="shared" si="5"/>
        <v>0</v>
      </c>
      <c r="U152" s="7">
        <f>U151+Table1[[#This Row],[Pareto''s Analysis Savings2]]</f>
        <v>1.667018405679313E-2</v>
      </c>
    </row>
    <row r="153" spans="1:21" x14ac:dyDescent="0.2">
      <c r="A153" s="4" t="s">
        <v>44</v>
      </c>
      <c r="B153" s="5">
        <v>644</v>
      </c>
      <c r="C153" s="5">
        <v>0</v>
      </c>
      <c r="D153" s="5">
        <f>Table1[[#This Row],[Savings]]+Table1[[#This Row],[Checking ]]</f>
        <v>644</v>
      </c>
      <c r="E153" s="6">
        <v>13</v>
      </c>
      <c r="F153" s="4">
        <v>88</v>
      </c>
      <c r="G153" s="4" t="s">
        <v>31</v>
      </c>
      <c r="H153" s="4" t="s">
        <v>32</v>
      </c>
      <c r="I153" s="6">
        <v>37</v>
      </c>
      <c r="J153" s="4" t="s">
        <v>28</v>
      </c>
      <c r="K153" s="6">
        <v>4</v>
      </c>
      <c r="L153" s="4" t="s">
        <v>36</v>
      </c>
      <c r="M153" s="4" t="s">
        <v>3</v>
      </c>
      <c r="N153" s="4" t="str">
        <f>IF(Table1[[#This Row],[Checking ]]&lt;250,"Low",IF(Table1[[#This Row],[Checking ]]&lt;2000,"Medium","High"))</f>
        <v>Medium</v>
      </c>
      <c r="O153" s="4" t="str">
        <f>IF(Table1[[#This Row],[Savings]]&lt;250,"Low",IF(Table1[[#This Row],[Savings]]&lt;2000,"Medium","High"))</f>
        <v>Low</v>
      </c>
      <c r="P153" s="4" t="str">
        <f>IF(Table1[[#This Row],[Combined Checking + Savings]]&lt;250,"Low",IF(Table1[[#This Row],[Combined Checking + Savings]]&lt;2000,"Medium","High"))</f>
        <v>Medium</v>
      </c>
      <c r="Q153" s="12">
        <f t="shared" si="4"/>
        <v>0</v>
      </c>
      <c r="R153" s="12">
        <f>R152+Table1[[#This Row],[Pareto''s Analysis Savings]]</f>
        <v>5.1046357512731379E-2</v>
      </c>
      <c r="S153" s="4">
        <f t="shared" si="5"/>
        <v>1.4458718562390268E-3</v>
      </c>
      <c r="U153" s="7">
        <f>U152+Table1[[#This Row],[Pareto''s Analysis Savings2]]</f>
        <v>1.8116055913032156E-2</v>
      </c>
    </row>
    <row r="154" spans="1:21" x14ac:dyDescent="0.2">
      <c r="A154" s="4" t="s">
        <v>34</v>
      </c>
      <c r="B154" s="5">
        <v>646</v>
      </c>
      <c r="C154" s="5">
        <v>0</v>
      </c>
      <c r="D154" s="5">
        <f>Table1[[#This Row],[Savings]]+Table1[[#This Row],[Checking ]]</f>
        <v>646</v>
      </c>
      <c r="E154" s="6">
        <v>25</v>
      </c>
      <c r="F154" s="4">
        <v>9</v>
      </c>
      <c r="G154" s="4" t="s">
        <v>31</v>
      </c>
      <c r="H154" s="4" t="s">
        <v>27</v>
      </c>
      <c r="I154" s="6">
        <v>47</v>
      </c>
      <c r="J154" s="4" t="s">
        <v>35</v>
      </c>
      <c r="K154" s="6">
        <v>4</v>
      </c>
      <c r="L154" s="4" t="s">
        <v>36</v>
      </c>
      <c r="M154" s="4" t="s">
        <v>3</v>
      </c>
      <c r="N154" s="4" t="str">
        <f>IF(Table1[[#This Row],[Checking ]]&lt;250,"Low",IF(Table1[[#This Row],[Checking ]]&lt;2000,"Medium","High"))</f>
        <v>Medium</v>
      </c>
      <c r="O154" s="4" t="str">
        <f>IF(Table1[[#This Row],[Savings]]&lt;250,"Low",IF(Table1[[#This Row],[Savings]]&lt;2000,"Medium","High"))</f>
        <v>Low</v>
      </c>
      <c r="P154" s="4" t="str">
        <f>IF(Table1[[#This Row],[Combined Checking + Savings]]&lt;250,"Low",IF(Table1[[#This Row],[Combined Checking + Savings]]&lt;2000,"Medium","High"))</f>
        <v>Medium</v>
      </c>
      <c r="Q154" s="12">
        <f t="shared" si="4"/>
        <v>0</v>
      </c>
      <c r="R154" s="12">
        <f>R153+Table1[[#This Row],[Pareto''s Analysis Savings]]</f>
        <v>5.1046357512731379E-2</v>
      </c>
      <c r="S154" s="4">
        <f t="shared" si="5"/>
        <v>1.45036214150685E-3</v>
      </c>
      <c r="U154" s="7">
        <f>U153+Table1[[#This Row],[Pareto''s Analysis Savings2]]</f>
        <v>1.9566418054539007E-2</v>
      </c>
    </row>
    <row r="155" spans="1:21" x14ac:dyDescent="0.2">
      <c r="A155" s="4" t="s">
        <v>38</v>
      </c>
      <c r="B155" s="5">
        <v>0</v>
      </c>
      <c r="C155" s="5">
        <v>648</v>
      </c>
      <c r="D155" s="5">
        <f>Table1[[#This Row],[Savings]]+Table1[[#This Row],[Checking ]]</f>
        <v>648</v>
      </c>
      <c r="E155" s="6">
        <v>15</v>
      </c>
      <c r="F155" s="4">
        <v>57</v>
      </c>
      <c r="G155" s="4" t="s">
        <v>31</v>
      </c>
      <c r="H155" s="4" t="s">
        <v>27</v>
      </c>
      <c r="I155" s="6">
        <v>44</v>
      </c>
      <c r="J155" s="4" t="s">
        <v>28</v>
      </c>
      <c r="K155" s="6">
        <v>4</v>
      </c>
      <c r="L155" s="4" t="s">
        <v>29</v>
      </c>
      <c r="M155" s="4" t="s">
        <v>2</v>
      </c>
      <c r="N155" s="4" t="str">
        <f>IF(Table1[[#This Row],[Checking ]]&lt;250,"Low",IF(Table1[[#This Row],[Checking ]]&lt;2000,"Medium","High"))</f>
        <v>Low</v>
      </c>
      <c r="O155" s="4" t="str">
        <f>IF(Table1[[#This Row],[Savings]]&lt;250,"Low",IF(Table1[[#This Row],[Savings]]&lt;2000,"Medium","High"))</f>
        <v>Medium</v>
      </c>
      <c r="P155" s="4" t="str">
        <f>IF(Table1[[#This Row],[Combined Checking + Savings]]&lt;250,"Low",IF(Table1[[#This Row],[Combined Checking + Savings]]&lt;2000,"Medium","High"))</f>
        <v>Medium</v>
      </c>
      <c r="Q155" s="12">
        <f t="shared" si="4"/>
        <v>8.4118810030389213E-4</v>
      </c>
      <c r="R155" s="12">
        <f>R154+Table1[[#This Row],[Pareto''s Analysis Savings]]</f>
        <v>5.1887545613035269E-2</v>
      </c>
      <c r="S155" s="4">
        <f t="shared" si="5"/>
        <v>0</v>
      </c>
      <c r="U155" s="7">
        <f>U154+Table1[[#This Row],[Pareto''s Analysis Savings2]]</f>
        <v>1.9566418054539007E-2</v>
      </c>
    </row>
    <row r="156" spans="1:21" x14ac:dyDescent="0.2">
      <c r="A156" s="4" t="s">
        <v>34</v>
      </c>
      <c r="B156" s="5">
        <v>109</v>
      </c>
      <c r="C156" s="5">
        <v>540</v>
      </c>
      <c r="D156" s="5">
        <f>Table1[[#This Row],[Savings]]+Table1[[#This Row],[Checking ]]</f>
        <v>649</v>
      </c>
      <c r="E156" s="6">
        <v>37</v>
      </c>
      <c r="F156" s="4">
        <v>1</v>
      </c>
      <c r="G156" s="4" t="s">
        <v>31</v>
      </c>
      <c r="H156" s="4" t="s">
        <v>37</v>
      </c>
      <c r="I156" s="6">
        <v>27</v>
      </c>
      <c r="J156" s="4" t="s">
        <v>39</v>
      </c>
      <c r="K156" s="6">
        <v>4</v>
      </c>
      <c r="L156" s="4" t="s">
        <v>29</v>
      </c>
      <c r="M156" s="4" t="s">
        <v>2</v>
      </c>
      <c r="N156" s="4" t="str">
        <f>IF(Table1[[#This Row],[Checking ]]&lt;250,"Low",IF(Table1[[#This Row],[Checking ]]&lt;2000,"Medium","High"))</f>
        <v>Low</v>
      </c>
      <c r="O156" s="4" t="str">
        <f>IF(Table1[[#This Row],[Savings]]&lt;250,"Low",IF(Table1[[#This Row],[Savings]]&lt;2000,"Medium","High"))</f>
        <v>Medium</v>
      </c>
      <c r="P156" s="4" t="str">
        <f>IF(Table1[[#This Row],[Combined Checking + Savings]]&lt;250,"Low",IF(Table1[[#This Row],[Combined Checking + Savings]]&lt;2000,"Medium","High"))</f>
        <v>Medium</v>
      </c>
      <c r="Q156" s="12">
        <f t="shared" si="4"/>
        <v>7.0099008358657686E-4</v>
      </c>
      <c r="R156" s="12">
        <f>R155+Table1[[#This Row],[Pareto''s Analysis Savings]]</f>
        <v>5.2588535696621842E-2</v>
      </c>
      <c r="S156" s="4">
        <f t="shared" si="5"/>
        <v>2.4472054709635702E-4</v>
      </c>
      <c r="U156" s="7">
        <f>U155+Table1[[#This Row],[Pareto''s Analysis Savings2]]</f>
        <v>1.9811138601635365E-2</v>
      </c>
    </row>
    <row r="157" spans="1:21" x14ac:dyDescent="0.2">
      <c r="A157" s="4" t="s">
        <v>25</v>
      </c>
      <c r="B157" s="5">
        <v>651</v>
      </c>
      <c r="C157" s="5">
        <v>0</v>
      </c>
      <c r="D157" s="5">
        <f>Table1[[#This Row],[Savings]]+Table1[[#This Row],[Checking ]]</f>
        <v>651</v>
      </c>
      <c r="E157" s="6">
        <v>37</v>
      </c>
      <c r="F157" s="4">
        <v>102</v>
      </c>
      <c r="G157" s="4" t="s">
        <v>31</v>
      </c>
      <c r="H157" s="4" t="s">
        <v>32</v>
      </c>
      <c r="I157" s="6">
        <v>50</v>
      </c>
      <c r="J157" s="4" t="s">
        <v>28</v>
      </c>
      <c r="K157" s="6">
        <v>2</v>
      </c>
      <c r="L157" s="4" t="s">
        <v>36</v>
      </c>
      <c r="M157" s="4" t="s">
        <v>3</v>
      </c>
      <c r="N157" s="4" t="str">
        <f>IF(Table1[[#This Row],[Checking ]]&lt;250,"Low",IF(Table1[[#This Row],[Checking ]]&lt;2000,"Medium","High"))</f>
        <v>Medium</v>
      </c>
      <c r="O157" s="4" t="str">
        <f>IF(Table1[[#This Row],[Savings]]&lt;250,"Low",IF(Table1[[#This Row],[Savings]]&lt;2000,"Medium","High"))</f>
        <v>Low</v>
      </c>
      <c r="P157" s="4" t="str">
        <f>IF(Table1[[#This Row],[Combined Checking + Savings]]&lt;250,"Low",IF(Table1[[#This Row],[Combined Checking + Savings]]&lt;2000,"Medium","High"))</f>
        <v>Medium</v>
      </c>
      <c r="Q157" s="12">
        <f t="shared" si="4"/>
        <v>0</v>
      </c>
      <c r="R157" s="12">
        <f>R156+Table1[[#This Row],[Pareto''s Analysis Savings]]</f>
        <v>5.2588535696621842E-2</v>
      </c>
      <c r="S157" s="4">
        <f t="shared" si="5"/>
        <v>1.4615878546764076E-3</v>
      </c>
      <c r="U157" s="7">
        <f>U156+Table1[[#This Row],[Pareto''s Analysis Savings2]]</f>
        <v>2.1272726456311772E-2</v>
      </c>
    </row>
    <row r="158" spans="1:21" x14ac:dyDescent="0.2">
      <c r="A158" s="4" t="s">
        <v>25</v>
      </c>
      <c r="B158" s="5">
        <v>0</v>
      </c>
      <c r="C158" s="5">
        <v>656</v>
      </c>
      <c r="D158" s="5">
        <f>Table1[[#This Row],[Savings]]+Table1[[#This Row],[Checking ]]</f>
        <v>656</v>
      </c>
      <c r="E158" s="6">
        <v>37</v>
      </c>
      <c r="F158" s="4">
        <v>85</v>
      </c>
      <c r="G158" s="4" t="s">
        <v>31</v>
      </c>
      <c r="H158" s="4" t="s">
        <v>32</v>
      </c>
      <c r="I158" s="6">
        <v>27</v>
      </c>
      <c r="J158" s="4" t="s">
        <v>28</v>
      </c>
      <c r="K158" s="6">
        <v>2</v>
      </c>
      <c r="L158" s="4" t="s">
        <v>36</v>
      </c>
      <c r="M158" s="4" t="s">
        <v>3</v>
      </c>
      <c r="N158" s="4" t="str">
        <f>IF(Table1[[#This Row],[Checking ]]&lt;250,"Low",IF(Table1[[#This Row],[Checking ]]&lt;2000,"Medium","High"))</f>
        <v>Low</v>
      </c>
      <c r="O158" s="4" t="str">
        <f>IF(Table1[[#This Row],[Savings]]&lt;250,"Low",IF(Table1[[#This Row],[Savings]]&lt;2000,"Medium","High"))</f>
        <v>Medium</v>
      </c>
      <c r="P158" s="4" t="str">
        <f>IF(Table1[[#This Row],[Combined Checking + Savings]]&lt;250,"Low",IF(Table1[[#This Row],[Combined Checking + Savings]]&lt;2000,"Medium","High"))</f>
        <v>Medium</v>
      </c>
      <c r="Q158" s="12">
        <f t="shared" si="4"/>
        <v>8.5157313857924888E-4</v>
      </c>
      <c r="R158" s="12">
        <f>R157+Table1[[#This Row],[Pareto''s Analysis Savings]]</f>
        <v>5.3440108835201089E-2</v>
      </c>
      <c r="S158" s="4">
        <f t="shared" si="5"/>
        <v>0</v>
      </c>
      <c r="U158" s="7">
        <f>U157+Table1[[#This Row],[Pareto''s Analysis Savings2]]</f>
        <v>2.1272726456311772E-2</v>
      </c>
    </row>
    <row r="159" spans="1:21" x14ac:dyDescent="0.2">
      <c r="A159" s="4" t="s">
        <v>38</v>
      </c>
      <c r="B159" s="5">
        <v>0</v>
      </c>
      <c r="C159" s="5">
        <v>659</v>
      </c>
      <c r="D159" s="5">
        <f>Table1[[#This Row],[Savings]]+Table1[[#This Row],[Checking ]]</f>
        <v>659</v>
      </c>
      <c r="E159" s="6">
        <v>19</v>
      </c>
      <c r="F159" s="4">
        <v>5</v>
      </c>
      <c r="G159" s="4" t="s">
        <v>26</v>
      </c>
      <c r="H159" s="4" t="s">
        <v>27</v>
      </c>
      <c r="I159" s="6">
        <v>22</v>
      </c>
      <c r="J159" s="4" t="s">
        <v>39</v>
      </c>
      <c r="K159" s="6">
        <v>3</v>
      </c>
      <c r="L159" s="4" t="s">
        <v>36</v>
      </c>
      <c r="M159" s="4" t="s">
        <v>2</v>
      </c>
      <c r="N159" s="4" t="str">
        <f>IF(Table1[[#This Row],[Checking ]]&lt;250,"Low",IF(Table1[[#This Row],[Checking ]]&lt;2000,"Medium","High"))</f>
        <v>Low</v>
      </c>
      <c r="O159" s="4" t="str">
        <f>IF(Table1[[#This Row],[Savings]]&lt;250,"Low",IF(Table1[[#This Row],[Savings]]&lt;2000,"Medium","High"))</f>
        <v>Medium</v>
      </c>
      <c r="P159" s="4" t="str">
        <f>IF(Table1[[#This Row],[Combined Checking + Savings]]&lt;250,"Low",IF(Table1[[#This Row],[Combined Checking + Savings]]&lt;2000,"Medium","High"))</f>
        <v>Medium</v>
      </c>
      <c r="Q159" s="12">
        <f t="shared" si="4"/>
        <v>8.5546752793250766E-4</v>
      </c>
      <c r="R159" s="12">
        <f>R158+Table1[[#This Row],[Pareto''s Analysis Savings]]</f>
        <v>5.4295576363133598E-2</v>
      </c>
      <c r="S159" s="4">
        <f t="shared" si="5"/>
        <v>0</v>
      </c>
      <c r="U159" s="7">
        <f>U158+Table1[[#This Row],[Pareto''s Analysis Savings2]]</f>
        <v>2.1272726456311772E-2</v>
      </c>
    </row>
    <row r="160" spans="1:21" x14ac:dyDescent="0.2">
      <c r="A160" s="4" t="s">
        <v>38</v>
      </c>
      <c r="B160" s="5">
        <v>0</v>
      </c>
      <c r="C160" s="5">
        <v>660</v>
      </c>
      <c r="D160" s="5">
        <f>Table1[[#This Row],[Savings]]+Table1[[#This Row],[Checking ]]</f>
        <v>660</v>
      </c>
      <c r="E160" s="6">
        <v>17</v>
      </c>
      <c r="F160" s="4">
        <v>75</v>
      </c>
      <c r="G160" s="4" t="s">
        <v>31</v>
      </c>
      <c r="H160" s="4" t="s">
        <v>32</v>
      </c>
      <c r="I160" s="6">
        <v>42</v>
      </c>
      <c r="J160" s="4" t="s">
        <v>39</v>
      </c>
      <c r="K160" s="6">
        <v>4</v>
      </c>
      <c r="L160" s="4" t="s">
        <v>36</v>
      </c>
      <c r="M160" s="4" t="s">
        <v>2</v>
      </c>
      <c r="N160" s="4" t="str">
        <f>IF(Table1[[#This Row],[Checking ]]&lt;250,"Low",IF(Table1[[#This Row],[Checking ]]&lt;2000,"Medium","High"))</f>
        <v>Low</v>
      </c>
      <c r="O160" s="4" t="str">
        <f>IF(Table1[[#This Row],[Savings]]&lt;250,"Low",IF(Table1[[#This Row],[Savings]]&lt;2000,"Medium","High"))</f>
        <v>Medium</v>
      </c>
      <c r="P160" s="4" t="str">
        <f>IF(Table1[[#This Row],[Combined Checking + Savings]]&lt;250,"Low",IF(Table1[[#This Row],[Combined Checking + Savings]]&lt;2000,"Medium","High"))</f>
        <v>Medium</v>
      </c>
      <c r="Q160" s="12">
        <f t="shared" si="4"/>
        <v>8.5676565771692725E-4</v>
      </c>
      <c r="R160" s="12">
        <f>R159+Table1[[#This Row],[Pareto''s Analysis Savings]]</f>
        <v>5.5152342020850523E-2</v>
      </c>
      <c r="S160" s="4">
        <f t="shared" si="5"/>
        <v>0</v>
      </c>
      <c r="U160" s="7">
        <f>U159+Table1[[#This Row],[Pareto''s Analysis Savings2]]</f>
        <v>2.1272726456311772E-2</v>
      </c>
    </row>
    <row r="161" spans="1:21" x14ac:dyDescent="0.2">
      <c r="A161" s="4" t="s">
        <v>42</v>
      </c>
      <c r="B161" s="5">
        <v>663</v>
      </c>
      <c r="C161" s="5">
        <v>0</v>
      </c>
      <c r="D161" s="5">
        <f>Table1[[#This Row],[Savings]]+Table1[[#This Row],[Checking ]]</f>
        <v>663</v>
      </c>
      <c r="E161" s="6">
        <v>19</v>
      </c>
      <c r="F161" s="4">
        <v>57</v>
      </c>
      <c r="G161" s="4" t="s">
        <v>31</v>
      </c>
      <c r="H161" s="4" t="s">
        <v>32</v>
      </c>
      <c r="I161" s="6">
        <v>41</v>
      </c>
      <c r="J161" s="4" t="s">
        <v>28</v>
      </c>
      <c r="K161" s="6">
        <v>2</v>
      </c>
      <c r="L161" s="4" t="s">
        <v>36</v>
      </c>
      <c r="M161" s="4" t="s">
        <v>3</v>
      </c>
      <c r="N161" s="4" t="str">
        <f>IF(Table1[[#This Row],[Checking ]]&lt;250,"Low",IF(Table1[[#This Row],[Checking ]]&lt;2000,"Medium","High"))</f>
        <v>Medium</v>
      </c>
      <c r="O161" s="4" t="str">
        <f>IF(Table1[[#This Row],[Savings]]&lt;250,"Low",IF(Table1[[#This Row],[Savings]]&lt;2000,"Medium","High"))</f>
        <v>Low</v>
      </c>
      <c r="P161" s="4" t="str">
        <f>IF(Table1[[#This Row],[Combined Checking + Savings]]&lt;250,"Low",IF(Table1[[#This Row],[Combined Checking + Savings]]&lt;2000,"Medium","High"))</f>
        <v>Medium</v>
      </c>
      <c r="Q161" s="12">
        <f t="shared" si="4"/>
        <v>0</v>
      </c>
      <c r="R161" s="12">
        <f>R160+Table1[[#This Row],[Pareto''s Analysis Savings]]</f>
        <v>5.5152342020850523E-2</v>
      </c>
      <c r="S161" s="4">
        <f t="shared" si="5"/>
        <v>1.4885295662833459E-3</v>
      </c>
      <c r="U161" s="7">
        <f>U160+Table1[[#This Row],[Pareto''s Analysis Savings2]]</f>
        <v>2.2761256022595117E-2</v>
      </c>
    </row>
    <row r="162" spans="1:21" x14ac:dyDescent="0.2">
      <c r="A162" s="4" t="s">
        <v>38</v>
      </c>
      <c r="B162" s="5">
        <v>0</v>
      </c>
      <c r="C162" s="5">
        <v>667</v>
      </c>
      <c r="D162" s="5">
        <f>Table1[[#This Row],[Savings]]+Table1[[#This Row],[Checking ]]</f>
        <v>667</v>
      </c>
      <c r="E162" s="6">
        <v>29</v>
      </c>
      <c r="F162" s="4">
        <v>10</v>
      </c>
      <c r="G162" s="4" t="s">
        <v>31</v>
      </c>
      <c r="H162" s="4" t="s">
        <v>32</v>
      </c>
      <c r="I162" s="6">
        <v>44</v>
      </c>
      <c r="J162" s="4" t="s">
        <v>28</v>
      </c>
      <c r="K162" s="6">
        <v>2</v>
      </c>
      <c r="L162" s="4" t="s">
        <v>40</v>
      </c>
      <c r="M162" s="4" t="s">
        <v>2</v>
      </c>
      <c r="N162" s="4" t="str">
        <f>IF(Table1[[#This Row],[Checking ]]&lt;250,"Low",IF(Table1[[#This Row],[Checking ]]&lt;2000,"Medium","High"))</f>
        <v>Low</v>
      </c>
      <c r="O162" s="4" t="str">
        <f>IF(Table1[[#This Row],[Savings]]&lt;250,"Low",IF(Table1[[#This Row],[Savings]]&lt;2000,"Medium","High"))</f>
        <v>Medium</v>
      </c>
      <c r="P162" s="4" t="str">
        <f>IF(Table1[[#This Row],[Combined Checking + Savings]]&lt;250,"Low",IF(Table1[[#This Row],[Combined Checking + Savings]]&lt;2000,"Medium","High"))</f>
        <v>Medium</v>
      </c>
      <c r="Q162" s="12">
        <f t="shared" si="4"/>
        <v>8.658525662078643E-4</v>
      </c>
      <c r="R162" s="12">
        <f>R161+Table1[[#This Row],[Pareto''s Analysis Savings]]</f>
        <v>5.6018194587058388E-2</v>
      </c>
      <c r="S162" s="4">
        <f t="shared" si="5"/>
        <v>0</v>
      </c>
      <c r="U162" s="7">
        <f>U161+Table1[[#This Row],[Pareto''s Analysis Savings2]]</f>
        <v>2.2761256022595117E-2</v>
      </c>
    </row>
    <row r="163" spans="1:21" x14ac:dyDescent="0.2">
      <c r="A163" s="4" t="s">
        <v>34</v>
      </c>
      <c r="B163" s="5">
        <v>0</v>
      </c>
      <c r="C163" s="5">
        <v>674</v>
      </c>
      <c r="D163" s="5">
        <f>Table1[[#This Row],[Savings]]+Table1[[#This Row],[Checking ]]</f>
        <v>674</v>
      </c>
      <c r="E163" s="6">
        <v>37</v>
      </c>
      <c r="F163" s="4">
        <v>69</v>
      </c>
      <c r="G163" s="4" t="s">
        <v>31</v>
      </c>
      <c r="H163" s="4" t="s">
        <v>32</v>
      </c>
      <c r="I163" s="6">
        <v>41</v>
      </c>
      <c r="J163" s="4" t="s">
        <v>35</v>
      </c>
      <c r="K163" s="6">
        <v>4</v>
      </c>
      <c r="L163" s="4" t="s">
        <v>36</v>
      </c>
      <c r="M163" s="4" t="s">
        <v>3</v>
      </c>
      <c r="N163" s="4" t="str">
        <f>IF(Table1[[#This Row],[Checking ]]&lt;250,"Low",IF(Table1[[#This Row],[Checking ]]&lt;2000,"Medium","High"))</f>
        <v>Low</v>
      </c>
      <c r="O163" s="4" t="str">
        <f>IF(Table1[[#This Row],[Savings]]&lt;250,"Low",IF(Table1[[#This Row],[Savings]]&lt;2000,"Medium","High"))</f>
        <v>Medium</v>
      </c>
      <c r="P163" s="4" t="str">
        <f>IF(Table1[[#This Row],[Combined Checking + Savings]]&lt;250,"Low",IF(Table1[[#This Row],[Combined Checking + Savings]]&lt;2000,"Medium","High"))</f>
        <v>Medium</v>
      </c>
      <c r="Q163" s="12">
        <f t="shared" si="4"/>
        <v>8.7493947469880146E-4</v>
      </c>
      <c r="R163" s="12">
        <f>R162+Table1[[#This Row],[Pareto''s Analysis Savings]]</f>
        <v>5.6893134061757188E-2</v>
      </c>
      <c r="S163" s="4">
        <f t="shared" si="5"/>
        <v>0</v>
      </c>
      <c r="U163" s="7">
        <f>U162+Table1[[#This Row],[Pareto''s Analysis Savings2]]</f>
        <v>2.2761256022595117E-2</v>
      </c>
    </row>
    <row r="164" spans="1:21" x14ac:dyDescent="0.2">
      <c r="A164" s="4" t="s">
        <v>25</v>
      </c>
      <c r="B164" s="5">
        <v>0</v>
      </c>
      <c r="C164" s="5">
        <v>680</v>
      </c>
      <c r="D164" s="5">
        <f>Table1[[#This Row],[Savings]]+Table1[[#This Row],[Checking ]]</f>
        <v>680</v>
      </c>
      <c r="E164" s="6">
        <v>25</v>
      </c>
      <c r="F164" s="4">
        <v>3</v>
      </c>
      <c r="G164" s="4" t="s">
        <v>26</v>
      </c>
      <c r="H164" s="4" t="s">
        <v>27</v>
      </c>
      <c r="I164" s="6">
        <v>34</v>
      </c>
      <c r="J164" s="4" t="s">
        <v>28</v>
      </c>
      <c r="K164" s="6">
        <v>4</v>
      </c>
      <c r="L164" s="4" t="s">
        <v>36</v>
      </c>
      <c r="M164" s="4" t="s">
        <v>2</v>
      </c>
      <c r="N164" s="4" t="str">
        <f>IF(Table1[[#This Row],[Checking ]]&lt;250,"Low",IF(Table1[[#This Row],[Checking ]]&lt;2000,"Medium","High"))</f>
        <v>Low</v>
      </c>
      <c r="O164" s="4" t="str">
        <f>IF(Table1[[#This Row],[Savings]]&lt;250,"Low",IF(Table1[[#This Row],[Savings]]&lt;2000,"Medium","High"))</f>
        <v>Medium</v>
      </c>
      <c r="P164" s="4" t="str">
        <f>IF(Table1[[#This Row],[Combined Checking + Savings]]&lt;250,"Low",IF(Table1[[#This Row],[Combined Checking + Savings]]&lt;2000,"Medium","High"))</f>
        <v>Medium</v>
      </c>
      <c r="Q164" s="12">
        <f t="shared" si="4"/>
        <v>8.8272825340531891E-4</v>
      </c>
      <c r="R164" s="12">
        <f>R163+Table1[[#This Row],[Pareto''s Analysis Savings]]</f>
        <v>5.7775862315162504E-2</v>
      </c>
      <c r="S164" s="4">
        <f t="shared" si="5"/>
        <v>0</v>
      </c>
      <c r="U164" s="7">
        <f>U163+Table1[[#This Row],[Pareto''s Analysis Savings2]]</f>
        <v>2.2761256022595117E-2</v>
      </c>
    </row>
    <row r="165" spans="1:21" x14ac:dyDescent="0.2">
      <c r="A165" s="4" t="s">
        <v>30</v>
      </c>
      <c r="B165" s="5">
        <v>161</v>
      </c>
      <c r="C165" s="5">
        <v>524</v>
      </c>
      <c r="D165" s="5">
        <f>Table1[[#This Row],[Savings]]+Table1[[#This Row],[Checking ]]</f>
        <v>685</v>
      </c>
      <c r="E165" s="6">
        <v>13</v>
      </c>
      <c r="F165" s="4">
        <v>106</v>
      </c>
      <c r="G165" s="4" t="s">
        <v>31</v>
      </c>
      <c r="H165" s="4" t="s">
        <v>32</v>
      </c>
      <c r="I165" s="6">
        <v>27</v>
      </c>
      <c r="J165" s="4" t="s">
        <v>39</v>
      </c>
      <c r="K165" s="6">
        <v>4</v>
      </c>
      <c r="L165" s="4" t="s">
        <v>36</v>
      </c>
      <c r="M165" s="4" t="s">
        <v>3</v>
      </c>
      <c r="N165" s="4" t="str">
        <f>IF(Table1[[#This Row],[Checking ]]&lt;250,"Low",IF(Table1[[#This Row],[Checking ]]&lt;2000,"Medium","High"))</f>
        <v>Low</v>
      </c>
      <c r="O165" s="4" t="str">
        <f>IF(Table1[[#This Row],[Savings]]&lt;250,"Low",IF(Table1[[#This Row],[Savings]]&lt;2000,"Medium","High"))</f>
        <v>Medium</v>
      </c>
      <c r="P165" s="4" t="str">
        <f>IF(Table1[[#This Row],[Combined Checking + Savings]]&lt;250,"Low",IF(Table1[[#This Row],[Combined Checking + Savings]]&lt;2000,"Medium","High"))</f>
        <v>Medium</v>
      </c>
      <c r="Q165" s="12">
        <f t="shared" si="4"/>
        <v>6.8022000703586347E-4</v>
      </c>
      <c r="R165" s="12">
        <f>R164+Table1[[#This Row],[Pareto''s Analysis Savings]]</f>
        <v>5.8456082322198365E-2</v>
      </c>
      <c r="S165" s="4">
        <f t="shared" si="5"/>
        <v>3.6146796405975669E-4</v>
      </c>
      <c r="U165" s="7">
        <f>U164+Table1[[#This Row],[Pareto''s Analysis Savings2]]</f>
        <v>2.3122723986654874E-2</v>
      </c>
    </row>
    <row r="166" spans="1:21" x14ac:dyDescent="0.2">
      <c r="A166" s="4" t="s">
        <v>38</v>
      </c>
      <c r="B166" s="5">
        <v>0</v>
      </c>
      <c r="C166" s="5">
        <v>693</v>
      </c>
      <c r="D166" s="5">
        <f>Table1[[#This Row],[Savings]]+Table1[[#This Row],[Checking ]]</f>
        <v>693</v>
      </c>
      <c r="E166" s="6">
        <v>19</v>
      </c>
      <c r="F166" s="4">
        <v>28</v>
      </c>
      <c r="G166" s="4" t="s">
        <v>31</v>
      </c>
      <c r="H166" s="4" t="s">
        <v>32</v>
      </c>
      <c r="I166" s="6">
        <v>31</v>
      </c>
      <c r="J166" s="4" t="s">
        <v>35</v>
      </c>
      <c r="K166" s="6">
        <v>4</v>
      </c>
      <c r="L166" s="4" t="s">
        <v>40</v>
      </c>
      <c r="M166" s="4" t="s">
        <v>2</v>
      </c>
      <c r="N166" s="4" t="str">
        <f>IF(Table1[[#This Row],[Checking ]]&lt;250,"Low",IF(Table1[[#This Row],[Checking ]]&lt;2000,"Medium","High"))</f>
        <v>Low</v>
      </c>
      <c r="O166" s="4" t="str">
        <f>IF(Table1[[#This Row],[Savings]]&lt;250,"Low",IF(Table1[[#This Row],[Savings]]&lt;2000,"Medium","High"))</f>
        <v>Medium</v>
      </c>
      <c r="P166" s="4" t="str">
        <f>IF(Table1[[#This Row],[Combined Checking + Savings]]&lt;250,"Low",IF(Table1[[#This Row],[Combined Checking + Savings]]&lt;2000,"Medium","High"))</f>
        <v>Medium</v>
      </c>
      <c r="Q166" s="12">
        <f t="shared" si="4"/>
        <v>8.9960394060277363E-4</v>
      </c>
      <c r="R166" s="12">
        <f>R165+Table1[[#This Row],[Pareto''s Analysis Savings]]</f>
        <v>5.935568626280114E-2</v>
      </c>
      <c r="S166" s="4">
        <f t="shared" si="5"/>
        <v>0</v>
      </c>
      <c r="U166" s="7">
        <f>U165+Table1[[#This Row],[Pareto''s Analysis Savings2]]</f>
        <v>2.3122723986654874E-2</v>
      </c>
    </row>
    <row r="167" spans="1:21" x14ac:dyDescent="0.2">
      <c r="A167" s="4" t="s">
        <v>34</v>
      </c>
      <c r="B167" s="5">
        <v>0</v>
      </c>
      <c r="C167" s="5">
        <v>701</v>
      </c>
      <c r="D167" s="5">
        <f>Table1[[#This Row],[Savings]]+Table1[[#This Row],[Checking ]]</f>
        <v>701</v>
      </c>
      <c r="E167" s="6">
        <v>22</v>
      </c>
      <c r="F167" s="4">
        <v>108</v>
      </c>
      <c r="G167" s="4" t="s">
        <v>31</v>
      </c>
      <c r="H167" s="4" t="s">
        <v>32</v>
      </c>
      <c r="I167" s="6">
        <v>35</v>
      </c>
      <c r="J167" s="4" t="s">
        <v>28</v>
      </c>
      <c r="K167" s="6">
        <v>4</v>
      </c>
      <c r="L167" s="4" t="s">
        <v>29</v>
      </c>
      <c r="M167" s="4" t="s">
        <v>3</v>
      </c>
      <c r="N167" s="4" t="str">
        <f>IF(Table1[[#This Row],[Checking ]]&lt;250,"Low",IF(Table1[[#This Row],[Checking ]]&lt;2000,"Medium","High"))</f>
        <v>Low</v>
      </c>
      <c r="O167" s="4" t="str">
        <f>IF(Table1[[#This Row],[Savings]]&lt;250,"Low",IF(Table1[[#This Row],[Savings]]&lt;2000,"Medium","High"))</f>
        <v>Medium</v>
      </c>
      <c r="P167" s="4" t="str">
        <f>IF(Table1[[#This Row],[Combined Checking + Savings]]&lt;250,"Low",IF(Table1[[#This Row],[Combined Checking + Savings]]&lt;2000,"Medium","High"))</f>
        <v>Medium</v>
      </c>
      <c r="Q167" s="12">
        <f t="shared" si="4"/>
        <v>9.0998897887813028E-4</v>
      </c>
      <c r="R167" s="12">
        <f>R166+Table1[[#This Row],[Pareto''s Analysis Savings]]</f>
        <v>6.0265675241679272E-2</v>
      </c>
      <c r="S167" s="4">
        <f t="shared" si="5"/>
        <v>0</v>
      </c>
      <c r="U167" s="7">
        <f>U166+Table1[[#This Row],[Pareto''s Analysis Savings2]]</f>
        <v>2.3122723986654874E-2</v>
      </c>
    </row>
    <row r="168" spans="1:21" x14ac:dyDescent="0.2">
      <c r="A168" s="4" t="s">
        <v>33</v>
      </c>
      <c r="B168" s="5">
        <v>705</v>
      </c>
      <c r="C168" s="5">
        <v>0</v>
      </c>
      <c r="D168" s="5">
        <f>Table1[[#This Row],[Savings]]+Table1[[#This Row],[Checking ]]</f>
        <v>705</v>
      </c>
      <c r="E168" s="6">
        <v>25</v>
      </c>
      <c r="F168" s="4">
        <v>24</v>
      </c>
      <c r="G168" s="4" t="s">
        <v>26</v>
      </c>
      <c r="H168" s="4" t="s">
        <v>27</v>
      </c>
      <c r="I168" s="6">
        <v>32</v>
      </c>
      <c r="J168" s="4" t="s">
        <v>28</v>
      </c>
      <c r="K168" s="6">
        <v>2</v>
      </c>
      <c r="L168" s="4" t="s">
        <v>36</v>
      </c>
      <c r="M168" s="4" t="s">
        <v>3</v>
      </c>
      <c r="N168" s="4" t="str">
        <f>IF(Table1[[#This Row],[Checking ]]&lt;250,"Low",IF(Table1[[#This Row],[Checking ]]&lt;2000,"Medium","High"))</f>
        <v>Medium</v>
      </c>
      <c r="O168" s="4" t="str">
        <f>IF(Table1[[#This Row],[Savings]]&lt;250,"Low",IF(Table1[[#This Row],[Savings]]&lt;2000,"Medium","High"))</f>
        <v>Low</v>
      </c>
      <c r="P168" s="4" t="str">
        <f>IF(Table1[[#This Row],[Combined Checking + Savings]]&lt;250,"Low",IF(Table1[[#This Row],[Combined Checking + Savings]]&lt;2000,"Medium","High"))</f>
        <v>Medium</v>
      </c>
      <c r="Q168" s="12">
        <f t="shared" si="4"/>
        <v>0</v>
      </c>
      <c r="R168" s="12">
        <f>R167+Table1[[#This Row],[Pareto''s Analysis Savings]]</f>
        <v>6.0265675241679272E-2</v>
      </c>
      <c r="S168" s="4">
        <f t="shared" si="5"/>
        <v>1.5828255569076304E-3</v>
      </c>
      <c r="U168" s="7">
        <f>U167+Table1[[#This Row],[Pareto''s Analysis Savings2]]</f>
        <v>2.4705549543562504E-2</v>
      </c>
    </row>
    <row r="169" spans="1:21" x14ac:dyDescent="0.2">
      <c r="A169" s="4" t="s">
        <v>30</v>
      </c>
      <c r="B169" s="5">
        <v>0</v>
      </c>
      <c r="C169" s="5">
        <v>706</v>
      </c>
      <c r="D169" s="5">
        <f>Table1[[#This Row],[Savings]]+Table1[[#This Row],[Checking ]]</f>
        <v>706</v>
      </c>
      <c r="E169" s="6">
        <v>31</v>
      </c>
      <c r="F169" s="4">
        <v>14</v>
      </c>
      <c r="G169" s="4" t="s">
        <v>31</v>
      </c>
      <c r="H169" s="4" t="s">
        <v>27</v>
      </c>
      <c r="I169" s="6">
        <v>31</v>
      </c>
      <c r="J169" s="4" t="s">
        <v>28</v>
      </c>
      <c r="K169" s="6">
        <v>2</v>
      </c>
      <c r="L169" s="4" t="s">
        <v>36</v>
      </c>
      <c r="M169" s="4" t="s">
        <v>3</v>
      </c>
      <c r="N169" s="4" t="str">
        <f>IF(Table1[[#This Row],[Checking ]]&lt;250,"Low",IF(Table1[[#This Row],[Checking ]]&lt;2000,"Medium","High"))</f>
        <v>Low</v>
      </c>
      <c r="O169" s="4" t="str">
        <f>IF(Table1[[#This Row],[Savings]]&lt;250,"Low",IF(Table1[[#This Row],[Savings]]&lt;2000,"Medium","High"))</f>
        <v>Medium</v>
      </c>
      <c r="P169" s="4" t="str">
        <f>IF(Table1[[#This Row],[Combined Checking + Savings]]&lt;250,"Low",IF(Table1[[#This Row],[Combined Checking + Savings]]&lt;2000,"Medium","High"))</f>
        <v>Medium</v>
      </c>
      <c r="Q169" s="12">
        <f t="shared" si="4"/>
        <v>9.1647962780022824E-4</v>
      </c>
      <c r="R169" s="12">
        <f>R168+Table1[[#This Row],[Pareto''s Analysis Savings]]</f>
        <v>6.1182154869479498E-2</v>
      </c>
      <c r="S169" s="4">
        <f t="shared" si="5"/>
        <v>0</v>
      </c>
      <c r="U169" s="7">
        <f>U168+Table1[[#This Row],[Pareto''s Analysis Savings2]]</f>
        <v>2.4705549543562504E-2</v>
      </c>
    </row>
    <row r="170" spans="1:21" x14ac:dyDescent="0.2">
      <c r="A170" s="4" t="s">
        <v>25</v>
      </c>
      <c r="B170" s="5">
        <v>0</v>
      </c>
      <c r="C170" s="5">
        <v>707</v>
      </c>
      <c r="D170" s="5">
        <f>Table1[[#This Row],[Savings]]+Table1[[#This Row],[Checking ]]</f>
        <v>707</v>
      </c>
      <c r="E170" s="6">
        <v>7</v>
      </c>
      <c r="F170" s="4">
        <v>26</v>
      </c>
      <c r="G170" s="4" t="s">
        <v>31</v>
      </c>
      <c r="H170" s="4" t="s">
        <v>32</v>
      </c>
      <c r="I170" s="6">
        <v>50</v>
      </c>
      <c r="J170" s="4" t="s">
        <v>28</v>
      </c>
      <c r="K170" s="6">
        <v>2</v>
      </c>
      <c r="L170" s="4" t="s">
        <v>36</v>
      </c>
      <c r="M170" s="4" t="s">
        <v>3</v>
      </c>
      <c r="N170" s="4" t="str">
        <f>IF(Table1[[#This Row],[Checking ]]&lt;250,"Low",IF(Table1[[#This Row],[Checking ]]&lt;2000,"Medium","High"))</f>
        <v>Low</v>
      </c>
      <c r="O170" s="4" t="str">
        <f>IF(Table1[[#This Row],[Savings]]&lt;250,"Low",IF(Table1[[#This Row],[Savings]]&lt;2000,"Medium","High"))</f>
        <v>Medium</v>
      </c>
      <c r="P170" s="4" t="str">
        <f>IF(Table1[[#This Row],[Combined Checking + Savings]]&lt;250,"Low",IF(Table1[[#This Row],[Combined Checking + Savings]]&lt;2000,"Medium","High"))</f>
        <v>Medium</v>
      </c>
      <c r="Q170" s="12">
        <f t="shared" si="4"/>
        <v>9.1777775758464784E-4</v>
      </c>
      <c r="R170" s="12">
        <f>R169+Table1[[#This Row],[Pareto''s Analysis Savings]]</f>
        <v>6.2099932627064147E-2</v>
      </c>
      <c r="S170" s="4">
        <f t="shared" si="5"/>
        <v>0</v>
      </c>
      <c r="U170" s="7">
        <f>U169+Table1[[#This Row],[Pareto''s Analysis Savings2]]</f>
        <v>2.4705549543562504E-2</v>
      </c>
    </row>
    <row r="171" spans="1:21" x14ac:dyDescent="0.2">
      <c r="A171" s="4" t="s">
        <v>25</v>
      </c>
      <c r="B171" s="5">
        <v>0</v>
      </c>
      <c r="C171" s="5">
        <v>710</v>
      </c>
      <c r="D171" s="5">
        <f>Table1[[#This Row],[Savings]]+Table1[[#This Row],[Checking ]]</f>
        <v>710</v>
      </c>
      <c r="E171" s="6">
        <v>25</v>
      </c>
      <c r="F171" s="4">
        <v>1</v>
      </c>
      <c r="G171" s="4" t="s">
        <v>26</v>
      </c>
      <c r="H171" s="4" t="s">
        <v>27</v>
      </c>
      <c r="I171" s="6">
        <v>37</v>
      </c>
      <c r="J171" s="4" t="s">
        <v>28</v>
      </c>
      <c r="K171" s="6">
        <v>3</v>
      </c>
      <c r="L171" s="4" t="s">
        <v>36</v>
      </c>
      <c r="M171" s="4" t="s">
        <v>3</v>
      </c>
      <c r="N171" s="4" t="str">
        <f>IF(Table1[[#This Row],[Checking ]]&lt;250,"Low",IF(Table1[[#This Row],[Checking ]]&lt;2000,"Medium","High"))</f>
        <v>Low</v>
      </c>
      <c r="O171" s="4" t="str">
        <f>IF(Table1[[#This Row],[Savings]]&lt;250,"Low",IF(Table1[[#This Row],[Savings]]&lt;2000,"Medium","High"))</f>
        <v>Medium</v>
      </c>
      <c r="P171" s="4" t="str">
        <f>IF(Table1[[#This Row],[Combined Checking + Savings]]&lt;250,"Low",IF(Table1[[#This Row],[Combined Checking + Savings]]&lt;2000,"Medium","High"))</f>
        <v>Medium</v>
      </c>
      <c r="Q171" s="12">
        <f t="shared" si="4"/>
        <v>9.2167214693790651E-4</v>
      </c>
      <c r="R171" s="12">
        <f>R170+Table1[[#This Row],[Pareto''s Analysis Savings]]</f>
        <v>6.3021604774002052E-2</v>
      </c>
      <c r="S171" s="4">
        <f t="shared" si="5"/>
        <v>0</v>
      </c>
      <c r="U171" s="7">
        <f>U170+Table1[[#This Row],[Pareto''s Analysis Savings2]]</f>
        <v>2.4705549543562504E-2</v>
      </c>
    </row>
    <row r="172" spans="1:21" x14ac:dyDescent="0.2">
      <c r="A172" s="4" t="s">
        <v>38</v>
      </c>
      <c r="B172" s="5">
        <v>0</v>
      </c>
      <c r="C172" s="5">
        <v>712</v>
      </c>
      <c r="D172" s="5">
        <f>Table1[[#This Row],[Savings]]+Table1[[#This Row],[Checking ]]</f>
        <v>712</v>
      </c>
      <c r="E172" s="6">
        <v>16</v>
      </c>
      <c r="F172" s="4">
        <v>6</v>
      </c>
      <c r="G172" s="4" t="s">
        <v>26</v>
      </c>
      <c r="H172" s="4" t="s">
        <v>27</v>
      </c>
      <c r="I172" s="6">
        <v>28</v>
      </c>
      <c r="J172" s="4" t="s">
        <v>28</v>
      </c>
      <c r="K172" s="6">
        <v>2</v>
      </c>
      <c r="L172" s="4" t="s">
        <v>36</v>
      </c>
      <c r="M172" s="4" t="s">
        <v>2</v>
      </c>
      <c r="N172" s="4" t="str">
        <f>IF(Table1[[#This Row],[Checking ]]&lt;250,"Low",IF(Table1[[#This Row],[Checking ]]&lt;2000,"Medium","High"))</f>
        <v>Low</v>
      </c>
      <c r="O172" s="4" t="str">
        <f>IF(Table1[[#This Row],[Savings]]&lt;250,"Low",IF(Table1[[#This Row],[Savings]]&lt;2000,"Medium","High"))</f>
        <v>Medium</v>
      </c>
      <c r="P172" s="4" t="str">
        <f>IF(Table1[[#This Row],[Combined Checking + Savings]]&lt;250,"Low",IF(Table1[[#This Row],[Combined Checking + Savings]]&lt;2000,"Medium","High"))</f>
        <v>Medium</v>
      </c>
      <c r="Q172" s="12">
        <f t="shared" si="4"/>
        <v>9.242684065067457E-4</v>
      </c>
      <c r="R172" s="12">
        <f>R171+Table1[[#This Row],[Pareto''s Analysis Savings]]</f>
        <v>6.3945873180508803E-2</v>
      </c>
      <c r="S172" s="4">
        <f t="shared" si="5"/>
        <v>0</v>
      </c>
      <c r="U172" s="7">
        <f>U171+Table1[[#This Row],[Pareto''s Analysis Savings2]]</f>
        <v>2.4705549543562504E-2</v>
      </c>
    </row>
    <row r="173" spans="1:21" x14ac:dyDescent="0.2">
      <c r="A173" s="4" t="s">
        <v>38</v>
      </c>
      <c r="B173" s="5">
        <v>0</v>
      </c>
      <c r="C173" s="5">
        <v>713</v>
      </c>
      <c r="D173" s="5">
        <f>Table1[[#This Row],[Savings]]+Table1[[#This Row],[Checking ]]</f>
        <v>713</v>
      </c>
      <c r="E173" s="6">
        <v>13</v>
      </c>
      <c r="F173" s="4">
        <v>29</v>
      </c>
      <c r="G173" s="4" t="s">
        <v>31</v>
      </c>
      <c r="H173" s="4" t="s">
        <v>32</v>
      </c>
      <c r="I173" s="6">
        <v>25</v>
      </c>
      <c r="J173" s="4" t="s">
        <v>28</v>
      </c>
      <c r="K173" s="6">
        <v>2</v>
      </c>
      <c r="L173" s="4" t="s">
        <v>36</v>
      </c>
      <c r="M173" s="4" t="s">
        <v>2</v>
      </c>
      <c r="N173" s="4" t="str">
        <f>IF(Table1[[#This Row],[Checking ]]&lt;250,"Low",IF(Table1[[#This Row],[Checking ]]&lt;2000,"Medium","High"))</f>
        <v>Low</v>
      </c>
      <c r="O173" s="4" t="str">
        <f>IF(Table1[[#This Row],[Savings]]&lt;250,"Low",IF(Table1[[#This Row],[Savings]]&lt;2000,"Medium","High"))</f>
        <v>Medium</v>
      </c>
      <c r="P173" s="4" t="str">
        <f>IF(Table1[[#This Row],[Combined Checking + Savings]]&lt;250,"Low",IF(Table1[[#This Row],[Combined Checking + Savings]]&lt;2000,"Medium","High"))</f>
        <v>Medium</v>
      </c>
      <c r="Q173" s="12">
        <f t="shared" si="4"/>
        <v>9.2556653629116529E-4</v>
      </c>
      <c r="R173" s="12">
        <f>R172+Table1[[#This Row],[Pareto''s Analysis Savings]]</f>
        <v>6.487143971679997E-2</v>
      </c>
      <c r="S173" s="4">
        <f t="shared" si="5"/>
        <v>0</v>
      </c>
      <c r="U173" s="7">
        <f>U172+Table1[[#This Row],[Pareto''s Analysis Savings2]]</f>
        <v>2.4705549543562504E-2</v>
      </c>
    </row>
    <row r="174" spans="1:21" x14ac:dyDescent="0.2">
      <c r="A174" s="4" t="s">
        <v>38</v>
      </c>
      <c r="B174" s="5">
        <v>0</v>
      </c>
      <c r="C174" s="5">
        <v>716</v>
      </c>
      <c r="D174" s="5">
        <f>Table1[[#This Row],[Savings]]+Table1[[#This Row],[Checking ]]</f>
        <v>716</v>
      </c>
      <c r="E174" s="6">
        <v>19</v>
      </c>
      <c r="F174" s="4">
        <v>33</v>
      </c>
      <c r="G174" s="4" t="s">
        <v>31</v>
      </c>
      <c r="H174" s="4" t="s">
        <v>32</v>
      </c>
      <c r="I174" s="6">
        <v>30</v>
      </c>
      <c r="J174" s="4" t="s">
        <v>28</v>
      </c>
      <c r="K174" s="6">
        <v>2</v>
      </c>
      <c r="L174" s="4" t="s">
        <v>36</v>
      </c>
      <c r="M174" s="4" t="s">
        <v>2</v>
      </c>
      <c r="N174" s="4" t="str">
        <f>IF(Table1[[#This Row],[Checking ]]&lt;250,"Low",IF(Table1[[#This Row],[Checking ]]&lt;2000,"Medium","High"))</f>
        <v>Low</v>
      </c>
      <c r="O174" s="4" t="str">
        <f>IF(Table1[[#This Row],[Savings]]&lt;250,"Low",IF(Table1[[#This Row],[Savings]]&lt;2000,"Medium","High"))</f>
        <v>Medium</v>
      </c>
      <c r="P174" s="4" t="str">
        <f>IF(Table1[[#This Row],[Combined Checking + Savings]]&lt;250,"Low",IF(Table1[[#This Row],[Combined Checking + Savings]]&lt;2000,"Medium","High"))</f>
        <v>Medium</v>
      </c>
      <c r="Q174" s="12">
        <f t="shared" si="4"/>
        <v>9.2946092564442407E-4</v>
      </c>
      <c r="R174" s="12">
        <f>R173+Table1[[#This Row],[Pareto''s Analysis Savings]]</f>
        <v>6.5800900642444399E-2</v>
      </c>
      <c r="S174" s="4">
        <f t="shared" si="5"/>
        <v>0</v>
      </c>
      <c r="U174" s="7">
        <f>U173+Table1[[#This Row],[Pareto''s Analysis Savings2]]</f>
        <v>2.4705549543562504E-2</v>
      </c>
    </row>
    <row r="175" spans="1:21" x14ac:dyDescent="0.2">
      <c r="A175" s="4" t="s">
        <v>42</v>
      </c>
      <c r="B175" s="5">
        <v>522</v>
      </c>
      <c r="C175" s="5">
        <v>194</v>
      </c>
      <c r="D175" s="5">
        <f>Table1[[#This Row],[Savings]]+Table1[[#This Row],[Checking ]]</f>
        <v>716</v>
      </c>
      <c r="E175" s="6">
        <v>25</v>
      </c>
      <c r="F175" s="4">
        <v>79</v>
      </c>
      <c r="G175" s="4" t="s">
        <v>31</v>
      </c>
      <c r="H175" s="4" t="s">
        <v>27</v>
      </c>
      <c r="I175" s="6">
        <v>30</v>
      </c>
      <c r="J175" s="4" t="s">
        <v>28</v>
      </c>
      <c r="K175" s="6">
        <v>4</v>
      </c>
      <c r="L175" s="4" t="s">
        <v>36</v>
      </c>
      <c r="M175" s="4" t="s">
        <v>2</v>
      </c>
      <c r="N175" s="4" t="str">
        <f>IF(Table1[[#This Row],[Checking ]]&lt;250,"Low",IF(Table1[[#This Row],[Checking ]]&lt;2000,"Medium","High"))</f>
        <v>Medium</v>
      </c>
      <c r="O175" s="4" t="str">
        <f>IF(Table1[[#This Row],[Savings]]&lt;250,"Low",IF(Table1[[#This Row],[Savings]]&lt;2000,"Medium","High"))</f>
        <v>Low</v>
      </c>
      <c r="P175" s="4" t="str">
        <f>IF(Table1[[#This Row],[Combined Checking + Savings]]&lt;250,"Low",IF(Table1[[#This Row],[Combined Checking + Savings]]&lt;2000,"Medium","High"))</f>
        <v>Medium</v>
      </c>
      <c r="Q175" s="12">
        <f t="shared" si="4"/>
        <v>2.5183717817739984E-4</v>
      </c>
      <c r="R175" s="12">
        <f>R174+Table1[[#This Row],[Pareto''s Analysis Savings]]</f>
        <v>6.6052737820621793E-2</v>
      </c>
      <c r="S175" s="4">
        <f t="shared" si="5"/>
        <v>1.1719644549018199E-3</v>
      </c>
      <c r="U175" s="7">
        <f>U174+Table1[[#This Row],[Pareto''s Analysis Savings2]]</f>
        <v>2.5877513998464323E-2</v>
      </c>
    </row>
    <row r="176" spans="1:21" x14ac:dyDescent="0.2">
      <c r="A176" s="4" t="s">
        <v>30</v>
      </c>
      <c r="B176" s="5">
        <v>0</v>
      </c>
      <c r="C176" s="5">
        <v>717</v>
      </c>
      <c r="D176" s="5">
        <f>Table1[[#This Row],[Savings]]+Table1[[#This Row],[Checking ]]</f>
        <v>717</v>
      </c>
      <c r="E176" s="6">
        <v>37</v>
      </c>
      <c r="F176" s="4">
        <v>60</v>
      </c>
      <c r="G176" s="4" t="s">
        <v>31</v>
      </c>
      <c r="H176" s="4" t="s">
        <v>32</v>
      </c>
      <c r="I176" s="6">
        <v>40</v>
      </c>
      <c r="J176" s="4" t="s">
        <v>28</v>
      </c>
      <c r="K176" s="6">
        <v>2</v>
      </c>
      <c r="L176" s="4" t="s">
        <v>36</v>
      </c>
      <c r="M176" s="4" t="s">
        <v>2</v>
      </c>
      <c r="N176" s="4" t="str">
        <f>IF(Table1[[#This Row],[Checking ]]&lt;250,"Low",IF(Table1[[#This Row],[Checking ]]&lt;2000,"Medium","High"))</f>
        <v>Low</v>
      </c>
      <c r="O176" s="4" t="str">
        <f>IF(Table1[[#This Row],[Savings]]&lt;250,"Low",IF(Table1[[#This Row],[Savings]]&lt;2000,"Medium","High"))</f>
        <v>Medium</v>
      </c>
      <c r="P176" s="4" t="str">
        <f>IF(Table1[[#This Row],[Combined Checking + Savings]]&lt;250,"Low",IF(Table1[[#This Row],[Combined Checking + Savings]]&lt;2000,"Medium","High"))</f>
        <v>Medium</v>
      </c>
      <c r="Q176" s="12">
        <f t="shared" si="4"/>
        <v>9.3075905542884367E-4</v>
      </c>
      <c r="R176" s="12">
        <f>R175+Table1[[#This Row],[Pareto''s Analysis Savings]]</f>
        <v>6.6983496876050638E-2</v>
      </c>
      <c r="S176" s="4">
        <f t="shared" si="5"/>
        <v>0</v>
      </c>
      <c r="U176" s="7">
        <f>U175+Table1[[#This Row],[Pareto''s Analysis Savings2]]</f>
        <v>2.5877513998464323E-2</v>
      </c>
    </row>
    <row r="177" spans="1:21" x14ac:dyDescent="0.2">
      <c r="A177" s="4" t="s">
        <v>25</v>
      </c>
      <c r="B177" s="5">
        <v>0</v>
      </c>
      <c r="C177" s="5">
        <v>717</v>
      </c>
      <c r="D177" s="5">
        <f>Table1[[#This Row],[Savings]]+Table1[[#This Row],[Checking ]]</f>
        <v>717</v>
      </c>
      <c r="E177" s="6">
        <v>22</v>
      </c>
      <c r="F177" s="4">
        <v>10</v>
      </c>
      <c r="G177" s="4" t="s">
        <v>26</v>
      </c>
      <c r="H177" s="4" t="s">
        <v>27</v>
      </c>
      <c r="I177" s="6">
        <v>24</v>
      </c>
      <c r="J177" s="4" t="s">
        <v>28</v>
      </c>
      <c r="K177" s="6">
        <v>2</v>
      </c>
      <c r="L177" s="4" t="s">
        <v>36</v>
      </c>
      <c r="M177" s="4" t="s">
        <v>2</v>
      </c>
      <c r="N177" s="4" t="str">
        <f>IF(Table1[[#This Row],[Checking ]]&lt;250,"Low",IF(Table1[[#This Row],[Checking ]]&lt;2000,"Medium","High"))</f>
        <v>Low</v>
      </c>
      <c r="O177" s="4" t="str">
        <f>IF(Table1[[#This Row],[Savings]]&lt;250,"Low",IF(Table1[[#This Row],[Savings]]&lt;2000,"Medium","High"))</f>
        <v>Medium</v>
      </c>
      <c r="P177" s="4" t="str">
        <f>IF(Table1[[#This Row],[Combined Checking + Savings]]&lt;250,"Low",IF(Table1[[#This Row],[Combined Checking + Savings]]&lt;2000,"Medium","High"))</f>
        <v>Medium</v>
      </c>
      <c r="Q177" s="12">
        <f t="shared" si="4"/>
        <v>9.3075905542884367E-4</v>
      </c>
      <c r="R177" s="12">
        <f>R176+Table1[[#This Row],[Pareto''s Analysis Savings]]</f>
        <v>6.7914255931479484E-2</v>
      </c>
      <c r="S177" s="4">
        <f t="shared" si="5"/>
        <v>0</v>
      </c>
      <c r="U177" s="7">
        <f>U176+Table1[[#This Row],[Pareto''s Analysis Savings2]]</f>
        <v>2.5877513998464323E-2</v>
      </c>
    </row>
    <row r="178" spans="1:21" x14ac:dyDescent="0.2">
      <c r="A178" s="4" t="s">
        <v>42</v>
      </c>
      <c r="B178" s="5">
        <v>257</v>
      </c>
      <c r="C178" s="5">
        <v>460</v>
      </c>
      <c r="D178" s="5">
        <f>Table1[[#This Row],[Savings]]+Table1[[#This Row],[Checking ]]</f>
        <v>717</v>
      </c>
      <c r="E178" s="6">
        <v>49</v>
      </c>
      <c r="F178" s="4">
        <v>75</v>
      </c>
      <c r="G178" s="4" t="s">
        <v>26</v>
      </c>
      <c r="H178" s="4" t="s">
        <v>27</v>
      </c>
      <c r="I178" s="6">
        <v>58</v>
      </c>
      <c r="J178" s="4" t="s">
        <v>39</v>
      </c>
      <c r="K178" s="6">
        <v>3</v>
      </c>
      <c r="L178" s="4" t="s">
        <v>36</v>
      </c>
      <c r="M178" s="4" t="s">
        <v>2</v>
      </c>
      <c r="N178" s="4" t="str">
        <f>IF(Table1[[#This Row],[Checking ]]&lt;250,"Low",IF(Table1[[#This Row],[Checking ]]&lt;2000,"Medium","High"))</f>
        <v>Medium</v>
      </c>
      <c r="O178" s="4" t="str">
        <f>IF(Table1[[#This Row],[Savings]]&lt;250,"Low",IF(Table1[[#This Row],[Savings]]&lt;2000,"Medium","High"))</f>
        <v>Medium</v>
      </c>
      <c r="P178" s="4" t="str">
        <f>IF(Table1[[#This Row],[Combined Checking + Savings]]&lt;250,"Low",IF(Table1[[#This Row],[Combined Checking + Savings]]&lt;2000,"Medium","High"))</f>
        <v>Medium</v>
      </c>
      <c r="Q178" s="12">
        <f t="shared" si="4"/>
        <v>5.971397008330099E-4</v>
      </c>
      <c r="R178" s="12">
        <f>R177+Table1[[#This Row],[Pareto''s Analysis Savings]]</f>
        <v>6.8511395632312497E-2</v>
      </c>
      <c r="S178" s="4">
        <f t="shared" si="5"/>
        <v>5.7700165691526378E-4</v>
      </c>
      <c r="U178" s="7">
        <f>U177+Table1[[#This Row],[Pareto''s Analysis Savings2]]</f>
        <v>2.6454515655379585E-2</v>
      </c>
    </row>
    <row r="179" spans="1:21" x14ac:dyDescent="0.2">
      <c r="A179" s="4" t="s">
        <v>45</v>
      </c>
      <c r="B179" s="5">
        <v>0</v>
      </c>
      <c r="C179" s="5">
        <v>718</v>
      </c>
      <c r="D179" s="5">
        <f>Table1[[#This Row],[Savings]]+Table1[[#This Row],[Checking ]]</f>
        <v>718</v>
      </c>
      <c r="E179" s="6">
        <v>19</v>
      </c>
      <c r="F179" s="4">
        <v>0</v>
      </c>
      <c r="G179" s="4" t="s">
        <v>26</v>
      </c>
      <c r="H179" s="4" t="s">
        <v>27</v>
      </c>
      <c r="I179" s="6">
        <v>54</v>
      </c>
      <c r="J179" s="4" t="s">
        <v>35</v>
      </c>
      <c r="K179" s="6">
        <v>4</v>
      </c>
      <c r="L179" s="4" t="s">
        <v>41</v>
      </c>
      <c r="M179" s="4" t="s">
        <v>2</v>
      </c>
      <c r="N179" s="4" t="str">
        <f>IF(Table1[[#This Row],[Checking ]]&lt;250,"Low",IF(Table1[[#This Row],[Checking ]]&lt;2000,"Medium","High"))</f>
        <v>Low</v>
      </c>
      <c r="O179" s="4" t="str">
        <f>IF(Table1[[#This Row],[Savings]]&lt;250,"Low",IF(Table1[[#This Row],[Savings]]&lt;2000,"Medium","High"))</f>
        <v>Medium</v>
      </c>
      <c r="P179" s="4" t="str">
        <f>IF(Table1[[#This Row],[Combined Checking + Savings]]&lt;250,"Low",IF(Table1[[#This Row],[Combined Checking + Savings]]&lt;2000,"Medium","High"))</f>
        <v>Medium</v>
      </c>
      <c r="Q179" s="12">
        <f t="shared" si="4"/>
        <v>9.3205718521326326E-4</v>
      </c>
      <c r="R179" s="12">
        <f>R178+Table1[[#This Row],[Pareto''s Analysis Savings]]</f>
        <v>6.9443452817525758E-2</v>
      </c>
      <c r="S179" s="4">
        <f t="shared" si="5"/>
        <v>0</v>
      </c>
      <c r="U179" s="7">
        <f>U178+Table1[[#This Row],[Pareto''s Analysis Savings2]]</f>
        <v>2.6454515655379585E-2</v>
      </c>
    </row>
    <row r="180" spans="1:21" x14ac:dyDescent="0.2">
      <c r="A180" s="4" t="s">
        <v>42</v>
      </c>
      <c r="B180" s="5">
        <v>0</v>
      </c>
      <c r="C180" s="5">
        <v>724</v>
      </c>
      <c r="D180" s="5">
        <f>Table1[[#This Row],[Savings]]+Table1[[#This Row],[Checking ]]</f>
        <v>724</v>
      </c>
      <c r="E180" s="6">
        <v>25</v>
      </c>
      <c r="F180" s="4">
        <v>8</v>
      </c>
      <c r="G180" s="4" t="s">
        <v>31</v>
      </c>
      <c r="H180" s="4" t="s">
        <v>32</v>
      </c>
      <c r="I180" s="6">
        <v>30</v>
      </c>
      <c r="J180" s="4" t="s">
        <v>39</v>
      </c>
      <c r="K180" s="6">
        <v>2</v>
      </c>
      <c r="L180" s="4" t="s">
        <v>36</v>
      </c>
      <c r="M180" s="4" t="s">
        <v>2</v>
      </c>
      <c r="N180" s="4" t="str">
        <f>IF(Table1[[#This Row],[Checking ]]&lt;250,"Low",IF(Table1[[#This Row],[Checking ]]&lt;2000,"Medium","High"))</f>
        <v>Low</v>
      </c>
      <c r="O180" s="4" t="str">
        <f>IF(Table1[[#This Row],[Savings]]&lt;250,"Low",IF(Table1[[#This Row],[Savings]]&lt;2000,"Medium","High"))</f>
        <v>Medium</v>
      </c>
      <c r="P180" s="4" t="str">
        <f>IF(Table1[[#This Row],[Combined Checking + Savings]]&lt;250,"Low",IF(Table1[[#This Row],[Combined Checking + Savings]]&lt;2000,"Medium","High"))</f>
        <v>Medium</v>
      </c>
      <c r="Q180" s="12">
        <f t="shared" si="4"/>
        <v>9.3984596391978082E-4</v>
      </c>
      <c r="R180" s="12">
        <f>R179+Table1[[#This Row],[Pareto''s Analysis Savings]]</f>
        <v>7.0383298781445544E-2</v>
      </c>
      <c r="S180" s="4">
        <f t="shared" si="5"/>
        <v>0</v>
      </c>
      <c r="U180" s="7">
        <f>U179+Table1[[#This Row],[Pareto''s Analysis Savings2]]</f>
        <v>2.6454515655379585E-2</v>
      </c>
    </row>
    <row r="181" spans="1:21" x14ac:dyDescent="0.2">
      <c r="A181" s="4" t="s">
        <v>25</v>
      </c>
      <c r="B181" s="5">
        <v>0</v>
      </c>
      <c r="C181" s="5">
        <v>726</v>
      </c>
      <c r="D181" s="5">
        <f>Table1[[#This Row],[Savings]]+Table1[[#This Row],[Checking ]]</f>
        <v>726</v>
      </c>
      <c r="E181" s="6">
        <v>19</v>
      </c>
      <c r="F181" s="4">
        <v>7</v>
      </c>
      <c r="G181" s="4" t="s">
        <v>26</v>
      </c>
      <c r="H181" s="4" t="s">
        <v>27</v>
      </c>
      <c r="I181" s="6">
        <v>24</v>
      </c>
      <c r="J181" s="4" t="s">
        <v>39</v>
      </c>
      <c r="K181" s="6">
        <v>4</v>
      </c>
      <c r="L181" s="4" t="s">
        <v>36</v>
      </c>
      <c r="M181" s="4" t="s">
        <v>2</v>
      </c>
      <c r="N181" s="4" t="str">
        <f>IF(Table1[[#This Row],[Checking ]]&lt;250,"Low",IF(Table1[[#This Row],[Checking ]]&lt;2000,"Medium","High"))</f>
        <v>Low</v>
      </c>
      <c r="O181" s="4" t="str">
        <f>IF(Table1[[#This Row],[Savings]]&lt;250,"Low",IF(Table1[[#This Row],[Savings]]&lt;2000,"Medium","High"))</f>
        <v>Medium</v>
      </c>
      <c r="P181" s="4" t="str">
        <f>IF(Table1[[#This Row],[Combined Checking + Savings]]&lt;250,"Low",IF(Table1[[#This Row],[Combined Checking + Savings]]&lt;2000,"Medium","High"))</f>
        <v>Medium</v>
      </c>
      <c r="Q181" s="12">
        <f t="shared" si="4"/>
        <v>9.424422234886199E-4</v>
      </c>
      <c r="R181" s="12">
        <f>R180+Table1[[#This Row],[Pareto''s Analysis Savings]]</f>
        <v>7.1325741004934162E-2</v>
      </c>
      <c r="S181" s="4">
        <f t="shared" si="5"/>
        <v>0</v>
      </c>
      <c r="U181" s="7">
        <f>U180+Table1[[#This Row],[Pareto''s Analysis Savings2]]</f>
        <v>2.6454515655379585E-2</v>
      </c>
    </row>
    <row r="182" spans="1:21" x14ac:dyDescent="0.2">
      <c r="A182" s="4" t="s">
        <v>30</v>
      </c>
      <c r="B182" s="5">
        <v>0</v>
      </c>
      <c r="C182" s="5">
        <v>734</v>
      </c>
      <c r="D182" s="5">
        <f>Table1[[#This Row],[Savings]]+Table1[[#This Row],[Checking ]]</f>
        <v>734</v>
      </c>
      <c r="E182" s="6">
        <v>37</v>
      </c>
      <c r="F182" s="4">
        <v>111</v>
      </c>
      <c r="G182" s="4" t="s">
        <v>31</v>
      </c>
      <c r="H182" s="4" t="s">
        <v>32</v>
      </c>
      <c r="I182" s="6">
        <v>41</v>
      </c>
      <c r="J182" s="4" t="s">
        <v>28</v>
      </c>
      <c r="K182" s="6">
        <v>2</v>
      </c>
      <c r="L182" s="4" t="s">
        <v>36</v>
      </c>
      <c r="M182" s="4" t="s">
        <v>2</v>
      </c>
      <c r="N182" s="4" t="str">
        <f>IF(Table1[[#This Row],[Checking ]]&lt;250,"Low",IF(Table1[[#This Row],[Checking ]]&lt;2000,"Medium","High"))</f>
        <v>Low</v>
      </c>
      <c r="O182" s="4" t="str">
        <f>IF(Table1[[#This Row],[Savings]]&lt;250,"Low",IF(Table1[[#This Row],[Savings]]&lt;2000,"Medium","High"))</f>
        <v>Medium</v>
      </c>
      <c r="P182" s="4" t="str">
        <f>IF(Table1[[#This Row],[Combined Checking + Savings]]&lt;250,"Low",IF(Table1[[#This Row],[Combined Checking + Savings]]&lt;2000,"Medium","High"))</f>
        <v>Medium</v>
      </c>
      <c r="Q182" s="12">
        <f t="shared" si="4"/>
        <v>9.5282726176397665E-4</v>
      </c>
      <c r="R182" s="12">
        <f>R181+Table1[[#This Row],[Pareto''s Analysis Savings]]</f>
        <v>7.2278568266698137E-2</v>
      </c>
      <c r="S182" s="4">
        <f t="shared" si="5"/>
        <v>0</v>
      </c>
      <c r="U182" s="7">
        <f>U181+Table1[[#This Row],[Pareto''s Analysis Savings2]]</f>
        <v>2.6454515655379585E-2</v>
      </c>
    </row>
    <row r="183" spans="1:21" x14ac:dyDescent="0.2">
      <c r="A183" s="4" t="s">
        <v>30</v>
      </c>
      <c r="B183" s="5">
        <v>0</v>
      </c>
      <c r="C183" s="5">
        <v>736</v>
      </c>
      <c r="D183" s="5">
        <f>Table1[[#This Row],[Savings]]+Table1[[#This Row],[Checking ]]</f>
        <v>736</v>
      </c>
      <c r="E183" s="6">
        <v>13</v>
      </c>
      <c r="F183" s="4">
        <v>6</v>
      </c>
      <c r="G183" s="4" t="s">
        <v>26</v>
      </c>
      <c r="H183" s="4" t="s">
        <v>27</v>
      </c>
      <c r="I183" s="6">
        <v>19</v>
      </c>
      <c r="J183" s="4" t="s">
        <v>39</v>
      </c>
      <c r="K183" s="6">
        <v>4</v>
      </c>
      <c r="L183" s="4" t="s">
        <v>36</v>
      </c>
      <c r="M183" s="4" t="s">
        <v>2</v>
      </c>
      <c r="N183" s="4" t="str">
        <f>IF(Table1[[#This Row],[Checking ]]&lt;250,"Low",IF(Table1[[#This Row],[Checking ]]&lt;2000,"Medium","High"))</f>
        <v>Low</v>
      </c>
      <c r="O183" s="4" t="str">
        <f>IF(Table1[[#This Row],[Savings]]&lt;250,"Low",IF(Table1[[#This Row],[Savings]]&lt;2000,"Medium","High"))</f>
        <v>Medium</v>
      </c>
      <c r="P183" s="4" t="str">
        <f>IF(Table1[[#This Row],[Combined Checking + Savings]]&lt;250,"Low",IF(Table1[[#This Row],[Combined Checking + Savings]]&lt;2000,"Medium","High"))</f>
        <v>Medium</v>
      </c>
      <c r="Q183" s="12">
        <f t="shared" si="4"/>
        <v>9.5542352133281584E-4</v>
      </c>
      <c r="R183" s="12">
        <f>R182+Table1[[#This Row],[Pareto''s Analysis Savings]]</f>
        <v>7.3233991788030958E-2</v>
      </c>
      <c r="S183" s="4">
        <f t="shared" si="5"/>
        <v>0</v>
      </c>
      <c r="U183" s="7">
        <f>U182+Table1[[#This Row],[Pareto''s Analysis Savings2]]</f>
        <v>2.6454515655379585E-2</v>
      </c>
    </row>
    <row r="184" spans="1:21" x14ac:dyDescent="0.2">
      <c r="A184" s="4" t="s">
        <v>25</v>
      </c>
      <c r="B184" s="5">
        <v>0</v>
      </c>
      <c r="C184" s="5">
        <v>739</v>
      </c>
      <c r="D184" s="5">
        <f>Table1[[#This Row],[Savings]]+Table1[[#This Row],[Checking ]]</f>
        <v>739</v>
      </c>
      <c r="E184" s="6">
        <v>13</v>
      </c>
      <c r="F184" s="4">
        <v>12</v>
      </c>
      <c r="G184" s="4" t="s">
        <v>31</v>
      </c>
      <c r="H184" s="4" t="s">
        <v>32</v>
      </c>
      <c r="I184" s="6">
        <v>23</v>
      </c>
      <c r="J184" s="4" t="s">
        <v>28</v>
      </c>
      <c r="K184" s="6">
        <v>3</v>
      </c>
      <c r="L184" s="4" t="s">
        <v>40</v>
      </c>
      <c r="M184" s="4" t="s">
        <v>3</v>
      </c>
      <c r="N184" s="4" t="str">
        <f>IF(Table1[[#This Row],[Checking ]]&lt;250,"Low",IF(Table1[[#This Row],[Checking ]]&lt;2000,"Medium","High"))</f>
        <v>Low</v>
      </c>
      <c r="O184" s="4" t="str">
        <f>IF(Table1[[#This Row],[Savings]]&lt;250,"Low",IF(Table1[[#This Row],[Savings]]&lt;2000,"Medium","High"))</f>
        <v>Medium</v>
      </c>
      <c r="P184" s="4" t="str">
        <f>IF(Table1[[#This Row],[Combined Checking + Savings]]&lt;250,"Low",IF(Table1[[#This Row],[Combined Checking + Savings]]&lt;2000,"Medium","High"))</f>
        <v>Medium</v>
      </c>
      <c r="Q184" s="12">
        <f t="shared" si="4"/>
        <v>9.5931791068607462E-4</v>
      </c>
      <c r="R184" s="12">
        <f>R183+Table1[[#This Row],[Pareto''s Analysis Savings]]</f>
        <v>7.4193309698717028E-2</v>
      </c>
      <c r="S184" s="4">
        <f t="shared" si="5"/>
        <v>0</v>
      </c>
      <c r="U184" s="7">
        <f>U183+Table1[[#This Row],[Pareto''s Analysis Savings2]]</f>
        <v>2.6454515655379585E-2</v>
      </c>
    </row>
    <row r="185" spans="1:21" x14ac:dyDescent="0.2">
      <c r="A185" s="4" t="s">
        <v>30</v>
      </c>
      <c r="B185" s="5">
        <v>0</v>
      </c>
      <c r="C185" s="5">
        <v>746</v>
      </c>
      <c r="D185" s="5">
        <f>Table1[[#This Row],[Savings]]+Table1[[#This Row],[Checking ]]</f>
        <v>746</v>
      </c>
      <c r="E185" s="6">
        <v>13</v>
      </c>
      <c r="F185" s="4">
        <v>16</v>
      </c>
      <c r="G185" s="4" t="s">
        <v>26</v>
      </c>
      <c r="H185" s="4" t="s">
        <v>27</v>
      </c>
      <c r="I185" s="6">
        <v>29</v>
      </c>
      <c r="J185" s="4" t="s">
        <v>28</v>
      </c>
      <c r="K185" s="6">
        <v>3</v>
      </c>
      <c r="L185" s="4" t="s">
        <v>36</v>
      </c>
      <c r="M185" s="4" t="s">
        <v>3</v>
      </c>
      <c r="N185" s="4" t="str">
        <f>IF(Table1[[#This Row],[Checking ]]&lt;250,"Low",IF(Table1[[#This Row],[Checking ]]&lt;2000,"Medium","High"))</f>
        <v>Low</v>
      </c>
      <c r="O185" s="4" t="str">
        <f>IF(Table1[[#This Row],[Savings]]&lt;250,"Low",IF(Table1[[#This Row],[Savings]]&lt;2000,"Medium","High"))</f>
        <v>Medium</v>
      </c>
      <c r="P185" s="4" t="str">
        <f>IF(Table1[[#This Row],[Combined Checking + Savings]]&lt;250,"Low",IF(Table1[[#This Row],[Combined Checking + Savings]]&lt;2000,"Medium","High"))</f>
        <v>Medium</v>
      </c>
      <c r="Q185" s="12">
        <f t="shared" si="4"/>
        <v>9.6840481917701167E-4</v>
      </c>
      <c r="R185" s="12">
        <f>R184+Table1[[#This Row],[Pareto''s Analysis Savings]]</f>
        <v>7.5161714517894038E-2</v>
      </c>
      <c r="S185" s="4">
        <f t="shared" si="5"/>
        <v>0</v>
      </c>
      <c r="U185" s="7">
        <f>U184+Table1[[#This Row],[Pareto''s Analysis Savings2]]</f>
        <v>2.6454515655379585E-2</v>
      </c>
    </row>
    <row r="186" spans="1:21" x14ac:dyDescent="0.2">
      <c r="A186" s="4" t="s">
        <v>42</v>
      </c>
      <c r="B186" s="5">
        <v>0</v>
      </c>
      <c r="C186" s="5">
        <v>750</v>
      </c>
      <c r="D186" s="5">
        <f>Table1[[#This Row],[Savings]]+Table1[[#This Row],[Checking ]]</f>
        <v>750</v>
      </c>
      <c r="E186" s="6">
        <v>37</v>
      </c>
      <c r="F186" s="4">
        <v>2</v>
      </c>
      <c r="G186" s="4" t="s">
        <v>31</v>
      </c>
      <c r="H186" s="4" t="s">
        <v>27</v>
      </c>
      <c r="I186" s="6">
        <v>27</v>
      </c>
      <c r="J186" s="4" t="s">
        <v>28</v>
      </c>
      <c r="K186" s="6">
        <v>1</v>
      </c>
      <c r="L186" s="4" t="s">
        <v>36</v>
      </c>
      <c r="M186" s="4" t="s">
        <v>2</v>
      </c>
      <c r="N186" s="4" t="str">
        <f>IF(Table1[[#This Row],[Checking ]]&lt;250,"Low",IF(Table1[[#This Row],[Checking ]]&lt;2000,"Medium","High"))</f>
        <v>Low</v>
      </c>
      <c r="O186" s="4" t="str">
        <f>IF(Table1[[#This Row],[Savings]]&lt;250,"Low",IF(Table1[[#This Row],[Savings]]&lt;2000,"Medium","High"))</f>
        <v>Medium</v>
      </c>
      <c r="P186" s="4" t="str">
        <f>IF(Table1[[#This Row],[Combined Checking + Savings]]&lt;250,"Low",IF(Table1[[#This Row],[Combined Checking + Savings]]&lt;2000,"Medium","High"))</f>
        <v>Medium</v>
      </c>
      <c r="Q186" s="12">
        <f t="shared" si="4"/>
        <v>9.7359733831469005E-4</v>
      </c>
      <c r="R186" s="12">
        <f>R185+Table1[[#This Row],[Pareto''s Analysis Savings]]</f>
        <v>7.6135311856208726E-2</v>
      </c>
      <c r="S186" s="4">
        <f t="shared" si="5"/>
        <v>0</v>
      </c>
      <c r="U186" s="7">
        <f>U185+Table1[[#This Row],[Pareto''s Analysis Savings2]]</f>
        <v>2.6454515655379585E-2</v>
      </c>
    </row>
    <row r="187" spans="1:21" x14ac:dyDescent="0.2">
      <c r="A187" s="4" t="s">
        <v>38</v>
      </c>
      <c r="B187" s="5">
        <v>0</v>
      </c>
      <c r="C187" s="5">
        <v>750</v>
      </c>
      <c r="D187" s="5">
        <f>Table1[[#This Row],[Savings]]+Table1[[#This Row],[Checking ]]</f>
        <v>750</v>
      </c>
      <c r="E187" s="6">
        <v>13</v>
      </c>
      <c r="F187" s="4">
        <v>14</v>
      </c>
      <c r="G187" s="4" t="s">
        <v>31</v>
      </c>
      <c r="H187" s="4" t="s">
        <v>32</v>
      </c>
      <c r="I187" s="6">
        <v>47</v>
      </c>
      <c r="J187" s="4" t="s">
        <v>28</v>
      </c>
      <c r="K187" s="6">
        <v>4</v>
      </c>
      <c r="L187" s="4" t="s">
        <v>36</v>
      </c>
      <c r="M187" s="4" t="s">
        <v>2</v>
      </c>
      <c r="N187" s="4" t="str">
        <f>IF(Table1[[#This Row],[Checking ]]&lt;250,"Low",IF(Table1[[#This Row],[Checking ]]&lt;2000,"Medium","High"))</f>
        <v>Low</v>
      </c>
      <c r="O187" s="4" t="str">
        <f>IF(Table1[[#This Row],[Savings]]&lt;250,"Low",IF(Table1[[#This Row],[Savings]]&lt;2000,"Medium","High"))</f>
        <v>Medium</v>
      </c>
      <c r="P187" s="4" t="str">
        <f>IF(Table1[[#This Row],[Combined Checking + Savings]]&lt;250,"Low",IF(Table1[[#This Row],[Combined Checking + Savings]]&lt;2000,"Medium","High"))</f>
        <v>Medium</v>
      </c>
      <c r="Q187" s="12">
        <f t="shared" si="4"/>
        <v>9.7359733831469005E-4</v>
      </c>
      <c r="R187" s="12">
        <f>R186+Table1[[#This Row],[Pareto''s Analysis Savings]]</f>
        <v>7.7108909194523415E-2</v>
      </c>
      <c r="S187" s="4">
        <f t="shared" si="5"/>
        <v>0</v>
      </c>
      <c r="U187" s="7">
        <f>U186+Table1[[#This Row],[Pareto''s Analysis Savings2]]</f>
        <v>2.6454515655379585E-2</v>
      </c>
    </row>
    <row r="188" spans="1:21" x14ac:dyDescent="0.2">
      <c r="A188" s="4" t="s">
        <v>42</v>
      </c>
      <c r="B188" s="5">
        <v>509</v>
      </c>
      <c r="C188" s="5">
        <v>241</v>
      </c>
      <c r="D188" s="5">
        <f>Table1[[#This Row],[Savings]]+Table1[[#This Row],[Checking ]]</f>
        <v>750</v>
      </c>
      <c r="E188" s="6">
        <v>25</v>
      </c>
      <c r="F188" s="4">
        <v>14</v>
      </c>
      <c r="G188" s="4" t="s">
        <v>31</v>
      </c>
      <c r="H188" s="4" t="s">
        <v>32</v>
      </c>
      <c r="I188" s="6">
        <v>35</v>
      </c>
      <c r="J188" s="4" t="s">
        <v>28</v>
      </c>
      <c r="K188" s="6">
        <v>4</v>
      </c>
      <c r="L188" s="4" t="s">
        <v>40</v>
      </c>
      <c r="M188" s="4" t="s">
        <v>2</v>
      </c>
      <c r="N188" s="4" t="str">
        <f>IF(Table1[[#This Row],[Checking ]]&lt;250,"Low",IF(Table1[[#This Row],[Checking ]]&lt;2000,"Medium","High"))</f>
        <v>Medium</v>
      </c>
      <c r="O188" s="4" t="str">
        <f>IF(Table1[[#This Row],[Savings]]&lt;250,"Low",IF(Table1[[#This Row],[Savings]]&lt;2000,"Medium","High"))</f>
        <v>Low</v>
      </c>
      <c r="P188" s="4" t="str">
        <f>IF(Table1[[#This Row],[Combined Checking + Savings]]&lt;250,"Low",IF(Table1[[#This Row],[Combined Checking + Savings]]&lt;2000,"Medium","High"))</f>
        <v>Medium</v>
      </c>
      <c r="Q188" s="12">
        <f t="shared" si="4"/>
        <v>3.1284927804512037E-4</v>
      </c>
      <c r="R188" s="12">
        <f>R187+Table1[[#This Row],[Pareto''s Analysis Savings]]</f>
        <v>7.7421758472568533E-2</v>
      </c>
      <c r="S188" s="4">
        <f t="shared" si="5"/>
        <v>1.1427776006609699E-3</v>
      </c>
      <c r="U188" s="7">
        <f>U187+Table1[[#This Row],[Pareto''s Analysis Savings2]]</f>
        <v>2.7597293256040555E-2</v>
      </c>
    </row>
    <row r="189" spans="1:21" x14ac:dyDescent="0.2">
      <c r="A189" s="4" t="s">
        <v>38</v>
      </c>
      <c r="B189" s="5">
        <v>162</v>
      </c>
      <c r="C189" s="5">
        <v>595</v>
      </c>
      <c r="D189" s="5">
        <f>Table1[[#This Row],[Savings]]+Table1[[#This Row],[Checking ]]</f>
        <v>757</v>
      </c>
      <c r="E189" s="6">
        <v>22</v>
      </c>
      <c r="F189" s="4">
        <v>10</v>
      </c>
      <c r="G189" s="4" t="s">
        <v>31</v>
      </c>
      <c r="H189" s="4" t="s">
        <v>27</v>
      </c>
      <c r="I189" s="6">
        <v>46</v>
      </c>
      <c r="J189" s="4" t="s">
        <v>28</v>
      </c>
      <c r="K189" s="6">
        <v>4</v>
      </c>
      <c r="L189" s="4" t="s">
        <v>36</v>
      </c>
      <c r="M189" s="4" t="s">
        <v>3</v>
      </c>
      <c r="N189" s="4" t="str">
        <f>IF(Table1[[#This Row],[Checking ]]&lt;250,"Low",IF(Table1[[#This Row],[Checking ]]&lt;2000,"Medium","High"))</f>
        <v>Low</v>
      </c>
      <c r="O189" s="4" t="str">
        <f>IF(Table1[[#This Row],[Savings]]&lt;250,"Low",IF(Table1[[#This Row],[Savings]]&lt;2000,"Medium","High"))</f>
        <v>Medium</v>
      </c>
      <c r="P189" s="4" t="str">
        <f>IF(Table1[[#This Row],[Combined Checking + Savings]]&lt;250,"Low",IF(Table1[[#This Row],[Combined Checking + Savings]]&lt;2000,"Medium","High"))</f>
        <v>Medium</v>
      </c>
      <c r="Q189" s="12">
        <f t="shared" si="4"/>
        <v>7.7238722172965409E-4</v>
      </c>
      <c r="R189" s="12">
        <f>R188+Table1[[#This Row],[Pareto''s Analysis Savings]]</f>
        <v>7.8194145694298181E-2</v>
      </c>
      <c r="S189" s="4">
        <f t="shared" si="5"/>
        <v>3.6371310669366827E-4</v>
      </c>
      <c r="U189" s="7">
        <f>U188+Table1[[#This Row],[Pareto''s Analysis Savings2]]</f>
        <v>2.7961006362734225E-2</v>
      </c>
    </row>
    <row r="190" spans="1:21" x14ac:dyDescent="0.2">
      <c r="A190" s="4" t="s">
        <v>38</v>
      </c>
      <c r="B190" s="5">
        <v>0</v>
      </c>
      <c r="C190" s="5">
        <v>759</v>
      </c>
      <c r="D190" s="5">
        <f>Table1[[#This Row],[Savings]]+Table1[[#This Row],[Checking ]]</f>
        <v>759</v>
      </c>
      <c r="E190" s="6">
        <v>16</v>
      </c>
      <c r="F190" s="4">
        <v>59</v>
      </c>
      <c r="G190" s="4" t="s">
        <v>31</v>
      </c>
      <c r="H190" s="4" t="s">
        <v>32</v>
      </c>
      <c r="I190" s="6">
        <v>32</v>
      </c>
      <c r="J190" s="4" t="s">
        <v>39</v>
      </c>
      <c r="K190" s="6">
        <v>3</v>
      </c>
      <c r="L190" s="4" t="s">
        <v>36</v>
      </c>
      <c r="M190" s="4" t="s">
        <v>2</v>
      </c>
      <c r="N190" s="4" t="str">
        <f>IF(Table1[[#This Row],[Checking ]]&lt;250,"Low",IF(Table1[[#This Row],[Checking ]]&lt;2000,"Medium","High"))</f>
        <v>Low</v>
      </c>
      <c r="O190" s="4" t="str">
        <f>IF(Table1[[#This Row],[Savings]]&lt;250,"Low",IF(Table1[[#This Row],[Savings]]&lt;2000,"Medium","High"))</f>
        <v>Medium</v>
      </c>
      <c r="P190" s="4" t="str">
        <f>IF(Table1[[#This Row],[Combined Checking + Savings]]&lt;250,"Low",IF(Table1[[#This Row],[Combined Checking + Savings]]&lt;2000,"Medium","High"))</f>
        <v>Medium</v>
      </c>
      <c r="Q190" s="12">
        <f t="shared" si="4"/>
        <v>9.8528050637446628E-4</v>
      </c>
      <c r="R190" s="12">
        <f>R189+Table1[[#This Row],[Pareto''s Analysis Savings]]</f>
        <v>7.9179426200672642E-2</v>
      </c>
      <c r="S190" s="4">
        <f t="shared" si="5"/>
        <v>0</v>
      </c>
      <c r="U190" s="7">
        <f>U189+Table1[[#This Row],[Pareto''s Analysis Savings2]]</f>
        <v>2.7961006362734225E-2</v>
      </c>
    </row>
    <row r="191" spans="1:21" x14ac:dyDescent="0.2">
      <c r="A191" s="4" t="s">
        <v>38</v>
      </c>
      <c r="B191" s="5">
        <v>0</v>
      </c>
      <c r="C191" s="5">
        <v>761</v>
      </c>
      <c r="D191" s="5">
        <f>Table1[[#This Row],[Savings]]+Table1[[#This Row],[Checking ]]</f>
        <v>761</v>
      </c>
      <c r="E191" s="6">
        <v>25</v>
      </c>
      <c r="F191" s="4">
        <v>92</v>
      </c>
      <c r="G191" s="4" t="s">
        <v>31</v>
      </c>
      <c r="H191" s="4" t="s">
        <v>32</v>
      </c>
      <c r="I191" s="6">
        <v>59</v>
      </c>
      <c r="J191" s="4" t="s">
        <v>28</v>
      </c>
      <c r="K191" s="6">
        <v>4</v>
      </c>
      <c r="L191" s="4" t="s">
        <v>40</v>
      </c>
      <c r="M191" s="4" t="s">
        <v>2</v>
      </c>
      <c r="N191" s="4" t="str">
        <f>IF(Table1[[#This Row],[Checking ]]&lt;250,"Low",IF(Table1[[#This Row],[Checking ]]&lt;2000,"Medium","High"))</f>
        <v>Low</v>
      </c>
      <c r="O191" s="4" t="str">
        <f>IF(Table1[[#This Row],[Savings]]&lt;250,"Low",IF(Table1[[#This Row],[Savings]]&lt;2000,"Medium","High"))</f>
        <v>Medium</v>
      </c>
      <c r="P191" s="4" t="str">
        <f>IF(Table1[[#This Row],[Combined Checking + Savings]]&lt;250,"Low",IF(Table1[[#This Row],[Combined Checking + Savings]]&lt;2000,"Medium","High"))</f>
        <v>Medium</v>
      </c>
      <c r="Q191" s="12">
        <f t="shared" si="4"/>
        <v>9.8787676594330547E-4</v>
      </c>
      <c r="R191" s="12">
        <f>R190+Table1[[#This Row],[Pareto''s Analysis Savings]]</f>
        <v>8.016730296661595E-2</v>
      </c>
      <c r="S191" s="4">
        <f t="shared" si="5"/>
        <v>0</v>
      </c>
      <c r="U191" s="7">
        <f>U190+Table1[[#This Row],[Pareto''s Analysis Savings2]]</f>
        <v>2.7961006362734225E-2</v>
      </c>
    </row>
    <row r="192" spans="1:21" x14ac:dyDescent="0.2">
      <c r="A192" s="4" t="s">
        <v>25</v>
      </c>
      <c r="B192" s="5">
        <v>0</v>
      </c>
      <c r="C192" s="5">
        <v>762</v>
      </c>
      <c r="D192" s="5">
        <f>Table1[[#This Row],[Savings]]+Table1[[#This Row],[Checking ]]</f>
        <v>762</v>
      </c>
      <c r="E192" s="6">
        <v>10</v>
      </c>
      <c r="F192" s="4">
        <v>1</v>
      </c>
      <c r="G192" s="4" t="s">
        <v>26</v>
      </c>
      <c r="H192" s="4" t="s">
        <v>27</v>
      </c>
      <c r="I192" s="6">
        <v>21</v>
      </c>
      <c r="J192" s="4" t="s">
        <v>39</v>
      </c>
      <c r="K192" s="6">
        <v>4</v>
      </c>
      <c r="L192" s="4" t="s">
        <v>36</v>
      </c>
      <c r="M192" s="4" t="s">
        <v>2</v>
      </c>
      <c r="N192" s="4" t="str">
        <f>IF(Table1[[#This Row],[Checking ]]&lt;250,"Low",IF(Table1[[#This Row],[Checking ]]&lt;2000,"Medium","High"))</f>
        <v>Low</v>
      </c>
      <c r="O192" s="4" t="str">
        <f>IF(Table1[[#This Row],[Savings]]&lt;250,"Low",IF(Table1[[#This Row],[Savings]]&lt;2000,"Medium","High"))</f>
        <v>Medium</v>
      </c>
      <c r="P192" s="4" t="str">
        <f>IF(Table1[[#This Row],[Combined Checking + Savings]]&lt;250,"Low",IF(Table1[[#This Row],[Combined Checking + Savings]]&lt;2000,"Medium","High"))</f>
        <v>Medium</v>
      </c>
      <c r="Q192" s="12">
        <f t="shared" si="4"/>
        <v>9.8917489572772506E-4</v>
      </c>
      <c r="R192" s="12">
        <f>R191+Table1[[#This Row],[Pareto''s Analysis Savings]]</f>
        <v>8.1156477862343673E-2</v>
      </c>
      <c r="S192" s="4">
        <f t="shared" si="5"/>
        <v>0</v>
      </c>
      <c r="U192" s="7">
        <f>U191+Table1[[#This Row],[Pareto''s Analysis Savings2]]</f>
        <v>2.7961006362734225E-2</v>
      </c>
    </row>
    <row r="193" spans="1:21" x14ac:dyDescent="0.2">
      <c r="A193" s="4" t="s">
        <v>25</v>
      </c>
      <c r="B193" s="5">
        <v>0</v>
      </c>
      <c r="C193" s="5">
        <v>763</v>
      </c>
      <c r="D193" s="5">
        <f>Table1[[#This Row],[Savings]]+Table1[[#This Row],[Checking ]]</f>
        <v>763</v>
      </c>
      <c r="E193" s="6">
        <v>13</v>
      </c>
      <c r="F193" s="4">
        <v>46</v>
      </c>
      <c r="G193" s="4" t="s">
        <v>26</v>
      </c>
      <c r="H193" s="4" t="s">
        <v>27</v>
      </c>
      <c r="I193" s="6">
        <v>57</v>
      </c>
      <c r="J193" s="4" t="s">
        <v>28</v>
      </c>
      <c r="K193" s="6">
        <v>3</v>
      </c>
      <c r="L193" s="4" t="s">
        <v>40</v>
      </c>
      <c r="M193" s="4" t="s">
        <v>3</v>
      </c>
      <c r="N193" s="4" t="str">
        <f>IF(Table1[[#This Row],[Checking ]]&lt;250,"Low",IF(Table1[[#This Row],[Checking ]]&lt;2000,"Medium","High"))</f>
        <v>Low</v>
      </c>
      <c r="O193" s="4" t="str">
        <f>IF(Table1[[#This Row],[Savings]]&lt;250,"Low",IF(Table1[[#This Row],[Savings]]&lt;2000,"Medium","High"))</f>
        <v>Medium</v>
      </c>
      <c r="P193" s="4" t="str">
        <f>IF(Table1[[#This Row],[Combined Checking + Savings]]&lt;250,"Low",IF(Table1[[#This Row],[Combined Checking + Savings]]&lt;2000,"Medium","High"))</f>
        <v>Medium</v>
      </c>
      <c r="Q193" s="12">
        <f t="shared" si="4"/>
        <v>9.9047302551214466E-4</v>
      </c>
      <c r="R193" s="12">
        <f>R192+Table1[[#This Row],[Pareto''s Analysis Savings]]</f>
        <v>8.2146950887855813E-2</v>
      </c>
      <c r="S193" s="4">
        <f t="shared" si="5"/>
        <v>0</v>
      </c>
      <c r="U193" s="7">
        <f>U192+Table1[[#This Row],[Pareto''s Analysis Savings2]]</f>
        <v>2.7961006362734225E-2</v>
      </c>
    </row>
    <row r="194" spans="1:21" x14ac:dyDescent="0.2">
      <c r="A194" s="4" t="s">
        <v>38</v>
      </c>
      <c r="B194" s="5">
        <v>0</v>
      </c>
      <c r="C194" s="5">
        <v>770</v>
      </c>
      <c r="D194" s="5">
        <f>Table1[[#This Row],[Savings]]+Table1[[#This Row],[Checking ]]</f>
        <v>770</v>
      </c>
      <c r="E194" s="6">
        <v>37</v>
      </c>
      <c r="F194" s="4">
        <v>3</v>
      </c>
      <c r="G194" s="4" t="s">
        <v>26</v>
      </c>
      <c r="H194" s="4" t="s">
        <v>27</v>
      </c>
      <c r="I194" s="6">
        <v>33</v>
      </c>
      <c r="J194" s="4" t="s">
        <v>28</v>
      </c>
      <c r="K194" s="6">
        <v>4</v>
      </c>
      <c r="L194" s="4" t="s">
        <v>36</v>
      </c>
      <c r="M194" s="4" t="s">
        <v>2</v>
      </c>
      <c r="N194" s="4" t="str">
        <f>IF(Table1[[#This Row],[Checking ]]&lt;250,"Low",IF(Table1[[#This Row],[Checking ]]&lt;2000,"Medium","High"))</f>
        <v>Low</v>
      </c>
      <c r="O194" s="4" t="str">
        <f>IF(Table1[[#This Row],[Savings]]&lt;250,"Low",IF(Table1[[#This Row],[Savings]]&lt;2000,"Medium","High"))</f>
        <v>Medium</v>
      </c>
      <c r="P194" s="4" t="str">
        <f>IF(Table1[[#This Row],[Combined Checking + Savings]]&lt;250,"Low",IF(Table1[[#This Row],[Combined Checking + Savings]]&lt;2000,"Medium","High"))</f>
        <v>Medium</v>
      </c>
      <c r="Q194" s="12">
        <f t="shared" si="4"/>
        <v>9.9955993400308181E-4</v>
      </c>
      <c r="R194" s="12">
        <f>R193+Table1[[#This Row],[Pareto''s Analysis Savings]]</f>
        <v>8.3146510821858893E-2</v>
      </c>
      <c r="S194" s="4">
        <f t="shared" si="5"/>
        <v>0</v>
      </c>
      <c r="U194" s="7">
        <f>U193+Table1[[#This Row],[Pareto''s Analysis Savings2]]</f>
        <v>2.7961006362734225E-2</v>
      </c>
    </row>
    <row r="195" spans="1:21" x14ac:dyDescent="0.2">
      <c r="A195" s="4" t="s">
        <v>38</v>
      </c>
      <c r="B195" s="5">
        <v>0</v>
      </c>
      <c r="C195" s="5">
        <v>771</v>
      </c>
      <c r="D195" s="5">
        <f>Table1[[#This Row],[Savings]]+Table1[[#This Row],[Checking ]]</f>
        <v>771</v>
      </c>
      <c r="E195" s="6">
        <v>25</v>
      </c>
      <c r="F195" s="4">
        <v>0</v>
      </c>
      <c r="G195" s="4" t="s">
        <v>31</v>
      </c>
      <c r="H195" s="4" t="s">
        <v>32</v>
      </c>
      <c r="I195" s="6">
        <v>42</v>
      </c>
      <c r="J195" s="4" t="s">
        <v>35</v>
      </c>
      <c r="K195" s="6">
        <v>2</v>
      </c>
      <c r="L195" s="4" t="s">
        <v>36</v>
      </c>
      <c r="M195" s="4" t="s">
        <v>2</v>
      </c>
      <c r="N195" s="4" t="str">
        <f>IF(Table1[[#This Row],[Checking ]]&lt;250,"Low",IF(Table1[[#This Row],[Checking ]]&lt;2000,"Medium","High"))</f>
        <v>Low</v>
      </c>
      <c r="O195" s="4" t="str">
        <f>IF(Table1[[#This Row],[Savings]]&lt;250,"Low",IF(Table1[[#This Row],[Savings]]&lt;2000,"Medium","High"))</f>
        <v>Medium</v>
      </c>
      <c r="P195" s="4" t="str">
        <f>IF(Table1[[#This Row],[Combined Checking + Savings]]&lt;250,"Low",IF(Table1[[#This Row],[Combined Checking + Savings]]&lt;2000,"Medium","High"))</f>
        <v>Medium</v>
      </c>
      <c r="Q195" s="12">
        <f t="shared" si="4"/>
        <v>1.0008580637875014E-3</v>
      </c>
      <c r="R195" s="12">
        <f>R194+Table1[[#This Row],[Pareto''s Analysis Savings]]</f>
        <v>8.414736888564639E-2</v>
      </c>
      <c r="S195" s="4">
        <f t="shared" si="5"/>
        <v>0</v>
      </c>
      <c r="U195" s="7">
        <f>U194+Table1[[#This Row],[Pareto''s Analysis Savings2]]</f>
        <v>2.7961006362734225E-2</v>
      </c>
    </row>
    <row r="196" spans="1:21" x14ac:dyDescent="0.2">
      <c r="A196" s="4" t="s">
        <v>45</v>
      </c>
      <c r="B196" s="5">
        <v>0</v>
      </c>
      <c r="C196" s="5">
        <v>772</v>
      </c>
      <c r="D196" s="5">
        <f>Table1[[#This Row],[Savings]]+Table1[[#This Row],[Checking ]]</f>
        <v>772</v>
      </c>
      <c r="E196" s="6">
        <v>25</v>
      </c>
      <c r="F196" s="4">
        <v>19</v>
      </c>
      <c r="G196" s="4" t="s">
        <v>31</v>
      </c>
      <c r="H196" s="4" t="s">
        <v>27</v>
      </c>
      <c r="I196" s="6">
        <v>32</v>
      </c>
      <c r="J196" s="4" t="s">
        <v>28</v>
      </c>
      <c r="K196" s="6">
        <v>2</v>
      </c>
      <c r="L196" s="4" t="s">
        <v>36</v>
      </c>
      <c r="M196" s="4" t="s">
        <v>3</v>
      </c>
      <c r="N196" s="4" t="str">
        <f>IF(Table1[[#This Row],[Checking ]]&lt;250,"Low",IF(Table1[[#This Row],[Checking ]]&lt;2000,"Medium","High"))</f>
        <v>Low</v>
      </c>
      <c r="O196" s="4" t="str">
        <f>IF(Table1[[#This Row],[Savings]]&lt;250,"Low",IF(Table1[[#This Row],[Savings]]&lt;2000,"Medium","High"))</f>
        <v>Medium</v>
      </c>
      <c r="P196" s="4" t="str">
        <f>IF(Table1[[#This Row],[Combined Checking + Savings]]&lt;250,"Low",IF(Table1[[#This Row],[Combined Checking + Savings]]&lt;2000,"Medium","High"))</f>
        <v>Medium</v>
      </c>
      <c r="Q196" s="12">
        <f t="shared" ref="Q196:Q259" si="6">C196/$C$429</f>
        <v>1.002156193571921E-3</v>
      </c>
      <c r="R196" s="12">
        <f>R195+Table1[[#This Row],[Pareto''s Analysis Savings]]</f>
        <v>8.5149525079218316E-2</v>
      </c>
      <c r="S196" s="4">
        <f t="shared" ref="S196:S259" si="7">B196/$B$429</f>
        <v>0</v>
      </c>
      <c r="U196" s="7">
        <f>U195+Table1[[#This Row],[Pareto''s Analysis Savings2]]</f>
        <v>2.7961006362734225E-2</v>
      </c>
    </row>
    <row r="197" spans="1:21" x14ac:dyDescent="0.2">
      <c r="A197" s="4" t="s">
        <v>43</v>
      </c>
      <c r="B197" s="5">
        <v>0</v>
      </c>
      <c r="C197" s="5">
        <v>775</v>
      </c>
      <c r="D197" s="5">
        <f>Table1[[#This Row],[Savings]]+Table1[[#This Row],[Checking ]]</f>
        <v>775</v>
      </c>
      <c r="E197" s="6">
        <v>19</v>
      </c>
      <c r="F197" s="4">
        <v>8</v>
      </c>
      <c r="G197" s="4" t="s">
        <v>31</v>
      </c>
      <c r="H197" s="4" t="s">
        <v>37</v>
      </c>
      <c r="I197" s="6">
        <v>46</v>
      </c>
      <c r="J197" s="4" t="s">
        <v>28</v>
      </c>
      <c r="K197" s="6">
        <v>3</v>
      </c>
      <c r="L197" s="4" t="s">
        <v>40</v>
      </c>
      <c r="M197" s="4" t="s">
        <v>2</v>
      </c>
      <c r="N197" s="4" t="str">
        <f>IF(Table1[[#This Row],[Checking ]]&lt;250,"Low",IF(Table1[[#This Row],[Checking ]]&lt;2000,"Medium","High"))</f>
        <v>Low</v>
      </c>
      <c r="O197" s="4" t="str">
        <f>IF(Table1[[#This Row],[Savings]]&lt;250,"Low",IF(Table1[[#This Row],[Savings]]&lt;2000,"Medium","High"))</f>
        <v>Medium</v>
      </c>
      <c r="P197" s="4" t="str">
        <f>IF(Table1[[#This Row],[Combined Checking + Savings]]&lt;250,"Low",IF(Table1[[#This Row],[Combined Checking + Savings]]&lt;2000,"Medium","High"))</f>
        <v>Medium</v>
      </c>
      <c r="Q197" s="12">
        <f t="shared" si="6"/>
        <v>1.0060505829251798E-3</v>
      </c>
      <c r="R197" s="12">
        <f>R196+Table1[[#This Row],[Pareto''s Analysis Savings]]</f>
        <v>8.6155575662143491E-2</v>
      </c>
      <c r="S197" s="4">
        <f t="shared" si="7"/>
        <v>0</v>
      </c>
      <c r="U197" s="7">
        <f>U196+Table1[[#This Row],[Pareto''s Analysis Savings2]]</f>
        <v>2.7961006362734225E-2</v>
      </c>
    </row>
    <row r="198" spans="1:21" x14ac:dyDescent="0.2">
      <c r="A198" s="4" t="s">
        <v>30</v>
      </c>
      <c r="B198" s="5">
        <v>457</v>
      </c>
      <c r="C198" s="5">
        <v>318</v>
      </c>
      <c r="D198" s="5">
        <f>Table1[[#This Row],[Savings]]+Table1[[#This Row],[Checking ]]</f>
        <v>775</v>
      </c>
      <c r="E198" s="6">
        <v>19</v>
      </c>
      <c r="F198" s="4">
        <v>108</v>
      </c>
      <c r="G198" s="4" t="s">
        <v>31</v>
      </c>
      <c r="H198" s="4" t="s">
        <v>32</v>
      </c>
      <c r="I198" s="6">
        <v>40</v>
      </c>
      <c r="J198" s="4" t="s">
        <v>28</v>
      </c>
      <c r="K198" s="6">
        <v>1</v>
      </c>
      <c r="L198" s="4" t="s">
        <v>36</v>
      </c>
      <c r="M198" s="4" t="s">
        <v>3</v>
      </c>
      <c r="N198" s="4" t="str">
        <f>IF(Table1[[#This Row],[Checking ]]&lt;250,"Low",IF(Table1[[#This Row],[Checking ]]&lt;2000,"Medium","High"))</f>
        <v>Medium</v>
      </c>
      <c r="O198" s="4" t="str">
        <f>IF(Table1[[#This Row],[Savings]]&lt;250,"Low",IF(Table1[[#This Row],[Savings]]&lt;2000,"Medium","High"))</f>
        <v>Medium</v>
      </c>
      <c r="P198" s="4" t="str">
        <f>IF(Table1[[#This Row],[Combined Checking + Savings]]&lt;250,"Low",IF(Table1[[#This Row],[Combined Checking + Savings]]&lt;2000,"Medium","High"))</f>
        <v>Medium</v>
      </c>
      <c r="Q198" s="12">
        <f t="shared" si="6"/>
        <v>4.1280527144542856E-4</v>
      </c>
      <c r="R198" s="12">
        <f>R197+Table1[[#This Row],[Pareto''s Analysis Savings]]</f>
        <v>8.6568380933588915E-2</v>
      </c>
      <c r="S198" s="4">
        <f t="shared" si="7"/>
        <v>1.0260301836975702E-3</v>
      </c>
      <c r="U198" s="7">
        <f>U197+Table1[[#This Row],[Pareto''s Analysis Savings2]]</f>
        <v>2.8987036546431796E-2</v>
      </c>
    </row>
    <row r="199" spans="1:21" x14ac:dyDescent="0.2">
      <c r="A199" s="4" t="s">
        <v>38</v>
      </c>
      <c r="B199" s="5">
        <v>315</v>
      </c>
      <c r="C199" s="5">
        <v>466</v>
      </c>
      <c r="D199" s="5">
        <f>Table1[[#This Row],[Savings]]+Table1[[#This Row],[Checking ]]</f>
        <v>781</v>
      </c>
      <c r="E199" s="6">
        <v>13</v>
      </c>
      <c r="F199" s="4">
        <v>3</v>
      </c>
      <c r="G199" s="4" t="s">
        <v>31</v>
      </c>
      <c r="H199" s="4" t="s">
        <v>32</v>
      </c>
      <c r="I199" s="6">
        <v>48</v>
      </c>
      <c r="J199" s="4" t="s">
        <v>28</v>
      </c>
      <c r="K199" s="6">
        <v>3</v>
      </c>
      <c r="L199" s="4" t="s">
        <v>40</v>
      </c>
      <c r="M199" s="4" t="s">
        <v>3</v>
      </c>
      <c r="N199" s="4" t="str">
        <f>IF(Table1[[#This Row],[Checking ]]&lt;250,"Low",IF(Table1[[#This Row],[Checking ]]&lt;2000,"Medium","High"))</f>
        <v>Medium</v>
      </c>
      <c r="O199" s="4" t="str">
        <f>IF(Table1[[#This Row],[Savings]]&lt;250,"Low",IF(Table1[[#This Row],[Savings]]&lt;2000,"Medium","High"))</f>
        <v>Medium</v>
      </c>
      <c r="P199" s="4" t="str">
        <f>IF(Table1[[#This Row],[Combined Checking + Savings]]&lt;250,"Low",IF(Table1[[#This Row],[Combined Checking + Savings]]&lt;2000,"Medium","High"))</f>
        <v>Medium</v>
      </c>
      <c r="Q199" s="12">
        <f t="shared" si="6"/>
        <v>6.0492847953952736E-4</v>
      </c>
      <c r="R199" s="12">
        <f>R198+Table1[[#This Row],[Pareto''s Analysis Savings]]</f>
        <v>8.7173309413128439E-2</v>
      </c>
      <c r="S199" s="4">
        <f t="shared" si="7"/>
        <v>7.0721992968213274E-4</v>
      </c>
      <c r="U199" s="7">
        <f>U198+Table1[[#This Row],[Pareto''s Analysis Savings2]]</f>
        <v>2.9694256476113928E-2</v>
      </c>
    </row>
    <row r="200" spans="1:21" x14ac:dyDescent="0.2">
      <c r="A200" s="4" t="s">
        <v>34</v>
      </c>
      <c r="B200" s="5">
        <v>0</v>
      </c>
      <c r="C200" s="5">
        <v>789</v>
      </c>
      <c r="D200" s="5">
        <f>Table1[[#This Row],[Savings]]+Table1[[#This Row],[Checking ]]</f>
        <v>789</v>
      </c>
      <c r="E200" s="6">
        <v>25</v>
      </c>
      <c r="F200" s="4">
        <v>28</v>
      </c>
      <c r="G200" s="4" t="s">
        <v>31</v>
      </c>
      <c r="H200" s="4" t="s">
        <v>32</v>
      </c>
      <c r="I200" s="6">
        <v>37</v>
      </c>
      <c r="J200" s="4" t="s">
        <v>28</v>
      </c>
      <c r="K200" s="6">
        <v>3</v>
      </c>
      <c r="L200" s="4" t="s">
        <v>29</v>
      </c>
      <c r="M200" s="4" t="s">
        <v>3</v>
      </c>
      <c r="N200" s="4" t="str">
        <f>IF(Table1[[#This Row],[Checking ]]&lt;250,"Low",IF(Table1[[#This Row],[Checking ]]&lt;2000,"Medium","High"))</f>
        <v>Low</v>
      </c>
      <c r="O200" s="4" t="str">
        <f>IF(Table1[[#This Row],[Savings]]&lt;250,"Low",IF(Table1[[#This Row],[Savings]]&lt;2000,"Medium","High"))</f>
        <v>Medium</v>
      </c>
      <c r="P200" s="4" t="str">
        <f>IF(Table1[[#This Row],[Combined Checking + Savings]]&lt;250,"Low",IF(Table1[[#This Row],[Combined Checking + Savings]]&lt;2000,"Medium","High"))</f>
        <v>Medium</v>
      </c>
      <c r="Q200" s="12">
        <f t="shared" si="6"/>
        <v>1.0242243999070539E-3</v>
      </c>
      <c r="R200" s="12">
        <f>R199+Table1[[#This Row],[Pareto''s Analysis Savings]]</f>
        <v>8.8197533813035495E-2</v>
      </c>
      <c r="S200" s="4">
        <f t="shared" si="7"/>
        <v>0</v>
      </c>
      <c r="U200" s="7">
        <f>U199+Table1[[#This Row],[Pareto''s Analysis Savings2]]</f>
        <v>2.9694256476113928E-2</v>
      </c>
    </row>
    <row r="201" spans="1:21" x14ac:dyDescent="0.2">
      <c r="A201" s="4" t="s">
        <v>30</v>
      </c>
      <c r="B201" s="5">
        <v>305</v>
      </c>
      <c r="C201" s="5">
        <v>492</v>
      </c>
      <c r="D201" s="5">
        <f>Table1[[#This Row],[Savings]]+Table1[[#This Row],[Checking ]]</f>
        <v>797</v>
      </c>
      <c r="E201" s="6">
        <v>19</v>
      </c>
      <c r="F201" s="4">
        <v>1</v>
      </c>
      <c r="G201" s="4" t="s">
        <v>26</v>
      </c>
      <c r="H201" s="4" t="s">
        <v>27</v>
      </c>
      <c r="I201" s="6">
        <v>26</v>
      </c>
      <c r="J201" s="4" t="s">
        <v>28</v>
      </c>
      <c r="K201" s="6">
        <v>1</v>
      </c>
      <c r="L201" s="4" t="s">
        <v>36</v>
      </c>
      <c r="M201" s="4" t="s">
        <v>3</v>
      </c>
      <c r="N201" s="4" t="str">
        <f>IF(Table1[[#This Row],[Checking ]]&lt;250,"Low",IF(Table1[[#This Row],[Checking ]]&lt;2000,"Medium","High"))</f>
        <v>Medium</v>
      </c>
      <c r="O201" s="4" t="str">
        <f>IF(Table1[[#This Row],[Savings]]&lt;250,"Low",IF(Table1[[#This Row],[Savings]]&lt;2000,"Medium","High"))</f>
        <v>Medium</v>
      </c>
      <c r="P201" s="4" t="str">
        <f>IF(Table1[[#This Row],[Combined Checking + Savings]]&lt;250,"Low",IF(Table1[[#This Row],[Combined Checking + Savings]]&lt;2000,"Medium","High"))</f>
        <v>Medium</v>
      </c>
      <c r="Q201" s="12">
        <f t="shared" si="6"/>
        <v>6.3867985393443669E-4</v>
      </c>
      <c r="R201" s="12">
        <f>R200+Table1[[#This Row],[Pareto''s Analysis Savings]]</f>
        <v>8.8836213666969935E-2</v>
      </c>
      <c r="S201" s="4">
        <f t="shared" si="7"/>
        <v>6.8476850334301743E-4</v>
      </c>
      <c r="U201" s="7">
        <f>U200+Table1[[#This Row],[Pareto''s Analysis Savings2]]</f>
        <v>3.0379024979456947E-2</v>
      </c>
    </row>
    <row r="202" spans="1:21" x14ac:dyDescent="0.2">
      <c r="A202" s="4" t="s">
        <v>25</v>
      </c>
      <c r="B202" s="5">
        <v>0</v>
      </c>
      <c r="C202" s="5">
        <v>798</v>
      </c>
      <c r="D202" s="5">
        <f>Table1[[#This Row],[Savings]]+Table1[[#This Row],[Checking ]]</f>
        <v>798</v>
      </c>
      <c r="E202" s="6">
        <v>25</v>
      </c>
      <c r="F202" s="4">
        <v>42</v>
      </c>
      <c r="G202" s="4" t="s">
        <v>31</v>
      </c>
      <c r="H202" s="4" t="s">
        <v>32</v>
      </c>
      <c r="I202" s="6">
        <v>23</v>
      </c>
      <c r="J202" s="4" t="s">
        <v>39</v>
      </c>
      <c r="K202" s="6">
        <v>4</v>
      </c>
      <c r="L202" s="4" t="s">
        <v>40</v>
      </c>
      <c r="M202" s="4" t="s">
        <v>2</v>
      </c>
      <c r="N202" s="4" t="str">
        <f>IF(Table1[[#This Row],[Checking ]]&lt;250,"Low",IF(Table1[[#This Row],[Checking ]]&lt;2000,"Medium","High"))</f>
        <v>Low</v>
      </c>
      <c r="O202" s="4" t="str">
        <f>IF(Table1[[#This Row],[Savings]]&lt;250,"Low",IF(Table1[[#This Row],[Savings]]&lt;2000,"Medium","High"))</f>
        <v>Medium</v>
      </c>
      <c r="P202" s="4" t="str">
        <f>IF(Table1[[#This Row],[Combined Checking + Savings]]&lt;250,"Low",IF(Table1[[#This Row],[Combined Checking + Savings]]&lt;2000,"Medium","High"))</f>
        <v>Medium</v>
      </c>
      <c r="Q202" s="12">
        <f t="shared" si="6"/>
        <v>1.0359075679668302E-3</v>
      </c>
      <c r="R202" s="12">
        <f>R201+Table1[[#This Row],[Pareto''s Analysis Savings]]</f>
        <v>8.9872121234936764E-2</v>
      </c>
      <c r="S202" s="4">
        <f t="shared" si="7"/>
        <v>0</v>
      </c>
      <c r="U202" s="7">
        <f>U201+Table1[[#This Row],[Pareto''s Analysis Savings2]]</f>
        <v>3.0379024979456947E-2</v>
      </c>
    </row>
    <row r="203" spans="1:21" x14ac:dyDescent="0.2">
      <c r="A203" s="4" t="s">
        <v>42</v>
      </c>
      <c r="B203" s="5">
        <v>0</v>
      </c>
      <c r="C203" s="5">
        <v>800</v>
      </c>
      <c r="D203" s="5">
        <f>Table1[[#This Row],[Savings]]+Table1[[#This Row],[Checking ]]</f>
        <v>800</v>
      </c>
      <c r="E203" s="6">
        <v>49</v>
      </c>
      <c r="F203" s="4">
        <v>2</v>
      </c>
      <c r="G203" s="4" t="s">
        <v>26</v>
      </c>
      <c r="H203" s="4" t="s">
        <v>27</v>
      </c>
      <c r="I203" s="6">
        <v>23</v>
      </c>
      <c r="J203" s="4" t="s">
        <v>39</v>
      </c>
      <c r="K203" s="6">
        <v>4</v>
      </c>
      <c r="L203" s="4" t="s">
        <v>36</v>
      </c>
      <c r="M203" s="4" t="s">
        <v>2</v>
      </c>
      <c r="N203" s="4" t="str">
        <f>IF(Table1[[#This Row],[Checking ]]&lt;250,"Low",IF(Table1[[#This Row],[Checking ]]&lt;2000,"Medium","High"))</f>
        <v>Low</v>
      </c>
      <c r="O203" s="4" t="str">
        <f>IF(Table1[[#This Row],[Savings]]&lt;250,"Low",IF(Table1[[#This Row],[Savings]]&lt;2000,"Medium","High"))</f>
        <v>Medium</v>
      </c>
      <c r="P203" s="4" t="str">
        <f>IF(Table1[[#This Row],[Combined Checking + Savings]]&lt;250,"Low",IF(Table1[[#This Row],[Combined Checking + Savings]]&lt;2000,"Medium","High"))</f>
        <v>Medium</v>
      </c>
      <c r="Q203" s="12">
        <f t="shared" si="6"/>
        <v>1.0385038275356694E-3</v>
      </c>
      <c r="R203" s="12">
        <f>R202+Table1[[#This Row],[Pareto''s Analysis Savings]]</f>
        <v>9.0910625062472439E-2</v>
      </c>
      <c r="S203" s="4">
        <f t="shared" si="7"/>
        <v>0</v>
      </c>
      <c r="U203" s="7">
        <f>U202+Table1[[#This Row],[Pareto''s Analysis Savings2]]</f>
        <v>3.0379024979456947E-2</v>
      </c>
    </row>
    <row r="204" spans="1:21" x14ac:dyDescent="0.2">
      <c r="A204" s="4" t="s">
        <v>30</v>
      </c>
      <c r="B204" s="5">
        <v>0</v>
      </c>
      <c r="C204" s="5">
        <v>800</v>
      </c>
      <c r="D204" s="5">
        <f>Table1[[#This Row],[Savings]]+Table1[[#This Row],[Checking ]]</f>
        <v>800</v>
      </c>
      <c r="E204" s="6">
        <v>13</v>
      </c>
      <c r="F204" s="4">
        <v>69</v>
      </c>
      <c r="G204" s="4" t="s">
        <v>31</v>
      </c>
      <c r="H204" s="4" t="s">
        <v>32</v>
      </c>
      <c r="I204" s="6">
        <v>59</v>
      </c>
      <c r="J204" s="4" t="s">
        <v>28</v>
      </c>
      <c r="K204" s="6">
        <v>3</v>
      </c>
      <c r="L204" s="4" t="s">
        <v>36</v>
      </c>
      <c r="M204" s="4" t="s">
        <v>2</v>
      </c>
      <c r="N204" s="4" t="str">
        <f>IF(Table1[[#This Row],[Checking ]]&lt;250,"Low",IF(Table1[[#This Row],[Checking ]]&lt;2000,"Medium","High"))</f>
        <v>Low</v>
      </c>
      <c r="O204" s="4" t="str">
        <f>IF(Table1[[#This Row],[Savings]]&lt;250,"Low",IF(Table1[[#This Row],[Savings]]&lt;2000,"Medium","High"))</f>
        <v>Medium</v>
      </c>
      <c r="P204" s="4" t="str">
        <f>IF(Table1[[#This Row],[Combined Checking + Savings]]&lt;250,"Low",IF(Table1[[#This Row],[Combined Checking + Savings]]&lt;2000,"Medium","High"))</f>
        <v>Medium</v>
      </c>
      <c r="Q204" s="12">
        <f t="shared" si="6"/>
        <v>1.0385038275356694E-3</v>
      </c>
      <c r="R204" s="12">
        <f>R203+Table1[[#This Row],[Pareto''s Analysis Savings]]</f>
        <v>9.1949128890008114E-2</v>
      </c>
      <c r="S204" s="4">
        <f t="shared" si="7"/>
        <v>0</v>
      </c>
      <c r="U204" s="7">
        <f>U203+Table1[[#This Row],[Pareto''s Analysis Savings2]]</f>
        <v>3.0379024979456947E-2</v>
      </c>
    </row>
    <row r="205" spans="1:21" x14ac:dyDescent="0.2">
      <c r="A205" s="4" t="s">
        <v>30</v>
      </c>
      <c r="B205" s="5">
        <v>0</v>
      </c>
      <c r="C205" s="5">
        <v>803</v>
      </c>
      <c r="D205" s="5">
        <f>Table1[[#This Row],[Savings]]+Table1[[#This Row],[Checking ]]</f>
        <v>803</v>
      </c>
      <c r="E205" s="6">
        <v>13</v>
      </c>
      <c r="F205" s="4">
        <v>89</v>
      </c>
      <c r="G205" s="4" t="s">
        <v>31</v>
      </c>
      <c r="H205" s="4" t="s">
        <v>32</v>
      </c>
      <c r="I205" s="6">
        <v>52</v>
      </c>
      <c r="J205" s="4" t="s">
        <v>35</v>
      </c>
      <c r="K205" s="6">
        <v>4</v>
      </c>
      <c r="L205" s="4" t="s">
        <v>29</v>
      </c>
      <c r="M205" s="4" t="s">
        <v>2</v>
      </c>
      <c r="N205" s="4" t="str">
        <f>IF(Table1[[#This Row],[Checking ]]&lt;250,"Low",IF(Table1[[#This Row],[Checking ]]&lt;2000,"Medium","High"))</f>
        <v>Low</v>
      </c>
      <c r="O205" s="4" t="str">
        <f>IF(Table1[[#This Row],[Savings]]&lt;250,"Low",IF(Table1[[#This Row],[Savings]]&lt;2000,"Medium","High"))</f>
        <v>Medium</v>
      </c>
      <c r="P205" s="4" t="str">
        <f>IF(Table1[[#This Row],[Combined Checking + Savings]]&lt;250,"Low",IF(Table1[[#This Row],[Combined Checking + Savings]]&lt;2000,"Medium","High"))</f>
        <v>Medium</v>
      </c>
      <c r="Q205" s="12">
        <f t="shared" si="6"/>
        <v>1.0423982168889282E-3</v>
      </c>
      <c r="R205" s="12">
        <f>R204+Table1[[#This Row],[Pareto''s Analysis Savings]]</f>
        <v>9.2991527106897037E-2</v>
      </c>
      <c r="S205" s="4">
        <f t="shared" si="7"/>
        <v>0</v>
      </c>
      <c r="U205" s="7">
        <f>U204+Table1[[#This Row],[Pareto''s Analysis Savings2]]</f>
        <v>3.0379024979456947E-2</v>
      </c>
    </row>
    <row r="206" spans="1:21" x14ac:dyDescent="0.2">
      <c r="A206" s="4" t="s">
        <v>30</v>
      </c>
      <c r="B206" s="5">
        <v>113</v>
      </c>
      <c r="C206" s="5">
        <v>692</v>
      </c>
      <c r="D206" s="5">
        <f>Table1[[#This Row],[Savings]]+Table1[[#This Row],[Checking ]]</f>
        <v>805</v>
      </c>
      <c r="E206" s="6">
        <v>11</v>
      </c>
      <c r="F206" s="4">
        <v>14</v>
      </c>
      <c r="G206" s="4" t="s">
        <v>31</v>
      </c>
      <c r="H206" s="4" t="s">
        <v>27</v>
      </c>
      <c r="I206" s="6">
        <v>30</v>
      </c>
      <c r="J206" s="4" t="s">
        <v>28</v>
      </c>
      <c r="K206" s="6">
        <v>2</v>
      </c>
      <c r="L206" s="4" t="s">
        <v>40</v>
      </c>
      <c r="M206" s="4" t="s">
        <v>3</v>
      </c>
      <c r="N206" s="4" t="str">
        <f>IF(Table1[[#This Row],[Checking ]]&lt;250,"Low",IF(Table1[[#This Row],[Checking ]]&lt;2000,"Medium","High"))</f>
        <v>Low</v>
      </c>
      <c r="O206" s="4" t="str">
        <f>IF(Table1[[#This Row],[Savings]]&lt;250,"Low",IF(Table1[[#This Row],[Savings]]&lt;2000,"Medium","High"))</f>
        <v>Medium</v>
      </c>
      <c r="P206" s="4" t="str">
        <f>IF(Table1[[#This Row],[Combined Checking + Savings]]&lt;250,"Low",IF(Table1[[#This Row],[Combined Checking + Savings]]&lt;2000,"Medium","High"))</f>
        <v>Medium</v>
      </c>
      <c r="Q206" s="12">
        <f t="shared" si="6"/>
        <v>8.9830581081835404E-4</v>
      </c>
      <c r="R206" s="12">
        <f>R205+Table1[[#This Row],[Pareto''s Analysis Savings]]</f>
        <v>9.3889832917715396E-2</v>
      </c>
      <c r="S206" s="4">
        <f t="shared" si="7"/>
        <v>2.5370111763200315E-4</v>
      </c>
      <c r="U206" s="7">
        <f>U205+Table1[[#This Row],[Pareto''s Analysis Savings2]]</f>
        <v>3.063272609708895E-2</v>
      </c>
    </row>
    <row r="207" spans="1:21" x14ac:dyDescent="0.2">
      <c r="A207" s="4" t="s">
        <v>38</v>
      </c>
      <c r="B207" s="5">
        <v>0</v>
      </c>
      <c r="C207" s="5">
        <v>806</v>
      </c>
      <c r="D207" s="5">
        <f>Table1[[#This Row],[Savings]]+Table1[[#This Row],[Checking ]]</f>
        <v>806</v>
      </c>
      <c r="E207" s="6">
        <v>19</v>
      </c>
      <c r="F207" s="4">
        <v>3</v>
      </c>
      <c r="G207" s="4" t="s">
        <v>26</v>
      </c>
      <c r="H207" s="4" t="s">
        <v>27</v>
      </c>
      <c r="I207" s="6">
        <v>22</v>
      </c>
      <c r="J207" s="4" t="s">
        <v>28</v>
      </c>
      <c r="K207" s="6">
        <v>2</v>
      </c>
      <c r="L207" s="4" t="s">
        <v>40</v>
      </c>
      <c r="M207" s="4" t="s">
        <v>2</v>
      </c>
      <c r="N207" s="4" t="str">
        <f>IF(Table1[[#This Row],[Checking ]]&lt;250,"Low",IF(Table1[[#This Row],[Checking ]]&lt;2000,"Medium","High"))</f>
        <v>Low</v>
      </c>
      <c r="O207" s="4" t="str">
        <f>IF(Table1[[#This Row],[Savings]]&lt;250,"Low",IF(Table1[[#This Row],[Savings]]&lt;2000,"Medium","High"))</f>
        <v>Medium</v>
      </c>
      <c r="P207" s="4" t="str">
        <f>IF(Table1[[#This Row],[Combined Checking + Savings]]&lt;250,"Low",IF(Table1[[#This Row],[Combined Checking + Savings]]&lt;2000,"Medium","High"))</f>
        <v>Medium</v>
      </c>
      <c r="Q207" s="12">
        <f t="shared" si="6"/>
        <v>1.046292606242187E-3</v>
      </c>
      <c r="R207" s="12">
        <f>R206+Table1[[#This Row],[Pareto''s Analysis Savings]]</f>
        <v>9.4936125523957582E-2</v>
      </c>
      <c r="S207" s="4">
        <f t="shared" si="7"/>
        <v>0</v>
      </c>
      <c r="U207" s="7">
        <f>U206+Table1[[#This Row],[Pareto''s Analysis Savings2]]</f>
        <v>3.063272609708895E-2</v>
      </c>
    </row>
    <row r="208" spans="1:21" x14ac:dyDescent="0.2">
      <c r="A208" s="4" t="s">
        <v>45</v>
      </c>
      <c r="B208" s="5">
        <v>0</v>
      </c>
      <c r="C208" s="5">
        <v>807</v>
      </c>
      <c r="D208" s="5">
        <f>Table1[[#This Row],[Savings]]+Table1[[#This Row],[Checking ]]</f>
        <v>807</v>
      </c>
      <c r="E208" s="6">
        <v>25</v>
      </c>
      <c r="F208" s="4">
        <v>75</v>
      </c>
      <c r="G208" s="4" t="s">
        <v>31</v>
      </c>
      <c r="H208" s="4" t="s">
        <v>32</v>
      </c>
      <c r="I208" s="6">
        <v>43</v>
      </c>
      <c r="J208" s="4" t="s">
        <v>35</v>
      </c>
      <c r="K208" s="6">
        <v>4</v>
      </c>
      <c r="L208" s="4" t="s">
        <v>36</v>
      </c>
      <c r="M208" s="4" t="s">
        <v>3</v>
      </c>
      <c r="N208" s="4" t="str">
        <f>IF(Table1[[#This Row],[Checking ]]&lt;250,"Low",IF(Table1[[#This Row],[Checking ]]&lt;2000,"Medium","High"))</f>
        <v>Low</v>
      </c>
      <c r="O208" s="4" t="str">
        <f>IF(Table1[[#This Row],[Savings]]&lt;250,"Low",IF(Table1[[#This Row],[Savings]]&lt;2000,"Medium","High"))</f>
        <v>Medium</v>
      </c>
      <c r="P208" s="4" t="str">
        <f>IF(Table1[[#This Row],[Combined Checking + Savings]]&lt;250,"Low",IF(Table1[[#This Row],[Combined Checking + Savings]]&lt;2000,"Medium","High"))</f>
        <v>Medium</v>
      </c>
      <c r="Q208" s="12">
        <f t="shared" si="6"/>
        <v>1.0475907360266066E-3</v>
      </c>
      <c r="R208" s="12">
        <f>R207+Table1[[#This Row],[Pareto''s Analysis Savings]]</f>
        <v>9.5983716259984184E-2</v>
      </c>
      <c r="S208" s="4">
        <f t="shared" si="7"/>
        <v>0</v>
      </c>
      <c r="U208" s="7">
        <f>U207+Table1[[#This Row],[Pareto''s Analysis Savings2]]</f>
        <v>3.063272609708895E-2</v>
      </c>
    </row>
    <row r="209" spans="1:21" x14ac:dyDescent="0.2">
      <c r="A209" s="4" t="s">
        <v>25</v>
      </c>
      <c r="B209" s="5">
        <v>0</v>
      </c>
      <c r="C209" s="5">
        <v>813</v>
      </c>
      <c r="D209" s="5">
        <f>Table1[[#This Row],[Savings]]+Table1[[#This Row],[Checking ]]</f>
        <v>813</v>
      </c>
      <c r="E209" s="6">
        <v>43</v>
      </c>
      <c r="F209" s="4">
        <v>28</v>
      </c>
      <c r="G209" s="4" t="s">
        <v>31</v>
      </c>
      <c r="H209" s="4" t="s">
        <v>32</v>
      </c>
      <c r="I209" s="6">
        <v>25</v>
      </c>
      <c r="J209" s="4" t="s">
        <v>28</v>
      </c>
      <c r="K209" s="6">
        <v>2</v>
      </c>
      <c r="L209" s="4" t="s">
        <v>36</v>
      </c>
      <c r="M209" s="4" t="s">
        <v>2</v>
      </c>
      <c r="N209" s="4" t="str">
        <f>IF(Table1[[#This Row],[Checking ]]&lt;250,"Low",IF(Table1[[#This Row],[Checking ]]&lt;2000,"Medium","High"))</f>
        <v>Low</v>
      </c>
      <c r="O209" s="4" t="str">
        <f>IF(Table1[[#This Row],[Savings]]&lt;250,"Low",IF(Table1[[#This Row],[Savings]]&lt;2000,"Medium","High"))</f>
        <v>Medium</v>
      </c>
      <c r="P209" s="4" t="str">
        <f>IF(Table1[[#This Row],[Combined Checking + Savings]]&lt;250,"Low",IF(Table1[[#This Row],[Combined Checking + Savings]]&lt;2000,"Medium","High"))</f>
        <v>Medium</v>
      </c>
      <c r="Q209" s="12">
        <f t="shared" si="6"/>
        <v>1.0553795147331239E-3</v>
      </c>
      <c r="R209" s="12">
        <f>R208+Table1[[#This Row],[Pareto''s Analysis Savings]]</f>
        <v>9.703909577471731E-2</v>
      </c>
      <c r="S209" s="4">
        <f t="shared" si="7"/>
        <v>0</v>
      </c>
      <c r="U209" s="7">
        <f>U208+Table1[[#This Row],[Pareto''s Analysis Savings2]]</f>
        <v>3.063272609708895E-2</v>
      </c>
    </row>
    <row r="210" spans="1:21" x14ac:dyDescent="0.2">
      <c r="A210" s="4" t="s">
        <v>30</v>
      </c>
      <c r="B210" s="5">
        <v>0</v>
      </c>
      <c r="C210" s="5">
        <v>815</v>
      </c>
      <c r="D210" s="5">
        <f>Table1[[#This Row],[Savings]]+Table1[[#This Row],[Checking ]]</f>
        <v>815</v>
      </c>
      <c r="E210" s="6">
        <v>19</v>
      </c>
      <c r="F210" s="4">
        <v>13</v>
      </c>
      <c r="G210" s="4" t="s">
        <v>31</v>
      </c>
      <c r="H210" s="4" t="s">
        <v>32</v>
      </c>
      <c r="I210" s="6">
        <v>41</v>
      </c>
      <c r="J210" s="4" t="s">
        <v>28</v>
      </c>
      <c r="K210" s="6">
        <v>3</v>
      </c>
      <c r="L210" s="4" t="s">
        <v>36</v>
      </c>
      <c r="M210" s="4" t="s">
        <v>2</v>
      </c>
      <c r="N210" s="4" t="str">
        <f>IF(Table1[[#This Row],[Checking ]]&lt;250,"Low",IF(Table1[[#This Row],[Checking ]]&lt;2000,"Medium","High"))</f>
        <v>Low</v>
      </c>
      <c r="O210" s="4" t="str">
        <f>IF(Table1[[#This Row],[Savings]]&lt;250,"Low",IF(Table1[[#This Row],[Savings]]&lt;2000,"Medium","High"))</f>
        <v>Medium</v>
      </c>
      <c r="P210" s="4" t="str">
        <f>IF(Table1[[#This Row],[Combined Checking + Savings]]&lt;250,"Low",IF(Table1[[#This Row],[Combined Checking + Savings]]&lt;2000,"Medium","High"))</f>
        <v>Medium</v>
      </c>
      <c r="Q210" s="12">
        <f t="shared" si="6"/>
        <v>1.0579757743019631E-3</v>
      </c>
      <c r="R210" s="12">
        <f>R209+Table1[[#This Row],[Pareto''s Analysis Savings]]</f>
        <v>9.8097071549019269E-2</v>
      </c>
      <c r="S210" s="4">
        <f t="shared" si="7"/>
        <v>0</v>
      </c>
      <c r="U210" s="7">
        <f>U209+Table1[[#This Row],[Pareto''s Analysis Savings2]]</f>
        <v>3.063272609708895E-2</v>
      </c>
    </row>
    <row r="211" spans="1:21" x14ac:dyDescent="0.2">
      <c r="A211" s="4" t="s">
        <v>34</v>
      </c>
      <c r="B211" s="5">
        <v>819</v>
      </c>
      <c r="C211" s="5">
        <v>0</v>
      </c>
      <c r="D211" s="5">
        <f>Table1[[#This Row],[Savings]]+Table1[[#This Row],[Checking ]]</f>
        <v>819</v>
      </c>
      <c r="E211" s="6">
        <v>13</v>
      </c>
      <c r="F211" s="4">
        <v>23</v>
      </c>
      <c r="G211" s="4" t="s">
        <v>31</v>
      </c>
      <c r="H211" s="4" t="s">
        <v>32</v>
      </c>
      <c r="I211" s="6">
        <v>29</v>
      </c>
      <c r="J211" s="4" t="s">
        <v>28</v>
      </c>
      <c r="K211" s="6">
        <v>2</v>
      </c>
      <c r="L211" s="4" t="s">
        <v>36</v>
      </c>
      <c r="M211" s="4" t="s">
        <v>3</v>
      </c>
      <c r="N211" s="4" t="str">
        <f>IF(Table1[[#This Row],[Checking ]]&lt;250,"Low",IF(Table1[[#This Row],[Checking ]]&lt;2000,"Medium","High"))</f>
        <v>Medium</v>
      </c>
      <c r="O211" s="4" t="str">
        <f>IF(Table1[[#This Row],[Savings]]&lt;250,"Low",IF(Table1[[#This Row],[Savings]]&lt;2000,"Medium","High"))</f>
        <v>Low</v>
      </c>
      <c r="P211" s="4" t="str">
        <f>IF(Table1[[#This Row],[Combined Checking + Savings]]&lt;250,"Low",IF(Table1[[#This Row],[Combined Checking + Savings]]&lt;2000,"Medium","High"))</f>
        <v>Medium</v>
      </c>
      <c r="Q211" s="12">
        <f t="shared" si="6"/>
        <v>0</v>
      </c>
      <c r="R211" s="12">
        <f>R210+Table1[[#This Row],[Pareto''s Analysis Savings]]</f>
        <v>9.8097071549019269E-2</v>
      </c>
      <c r="S211" s="4">
        <f t="shared" si="7"/>
        <v>1.8387718171735451E-3</v>
      </c>
      <c r="U211" s="7">
        <f>U210+Table1[[#This Row],[Pareto''s Analysis Savings2]]</f>
        <v>3.2471497914262494E-2</v>
      </c>
    </row>
    <row r="212" spans="1:21" x14ac:dyDescent="0.2">
      <c r="A212" s="4" t="s">
        <v>38</v>
      </c>
      <c r="B212" s="5">
        <v>0</v>
      </c>
      <c r="C212" s="5">
        <v>821</v>
      </c>
      <c r="D212" s="5">
        <f>Table1[[#This Row],[Savings]]+Table1[[#This Row],[Checking ]]</f>
        <v>821</v>
      </c>
      <c r="E212" s="6">
        <v>48</v>
      </c>
      <c r="F212" s="4">
        <v>5</v>
      </c>
      <c r="G212" s="4" t="s">
        <v>26</v>
      </c>
      <c r="H212" s="4" t="s">
        <v>27</v>
      </c>
      <c r="I212" s="6">
        <v>34</v>
      </c>
      <c r="J212" s="4" t="s">
        <v>28</v>
      </c>
      <c r="K212" s="6">
        <v>1</v>
      </c>
      <c r="L212" s="4" t="s">
        <v>40</v>
      </c>
      <c r="M212" s="4" t="s">
        <v>3</v>
      </c>
      <c r="N212" s="4" t="str">
        <f>IF(Table1[[#This Row],[Checking ]]&lt;250,"Low",IF(Table1[[#This Row],[Checking ]]&lt;2000,"Medium","High"))</f>
        <v>Low</v>
      </c>
      <c r="O212" s="4" t="str">
        <f>IF(Table1[[#This Row],[Savings]]&lt;250,"Low",IF(Table1[[#This Row],[Savings]]&lt;2000,"Medium","High"))</f>
        <v>Medium</v>
      </c>
      <c r="P212" s="4" t="str">
        <f>IF(Table1[[#This Row],[Combined Checking + Savings]]&lt;250,"Low",IF(Table1[[#This Row],[Combined Checking + Savings]]&lt;2000,"Medium","High"))</f>
        <v>Medium</v>
      </c>
      <c r="Q212" s="12">
        <f t="shared" si="6"/>
        <v>1.0657645530084807E-3</v>
      </c>
      <c r="R212" s="12">
        <f>R211+Table1[[#This Row],[Pareto''s Analysis Savings]]</f>
        <v>9.9162836102027752E-2</v>
      </c>
      <c r="S212" s="4">
        <f t="shared" si="7"/>
        <v>0</v>
      </c>
      <c r="U212" s="7">
        <f>U211+Table1[[#This Row],[Pareto''s Analysis Savings2]]</f>
        <v>3.2471497914262494E-2</v>
      </c>
    </row>
    <row r="213" spans="1:21" x14ac:dyDescent="0.2">
      <c r="A213" s="4" t="s">
        <v>38</v>
      </c>
      <c r="B213" s="5">
        <v>0</v>
      </c>
      <c r="C213" s="5">
        <v>821</v>
      </c>
      <c r="D213" s="5">
        <f>Table1[[#This Row],[Savings]]+Table1[[#This Row],[Checking ]]</f>
        <v>821</v>
      </c>
      <c r="E213" s="6">
        <v>25</v>
      </c>
      <c r="F213" s="4">
        <v>63</v>
      </c>
      <c r="G213" s="4" t="s">
        <v>31</v>
      </c>
      <c r="H213" s="4" t="s">
        <v>32</v>
      </c>
      <c r="I213" s="6">
        <v>44</v>
      </c>
      <c r="J213" s="4" t="s">
        <v>28</v>
      </c>
      <c r="K213" s="6">
        <v>1</v>
      </c>
      <c r="L213" s="4" t="s">
        <v>36</v>
      </c>
      <c r="M213" s="4" t="s">
        <v>2</v>
      </c>
      <c r="N213" s="4" t="str">
        <f>IF(Table1[[#This Row],[Checking ]]&lt;250,"Low",IF(Table1[[#This Row],[Checking ]]&lt;2000,"Medium","High"))</f>
        <v>Low</v>
      </c>
      <c r="O213" s="4" t="str">
        <f>IF(Table1[[#This Row],[Savings]]&lt;250,"Low",IF(Table1[[#This Row],[Savings]]&lt;2000,"Medium","High"))</f>
        <v>Medium</v>
      </c>
      <c r="P213" s="4" t="str">
        <f>IF(Table1[[#This Row],[Combined Checking + Savings]]&lt;250,"Low",IF(Table1[[#This Row],[Combined Checking + Savings]]&lt;2000,"Medium","High"))</f>
        <v>Medium</v>
      </c>
      <c r="Q213" s="12">
        <f t="shared" si="6"/>
        <v>1.0657645530084807E-3</v>
      </c>
      <c r="R213" s="12">
        <f>R212+Table1[[#This Row],[Pareto''s Analysis Savings]]</f>
        <v>0.10022860065503623</v>
      </c>
      <c r="S213" s="4">
        <f t="shared" si="7"/>
        <v>0</v>
      </c>
      <c r="U213" s="7">
        <f>U212+Table1[[#This Row],[Pareto''s Analysis Savings2]]</f>
        <v>3.2471497914262494E-2</v>
      </c>
    </row>
    <row r="214" spans="1:21" x14ac:dyDescent="0.2">
      <c r="A214" s="4" t="s">
        <v>25</v>
      </c>
      <c r="B214" s="5">
        <v>0</v>
      </c>
      <c r="C214" s="5">
        <v>823</v>
      </c>
      <c r="D214" s="5">
        <f>Table1[[#This Row],[Savings]]+Table1[[#This Row],[Checking ]]</f>
        <v>823</v>
      </c>
      <c r="E214" s="6">
        <v>25</v>
      </c>
      <c r="F214" s="4">
        <v>47</v>
      </c>
      <c r="G214" s="4" t="s">
        <v>31</v>
      </c>
      <c r="H214" s="4" t="s">
        <v>32</v>
      </c>
      <c r="I214" s="6">
        <v>27</v>
      </c>
      <c r="J214" s="4" t="s">
        <v>28</v>
      </c>
      <c r="K214" s="6">
        <v>2</v>
      </c>
      <c r="L214" s="4" t="s">
        <v>36</v>
      </c>
      <c r="M214" s="4" t="s">
        <v>3</v>
      </c>
      <c r="N214" s="4" t="str">
        <f>IF(Table1[[#This Row],[Checking ]]&lt;250,"Low",IF(Table1[[#This Row],[Checking ]]&lt;2000,"Medium","High"))</f>
        <v>Low</v>
      </c>
      <c r="O214" s="4" t="str">
        <f>IF(Table1[[#This Row],[Savings]]&lt;250,"Low",IF(Table1[[#This Row],[Savings]]&lt;2000,"Medium","High"))</f>
        <v>Medium</v>
      </c>
      <c r="P214" s="4" t="str">
        <f>IF(Table1[[#This Row],[Combined Checking + Savings]]&lt;250,"Low",IF(Table1[[#This Row],[Combined Checking + Savings]]&lt;2000,"Medium","High"))</f>
        <v>Medium</v>
      </c>
      <c r="Q214" s="12">
        <f t="shared" si="6"/>
        <v>1.0683608125773199E-3</v>
      </c>
      <c r="R214" s="12">
        <f>R213+Table1[[#This Row],[Pareto''s Analysis Savings]]</f>
        <v>0.10129696146761355</v>
      </c>
      <c r="S214" s="4">
        <f t="shared" si="7"/>
        <v>0</v>
      </c>
      <c r="U214" s="7">
        <f>U213+Table1[[#This Row],[Pareto''s Analysis Savings2]]</f>
        <v>3.2471497914262494E-2</v>
      </c>
    </row>
    <row r="215" spans="1:21" x14ac:dyDescent="0.2">
      <c r="A215" s="4" t="s">
        <v>30</v>
      </c>
      <c r="B215" s="5">
        <v>0</v>
      </c>
      <c r="C215" s="5">
        <v>835</v>
      </c>
      <c r="D215" s="5">
        <f>Table1[[#This Row],[Savings]]+Table1[[#This Row],[Checking ]]</f>
        <v>835</v>
      </c>
      <c r="E215" s="6">
        <v>19</v>
      </c>
      <c r="F215" s="4">
        <v>42</v>
      </c>
      <c r="G215" s="4" t="s">
        <v>26</v>
      </c>
      <c r="H215" s="4" t="s">
        <v>27</v>
      </c>
      <c r="I215" s="6">
        <v>21</v>
      </c>
      <c r="J215" s="4" t="s">
        <v>28</v>
      </c>
      <c r="K215" s="6">
        <v>1</v>
      </c>
      <c r="L215" s="4" t="s">
        <v>36</v>
      </c>
      <c r="M215" s="4" t="s">
        <v>2</v>
      </c>
      <c r="N215" s="4" t="str">
        <f>IF(Table1[[#This Row],[Checking ]]&lt;250,"Low",IF(Table1[[#This Row],[Checking ]]&lt;2000,"Medium","High"))</f>
        <v>Low</v>
      </c>
      <c r="O215" s="4" t="str">
        <f>IF(Table1[[#This Row],[Savings]]&lt;250,"Low",IF(Table1[[#This Row],[Savings]]&lt;2000,"Medium","High"))</f>
        <v>Medium</v>
      </c>
      <c r="P215" s="4" t="str">
        <f>IF(Table1[[#This Row],[Combined Checking + Savings]]&lt;250,"Low",IF(Table1[[#This Row],[Combined Checking + Savings]]&lt;2000,"Medium","High"))</f>
        <v>Medium</v>
      </c>
      <c r="Q215" s="12">
        <f t="shared" si="6"/>
        <v>1.083938369990355E-3</v>
      </c>
      <c r="R215" s="12">
        <f>R214+Table1[[#This Row],[Pareto''s Analysis Savings]]</f>
        <v>0.1023808998376039</v>
      </c>
      <c r="S215" s="4">
        <f t="shared" si="7"/>
        <v>0</v>
      </c>
      <c r="U215" s="7">
        <f>U214+Table1[[#This Row],[Pareto''s Analysis Savings2]]</f>
        <v>3.2471497914262494E-2</v>
      </c>
    </row>
    <row r="216" spans="1:21" x14ac:dyDescent="0.2">
      <c r="A216" s="4" t="s">
        <v>30</v>
      </c>
      <c r="B216" s="5">
        <v>0</v>
      </c>
      <c r="C216" s="5">
        <v>836</v>
      </c>
      <c r="D216" s="5">
        <f>Table1[[#This Row],[Savings]]+Table1[[#This Row],[Checking ]]</f>
        <v>836</v>
      </c>
      <c r="E216" s="6">
        <v>25</v>
      </c>
      <c r="F216" s="4">
        <v>99</v>
      </c>
      <c r="G216" s="4" t="s">
        <v>31</v>
      </c>
      <c r="H216" s="4" t="s">
        <v>32</v>
      </c>
      <c r="I216" s="6">
        <v>32</v>
      </c>
      <c r="J216" s="4" t="s">
        <v>28</v>
      </c>
      <c r="K216" s="6">
        <v>4</v>
      </c>
      <c r="L216" s="4" t="s">
        <v>36</v>
      </c>
      <c r="M216" s="4" t="s">
        <v>3</v>
      </c>
      <c r="N216" s="4" t="str">
        <f>IF(Table1[[#This Row],[Checking ]]&lt;250,"Low",IF(Table1[[#This Row],[Checking ]]&lt;2000,"Medium","High"))</f>
        <v>Low</v>
      </c>
      <c r="O216" s="4" t="str">
        <f>IF(Table1[[#This Row],[Savings]]&lt;250,"Low",IF(Table1[[#This Row],[Savings]]&lt;2000,"Medium","High"))</f>
        <v>Medium</v>
      </c>
      <c r="P216" s="4" t="str">
        <f>IF(Table1[[#This Row],[Combined Checking + Savings]]&lt;250,"Low",IF(Table1[[#This Row],[Combined Checking + Savings]]&lt;2000,"Medium","High"))</f>
        <v>Medium</v>
      </c>
      <c r="Q216" s="12">
        <f t="shared" si="6"/>
        <v>1.0852364997747746E-3</v>
      </c>
      <c r="R216" s="12">
        <f>R215+Table1[[#This Row],[Pareto''s Analysis Savings]]</f>
        <v>0.10346613633737868</v>
      </c>
      <c r="S216" s="4">
        <f t="shared" si="7"/>
        <v>0</v>
      </c>
      <c r="U216" s="7">
        <f>U215+Table1[[#This Row],[Pareto''s Analysis Savings2]]</f>
        <v>3.2471497914262494E-2</v>
      </c>
    </row>
    <row r="217" spans="1:21" x14ac:dyDescent="0.2">
      <c r="A217" s="4" t="s">
        <v>25</v>
      </c>
      <c r="B217" s="5">
        <v>0</v>
      </c>
      <c r="C217" s="5">
        <v>836</v>
      </c>
      <c r="D217" s="5">
        <f>Table1[[#This Row],[Savings]]+Table1[[#This Row],[Checking ]]</f>
        <v>836</v>
      </c>
      <c r="E217" s="6">
        <v>25</v>
      </c>
      <c r="F217" s="4">
        <v>0</v>
      </c>
      <c r="G217" s="4" t="s">
        <v>31</v>
      </c>
      <c r="H217" s="4" t="s">
        <v>32</v>
      </c>
      <c r="I217" s="6">
        <v>29</v>
      </c>
      <c r="J217" s="4" t="s">
        <v>28</v>
      </c>
      <c r="K217" s="6">
        <v>2</v>
      </c>
      <c r="L217" s="4" t="s">
        <v>29</v>
      </c>
      <c r="M217" s="4" t="s">
        <v>2</v>
      </c>
      <c r="N217" s="4" t="str">
        <f>IF(Table1[[#This Row],[Checking ]]&lt;250,"Low",IF(Table1[[#This Row],[Checking ]]&lt;2000,"Medium","High"))</f>
        <v>Low</v>
      </c>
      <c r="O217" s="4" t="str">
        <f>IF(Table1[[#This Row],[Savings]]&lt;250,"Low",IF(Table1[[#This Row],[Savings]]&lt;2000,"Medium","High"))</f>
        <v>Medium</v>
      </c>
      <c r="P217" s="4" t="str">
        <f>IF(Table1[[#This Row],[Combined Checking + Savings]]&lt;250,"Low",IF(Table1[[#This Row],[Combined Checking + Savings]]&lt;2000,"Medium","High"))</f>
        <v>Medium</v>
      </c>
      <c r="Q217" s="12">
        <f t="shared" si="6"/>
        <v>1.0852364997747746E-3</v>
      </c>
      <c r="R217" s="12">
        <f>R216+Table1[[#This Row],[Pareto''s Analysis Savings]]</f>
        <v>0.10455137283715346</v>
      </c>
      <c r="S217" s="4">
        <f t="shared" si="7"/>
        <v>0</v>
      </c>
      <c r="U217" s="7">
        <f>U216+Table1[[#This Row],[Pareto''s Analysis Savings2]]</f>
        <v>3.2471497914262494E-2</v>
      </c>
    </row>
    <row r="218" spans="1:21" x14ac:dyDescent="0.2">
      <c r="A218" s="4" t="s">
        <v>30</v>
      </c>
      <c r="B218" s="5">
        <v>0</v>
      </c>
      <c r="C218" s="5">
        <v>836</v>
      </c>
      <c r="D218" s="5">
        <f>Table1[[#This Row],[Savings]]+Table1[[#This Row],[Checking ]]</f>
        <v>836</v>
      </c>
      <c r="E218" s="6">
        <v>16</v>
      </c>
      <c r="F218" s="4">
        <v>4</v>
      </c>
      <c r="G218" s="4" t="s">
        <v>31</v>
      </c>
      <c r="H218" s="4" t="s">
        <v>32</v>
      </c>
      <c r="I218" s="6">
        <v>26</v>
      </c>
      <c r="J218" s="4" t="s">
        <v>28</v>
      </c>
      <c r="K218" s="6">
        <v>3</v>
      </c>
      <c r="L218" s="4" t="s">
        <v>40</v>
      </c>
      <c r="M218" s="4" t="s">
        <v>3</v>
      </c>
      <c r="N218" s="4" t="str">
        <f>IF(Table1[[#This Row],[Checking ]]&lt;250,"Low",IF(Table1[[#This Row],[Checking ]]&lt;2000,"Medium","High"))</f>
        <v>Low</v>
      </c>
      <c r="O218" s="4" t="str">
        <f>IF(Table1[[#This Row],[Savings]]&lt;250,"Low",IF(Table1[[#This Row],[Savings]]&lt;2000,"Medium","High"))</f>
        <v>Medium</v>
      </c>
      <c r="P218" s="4" t="str">
        <f>IF(Table1[[#This Row],[Combined Checking + Savings]]&lt;250,"Low",IF(Table1[[#This Row],[Combined Checking + Savings]]&lt;2000,"Medium","High"))</f>
        <v>Medium</v>
      </c>
      <c r="Q218" s="12">
        <f t="shared" si="6"/>
        <v>1.0852364997747746E-3</v>
      </c>
      <c r="R218" s="12">
        <f>R217+Table1[[#This Row],[Pareto''s Analysis Savings]]</f>
        <v>0.10563660933692824</v>
      </c>
      <c r="S218" s="4">
        <f t="shared" si="7"/>
        <v>0</v>
      </c>
      <c r="U218" s="7">
        <f>U217+Table1[[#This Row],[Pareto''s Analysis Savings2]]</f>
        <v>3.2471497914262494E-2</v>
      </c>
    </row>
    <row r="219" spans="1:21" x14ac:dyDescent="0.2">
      <c r="A219" s="4" t="s">
        <v>33</v>
      </c>
      <c r="B219" s="5">
        <v>842</v>
      </c>
      <c r="C219" s="5">
        <v>0</v>
      </c>
      <c r="D219" s="5">
        <f>Table1[[#This Row],[Savings]]+Table1[[#This Row],[Checking ]]</f>
        <v>842</v>
      </c>
      <c r="E219" s="6">
        <v>37</v>
      </c>
      <c r="F219" s="4">
        <v>9</v>
      </c>
      <c r="G219" s="4" t="s">
        <v>31</v>
      </c>
      <c r="H219" s="4" t="s">
        <v>32</v>
      </c>
      <c r="I219" s="6">
        <v>34</v>
      </c>
      <c r="J219" s="4" t="s">
        <v>35</v>
      </c>
      <c r="K219" s="6">
        <v>4</v>
      </c>
      <c r="L219" s="4" t="s">
        <v>40</v>
      </c>
      <c r="M219" s="4" t="s">
        <v>3</v>
      </c>
      <c r="N219" s="4" t="str">
        <f>IF(Table1[[#This Row],[Checking ]]&lt;250,"Low",IF(Table1[[#This Row],[Checking ]]&lt;2000,"Medium","High"))</f>
        <v>Medium</v>
      </c>
      <c r="O219" s="4" t="str">
        <f>IF(Table1[[#This Row],[Savings]]&lt;250,"Low",IF(Table1[[#This Row],[Savings]]&lt;2000,"Medium","High"))</f>
        <v>Low</v>
      </c>
      <c r="P219" s="4" t="str">
        <f>IF(Table1[[#This Row],[Combined Checking + Savings]]&lt;250,"Low",IF(Table1[[#This Row],[Combined Checking + Savings]]&lt;2000,"Medium","High"))</f>
        <v>Medium</v>
      </c>
      <c r="Q219" s="12">
        <f t="shared" si="6"/>
        <v>0</v>
      </c>
      <c r="R219" s="12">
        <f>R218+Table1[[#This Row],[Pareto''s Analysis Savings]]</f>
        <v>0.10563660933692824</v>
      </c>
      <c r="S219" s="4">
        <f t="shared" si="7"/>
        <v>1.8904100977535103E-3</v>
      </c>
      <c r="U219" s="7">
        <f>U218+Table1[[#This Row],[Pareto''s Analysis Savings2]]</f>
        <v>3.4361908012016003E-2</v>
      </c>
    </row>
    <row r="220" spans="1:21" x14ac:dyDescent="0.2">
      <c r="A220" s="4" t="s">
        <v>38</v>
      </c>
      <c r="B220" s="5">
        <v>0</v>
      </c>
      <c r="C220" s="5">
        <v>857</v>
      </c>
      <c r="D220" s="5">
        <f>Table1[[#This Row],[Savings]]+Table1[[#This Row],[Checking ]]</f>
        <v>857</v>
      </c>
      <c r="E220" s="6">
        <v>11</v>
      </c>
      <c r="F220" s="4">
        <v>34</v>
      </c>
      <c r="G220" s="4" t="s">
        <v>31</v>
      </c>
      <c r="H220" s="4" t="s">
        <v>32</v>
      </c>
      <c r="I220" s="6">
        <v>48</v>
      </c>
      <c r="J220" s="4" t="s">
        <v>28</v>
      </c>
      <c r="K220" s="6">
        <v>3</v>
      </c>
      <c r="L220" s="4" t="s">
        <v>36</v>
      </c>
      <c r="M220" s="4" t="s">
        <v>3</v>
      </c>
      <c r="N220" s="4" t="str">
        <f>IF(Table1[[#This Row],[Checking ]]&lt;250,"Low",IF(Table1[[#This Row],[Checking ]]&lt;2000,"Medium","High"))</f>
        <v>Low</v>
      </c>
      <c r="O220" s="4" t="str">
        <f>IF(Table1[[#This Row],[Savings]]&lt;250,"Low",IF(Table1[[#This Row],[Savings]]&lt;2000,"Medium","High"))</f>
        <v>Medium</v>
      </c>
      <c r="P220" s="4" t="str">
        <f>IF(Table1[[#This Row],[Combined Checking + Savings]]&lt;250,"Low",IF(Table1[[#This Row],[Combined Checking + Savings]]&lt;2000,"Medium","High"))</f>
        <v>Medium</v>
      </c>
      <c r="Q220" s="12">
        <f t="shared" si="6"/>
        <v>1.1124972252475858E-3</v>
      </c>
      <c r="R220" s="12">
        <f>R219+Table1[[#This Row],[Pareto''s Analysis Savings]]</f>
        <v>0.10674910656217583</v>
      </c>
      <c r="S220" s="4">
        <f t="shared" si="7"/>
        <v>0</v>
      </c>
      <c r="U220" s="7">
        <f>U219+Table1[[#This Row],[Pareto''s Analysis Savings2]]</f>
        <v>3.4361908012016003E-2</v>
      </c>
    </row>
    <row r="221" spans="1:21" x14ac:dyDescent="0.2">
      <c r="A221" s="4" t="s">
        <v>34</v>
      </c>
      <c r="B221" s="5">
        <v>0</v>
      </c>
      <c r="C221" s="5">
        <v>859</v>
      </c>
      <c r="D221" s="5">
        <f>Table1[[#This Row],[Savings]]+Table1[[#This Row],[Checking ]]</f>
        <v>859</v>
      </c>
      <c r="E221" s="6">
        <v>31</v>
      </c>
      <c r="F221" s="4">
        <v>89</v>
      </c>
      <c r="G221" s="4" t="s">
        <v>31</v>
      </c>
      <c r="H221" s="4" t="s">
        <v>32</v>
      </c>
      <c r="I221" s="6">
        <v>37</v>
      </c>
      <c r="J221" s="4" t="s">
        <v>35</v>
      </c>
      <c r="K221" s="6">
        <v>4</v>
      </c>
      <c r="L221" s="4" t="s">
        <v>29</v>
      </c>
      <c r="M221" s="4" t="s">
        <v>3</v>
      </c>
      <c r="N221" s="4" t="str">
        <f>IF(Table1[[#This Row],[Checking ]]&lt;250,"Low",IF(Table1[[#This Row],[Checking ]]&lt;2000,"Medium","High"))</f>
        <v>Low</v>
      </c>
      <c r="O221" s="4" t="str">
        <f>IF(Table1[[#This Row],[Savings]]&lt;250,"Low",IF(Table1[[#This Row],[Savings]]&lt;2000,"Medium","High"))</f>
        <v>Medium</v>
      </c>
      <c r="P221" s="4" t="str">
        <f>IF(Table1[[#This Row],[Combined Checking + Savings]]&lt;250,"Low",IF(Table1[[#This Row],[Combined Checking + Savings]]&lt;2000,"Medium","High"))</f>
        <v>Medium</v>
      </c>
      <c r="Q221" s="12">
        <f t="shared" si="6"/>
        <v>1.115093484816425E-3</v>
      </c>
      <c r="R221" s="12">
        <f>R220+Table1[[#This Row],[Pareto''s Analysis Savings]]</f>
        <v>0.10786420004699225</v>
      </c>
      <c r="S221" s="4">
        <f t="shared" si="7"/>
        <v>0</v>
      </c>
      <c r="U221" s="7">
        <f>U220+Table1[[#This Row],[Pareto''s Analysis Savings2]]</f>
        <v>3.4361908012016003E-2</v>
      </c>
    </row>
    <row r="222" spans="1:21" x14ac:dyDescent="0.2">
      <c r="A222" s="4" t="s">
        <v>42</v>
      </c>
      <c r="B222" s="5">
        <v>0</v>
      </c>
      <c r="C222" s="5">
        <v>859</v>
      </c>
      <c r="D222" s="5">
        <f>Table1[[#This Row],[Savings]]+Table1[[#This Row],[Checking ]]</f>
        <v>859</v>
      </c>
      <c r="E222" s="6">
        <v>19</v>
      </c>
      <c r="F222" s="4">
        <v>23</v>
      </c>
      <c r="G222" s="4" t="s">
        <v>31</v>
      </c>
      <c r="H222" s="4" t="s">
        <v>32</v>
      </c>
      <c r="I222" s="6">
        <v>35</v>
      </c>
      <c r="J222" s="4" t="s">
        <v>28</v>
      </c>
      <c r="K222" s="6">
        <v>2</v>
      </c>
      <c r="L222" s="4" t="s">
        <v>36</v>
      </c>
      <c r="M222" s="4" t="s">
        <v>2</v>
      </c>
      <c r="N222" s="4" t="str">
        <f>IF(Table1[[#This Row],[Checking ]]&lt;250,"Low",IF(Table1[[#This Row],[Checking ]]&lt;2000,"Medium","High"))</f>
        <v>Low</v>
      </c>
      <c r="O222" s="4" t="str">
        <f>IF(Table1[[#This Row],[Savings]]&lt;250,"Low",IF(Table1[[#This Row],[Savings]]&lt;2000,"Medium","High"))</f>
        <v>Medium</v>
      </c>
      <c r="P222" s="4" t="str">
        <f>IF(Table1[[#This Row],[Combined Checking + Savings]]&lt;250,"Low",IF(Table1[[#This Row],[Combined Checking + Savings]]&lt;2000,"Medium","High"))</f>
        <v>Medium</v>
      </c>
      <c r="Q222" s="12">
        <f t="shared" si="6"/>
        <v>1.115093484816425E-3</v>
      </c>
      <c r="R222" s="12">
        <f>R221+Table1[[#This Row],[Pareto''s Analysis Savings]]</f>
        <v>0.10897929353180867</v>
      </c>
      <c r="S222" s="4">
        <f t="shared" si="7"/>
        <v>0</v>
      </c>
      <c r="U222" s="7">
        <f>U221+Table1[[#This Row],[Pareto''s Analysis Savings2]]</f>
        <v>3.4361908012016003E-2</v>
      </c>
    </row>
    <row r="223" spans="1:21" x14ac:dyDescent="0.2">
      <c r="A223" s="4" t="s">
        <v>25</v>
      </c>
      <c r="B223" s="5">
        <v>0</v>
      </c>
      <c r="C223" s="5">
        <v>861</v>
      </c>
      <c r="D223" s="5">
        <f>Table1[[#This Row],[Savings]]+Table1[[#This Row],[Checking ]]</f>
        <v>861</v>
      </c>
      <c r="E223" s="6">
        <v>13</v>
      </c>
      <c r="F223" s="4">
        <v>111</v>
      </c>
      <c r="G223" s="4" t="s">
        <v>31</v>
      </c>
      <c r="H223" s="4" t="s">
        <v>32</v>
      </c>
      <c r="I223" s="6">
        <v>56</v>
      </c>
      <c r="J223" s="4" t="s">
        <v>28</v>
      </c>
      <c r="K223" s="6">
        <v>4</v>
      </c>
      <c r="L223" s="4" t="s">
        <v>40</v>
      </c>
      <c r="M223" s="4" t="s">
        <v>2</v>
      </c>
      <c r="N223" s="4" t="str">
        <f>IF(Table1[[#This Row],[Checking ]]&lt;250,"Low",IF(Table1[[#This Row],[Checking ]]&lt;2000,"Medium","High"))</f>
        <v>Low</v>
      </c>
      <c r="O223" s="4" t="str">
        <f>IF(Table1[[#This Row],[Savings]]&lt;250,"Low",IF(Table1[[#This Row],[Savings]]&lt;2000,"Medium","High"))</f>
        <v>Medium</v>
      </c>
      <c r="P223" s="4" t="str">
        <f>IF(Table1[[#This Row],[Combined Checking + Savings]]&lt;250,"Low",IF(Table1[[#This Row],[Combined Checking + Savings]]&lt;2000,"Medium","High"))</f>
        <v>Medium</v>
      </c>
      <c r="Q223" s="12">
        <f t="shared" si="6"/>
        <v>1.1176897443852642E-3</v>
      </c>
      <c r="R223" s="12">
        <f>R222+Table1[[#This Row],[Pareto''s Analysis Savings]]</f>
        <v>0.11009698327619394</v>
      </c>
      <c r="S223" s="4">
        <f t="shared" si="7"/>
        <v>0</v>
      </c>
      <c r="U223" s="7">
        <f>U222+Table1[[#This Row],[Pareto''s Analysis Savings2]]</f>
        <v>3.4361908012016003E-2</v>
      </c>
    </row>
    <row r="224" spans="1:21" x14ac:dyDescent="0.2">
      <c r="A224" s="4" t="s">
        <v>38</v>
      </c>
      <c r="B224" s="5">
        <v>0</v>
      </c>
      <c r="C224" s="5">
        <v>862</v>
      </c>
      <c r="D224" s="5">
        <f>Table1[[#This Row],[Savings]]+Table1[[#This Row],[Checking ]]</f>
        <v>862</v>
      </c>
      <c r="E224" s="6">
        <v>49</v>
      </c>
      <c r="F224" s="4">
        <v>62</v>
      </c>
      <c r="G224" s="4" t="s">
        <v>31</v>
      </c>
      <c r="H224" s="4" t="s">
        <v>32</v>
      </c>
      <c r="I224" s="6">
        <v>41</v>
      </c>
      <c r="J224" s="4" t="s">
        <v>35</v>
      </c>
      <c r="K224" s="6">
        <v>4</v>
      </c>
      <c r="L224" s="4" t="s">
        <v>29</v>
      </c>
      <c r="M224" s="4" t="s">
        <v>2</v>
      </c>
      <c r="N224" s="4" t="str">
        <f>IF(Table1[[#This Row],[Checking ]]&lt;250,"Low",IF(Table1[[#This Row],[Checking ]]&lt;2000,"Medium","High"))</f>
        <v>Low</v>
      </c>
      <c r="O224" s="4" t="str">
        <f>IF(Table1[[#This Row],[Savings]]&lt;250,"Low",IF(Table1[[#This Row],[Savings]]&lt;2000,"Medium","High"))</f>
        <v>Medium</v>
      </c>
      <c r="P224" s="4" t="str">
        <f>IF(Table1[[#This Row],[Combined Checking + Savings]]&lt;250,"Low",IF(Table1[[#This Row],[Combined Checking + Savings]]&lt;2000,"Medium","High"))</f>
        <v>Medium</v>
      </c>
      <c r="Q224" s="12">
        <f t="shared" si="6"/>
        <v>1.1189878741696838E-3</v>
      </c>
      <c r="R224" s="12">
        <f>R223+Table1[[#This Row],[Pareto''s Analysis Savings]]</f>
        <v>0.11121597115036362</v>
      </c>
      <c r="S224" s="4">
        <f t="shared" si="7"/>
        <v>0</v>
      </c>
      <c r="U224" s="7">
        <f>U223+Table1[[#This Row],[Pareto''s Analysis Savings2]]</f>
        <v>3.4361908012016003E-2</v>
      </c>
    </row>
    <row r="225" spans="1:21" x14ac:dyDescent="0.2">
      <c r="A225" s="4" t="s">
        <v>25</v>
      </c>
      <c r="B225" s="5">
        <v>0</v>
      </c>
      <c r="C225" s="5">
        <v>867</v>
      </c>
      <c r="D225" s="5">
        <f>Table1[[#This Row],[Savings]]+Table1[[#This Row],[Checking ]]</f>
        <v>867</v>
      </c>
      <c r="E225" s="6">
        <v>31</v>
      </c>
      <c r="F225" s="4">
        <v>27</v>
      </c>
      <c r="G225" s="4" t="s">
        <v>26</v>
      </c>
      <c r="H225" s="4" t="s">
        <v>27</v>
      </c>
      <c r="I225" s="6">
        <v>24</v>
      </c>
      <c r="J225" s="4" t="s">
        <v>28</v>
      </c>
      <c r="K225" s="6">
        <v>2</v>
      </c>
      <c r="L225" s="4" t="s">
        <v>36</v>
      </c>
      <c r="M225" s="4" t="s">
        <v>3</v>
      </c>
      <c r="N225" s="4" t="str">
        <f>IF(Table1[[#This Row],[Checking ]]&lt;250,"Low",IF(Table1[[#This Row],[Checking ]]&lt;2000,"Medium","High"))</f>
        <v>Low</v>
      </c>
      <c r="O225" s="4" t="str">
        <f>IF(Table1[[#This Row],[Savings]]&lt;250,"Low",IF(Table1[[#This Row],[Savings]]&lt;2000,"Medium","High"))</f>
        <v>Medium</v>
      </c>
      <c r="P225" s="4" t="str">
        <f>IF(Table1[[#This Row],[Combined Checking + Savings]]&lt;250,"Low",IF(Table1[[#This Row],[Combined Checking + Savings]]&lt;2000,"Medium","High"))</f>
        <v>Medium</v>
      </c>
      <c r="Q225" s="12">
        <f t="shared" si="6"/>
        <v>1.1254785230917818E-3</v>
      </c>
      <c r="R225" s="12">
        <f>R224+Table1[[#This Row],[Pareto''s Analysis Savings]]</f>
        <v>0.1123414496734554</v>
      </c>
      <c r="S225" s="4">
        <f t="shared" si="7"/>
        <v>0</v>
      </c>
      <c r="U225" s="7">
        <f>U224+Table1[[#This Row],[Pareto''s Analysis Savings2]]</f>
        <v>3.4361908012016003E-2</v>
      </c>
    </row>
    <row r="226" spans="1:21" x14ac:dyDescent="0.2">
      <c r="A226" s="4" t="s">
        <v>38</v>
      </c>
      <c r="B226" s="5">
        <v>538</v>
      </c>
      <c r="C226" s="5">
        <v>344</v>
      </c>
      <c r="D226" s="5">
        <f>Table1[[#This Row],[Savings]]+Table1[[#This Row],[Checking ]]</f>
        <v>882</v>
      </c>
      <c r="E226" s="6">
        <v>13</v>
      </c>
      <c r="F226" s="4">
        <v>40</v>
      </c>
      <c r="G226" s="4" t="s">
        <v>31</v>
      </c>
      <c r="H226" s="4" t="s">
        <v>37</v>
      </c>
      <c r="I226" s="6">
        <v>24</v>
      </c>
      <c r="J226" s="4" t="s">
        <v>28</v>
      </c>
      <c r="K226" s="6">
        <v>3</v>
      </c>
      <c r="L226" s="4" t="s">
        <v>40</v>
      </c>
      <c r="M226" s="4" t="s">
        <v>2</v>
      </c>
      <c r="N226" s="4" t="str">
        <f>IF(Table1[[#This Row],[Checking ]]&lt;250,"Low",IF(Table1[[#This Row],[Checking ]]&lt;2000,"Medium","High"))</f>
        <v>Medium</v>
      </c>
      <c r="O226" s="4" t="str">
        <f>IF(Table1[[#This Row],[Savings]]&lt;250,"Low",IF(Table1[[#This Row],[Savings]]&lt;2000,"Medium","High"))</f>
        <v>Medium</v>
      </c>
      <c r="P226" s="4" t="str">
        <f>IF(Table1[[#This Row],[Combined Checking + Savings]]&lt;250,"Low",IF(Table1[[#This Row],[Combined Checking + Savings]]&lt;2000,"Medium","High"))</f>
        <v>Medium</v>
      </c>
      <c r="Q226" s="12">
        <f t="shared" si="6"/>
        <v>4.4655664584033783E-4</v>
      </c>
      <c r="R226" s="12">
        <f>R225+Table1[[#This Row],[Pareto''s Analysis Savings]]</f>
        <v>0.11278800631929574</v>
      </c>
      <c r="S226" s="4">
        <f t="shared" si="7"/>
        <v>1.2078867370444045E-3</v>
      </c>
      <c r="U226" s="7">
        <f>U225+Table1[[#This Row],[Pareto''s Analysis Savings2]]</f>
        <v>3.5569794749060406E-2</v>
      </c>
    </row>
    <row r="227" spans="1:21" x14ac:dyDescent="0.2">
      <c r="A227" s="4" t="s">
        <v>38</v>
      </c>
      <c r="B227" s="5">
        <v>0</v>
      </c>
      <c r="C227" s="5">
        <v>886</v>
      </c>
      <c r="D227" s="5">
        <f>Table1[[#This Row],[Savings]]+Table1[[#This Row],[Checking ]]</f>
        <v>886</v>
      </c>
      <c r="E227" s="6">
        <v>22</v>
      </c>
      <c r="F227" s="4">
        <v>96</v>
      </c>
      <c r="G227" s="4" t="s">
        <v>31</v>
      </c>
      <c r="H227" s="4" t="s">
        <v>32</v>
      </c>
      <c r="I227" s="6">
        <v>64</v>
      </c>
      <c r="J227" s="4" t="s">
        <v>28</v>
      </c>
      <c r="K227" s="6">
        <v>4</v>
      </c>
      <c r="L227" s="4" t="s">
        <v>36</v>
      </c>
      <c r="M227" s="4" t="s">
        <v>3</v>
      </c>
      <c r="N227" s="4" t="str">
        <f>IF(Table1[[#This Row],[Checking ]]&lt;250,"Low",IF(Table1[[#This Row],[Checking ]]&lt;2000,"Medium","High"))</f>
        <v>Low</v>
      </c>
      <c r="O227" s="4" t="str">
        <f>IF(Table1[[#This Row],[Savings]]&lt;250,"Low",IF(Table1[[#This Row],[Savings]]&lt;2000,"Medium","High"))</f>
        <v>Medium</v>
      </c>
      <c r="P227" s="4" t="str">
        <f>IF(Table1[[#This Row],[Combined Checking + Savings]]&lt;250,"Low",IF(Table1[[#This Row],[Combined Checking + Savings]]&lt;2000,"Medium","High"))</f>
        <v>Medium</v>
      </c>
      <c r="Q227" s="12">
        <f t="shared" si="6"/>
        <v>1.1501429889957538E-3</v>
      </c>
      <c r="R227" s="12">
        <f>R226+Table1[[#This Row],[Pareto''s Analysis Savings]]</f>
        <v>0.11393814930829149</v>
      </c>
      <c r="S227" s="4">
        <f t="shared" si="7"/>
        <v>0</v>
      </c>
      <c r="U227" s="7">
        <f>U226+Table1[[#This Row],[Pareto''s Analysis Savings2]]</f>
        <v>3.5569794749060406E-2</v>
      </c>
    </row>
    <row r="228" spans="1:21" x14ac:dyDescent="0.2">
      <c r="A228" s="4" t="s">
        <v>38</v>
      </c>
      <c r="B228" s="5">
        <v>296</v>
      </c>
      <c r="C228" s="5">
        <v>591</v>
      </c>
      <c r="D228" s="5">
        <f>Table1[[#This Row],[Savings]]+Table1[[#This Row],[Checking ]]</f>
        <v>887</v>
      </c>
      <c r="E228" s="6">
        <v>37</v>
      </c>
      <c r="F228" s="4">
        <v>103</v>
      </c>
      <c r="G228" s="4" t="s">
        <v>31</v>
      </c>
      <c r="H228" s="4" t="s">
        <v>32</v>
      </c>
      <c r="I228" s="6">
        <v>56</v>
      </c>
      <c r="J228" s="4" t="s">
        <v>35</v>
      </c>
      <c r="K228" s="6">
        <v>4</v>
      </c>
      <c r="L228" s="4" t="s">
        <v>36</v>
      </c>
      <c r="M228" s="4" t="s">
        <v>2</v>
      </c>
      <c r="N228" s="4" t="str">
        <f>IF(Table1[[#This Row],[Checking ]]&lt;250,"Low",IF(Table1[[#This Row],[Checking ]]&lt;2000,"Medium","High"))</f>
        <v>Medium</v>
      </c>
      <c r="O228" s="4" t="str">
        <f>IF(Table1[[#This Row],[Savings]]&lt;250,"Low",IF(Table1[[#This Row],[Savings]]&lt;2000,"Medium","High"))</f>
        <v>Medium</v>
      </c>
      <c r="P228" s="4" t="str">
        <f>IF(Table1[[#This Row],[Combined Checking + Savings]]&lt;250,"Low",IF(Table1[[#This Row],[Combined Checking + Savings]]&lt;2000,"Medium","High"))</f>
        <v>Medium</v>
      </c>
      <c r="Q228" s="12">
        <f t="shared" si="6"/>
        <v>7.6719470259197572E-4</v>
      </c>
      <c r="R228" s="12">
        <f>R227+Table1[[#This Row],[Pareto''s Analysis Savings]]</f>
        <v>0.11470534401088346</v>
      </c>
      <c r="S228" s="4">
        <f t="shared" si="7"/>
        <v>6.6456221963781363E-4</v>
      </c>
      <c r="U228" s="7">
        <f>U227+Table1[[#This Row],[Pareto''s Analysis Savings2]]</f>
        <v>3.6234356968698221E-2</v>
      </c>
    </row>
    <row r="229" spans="1:21" x14ac:dyDescent="0.2">
      <c r="A229" s="4" t="s">
        <v>25</v>
      </c>
      <c r="B229" s="5">
        <v>893</v>
      </c>
      <c r="C229" s="5">
        <v>0</v>
      </c>
      <c r="D229" s="5">
        <f>Table1[[#This Row],[Savings]]+Table1[[#This Row],[Checking ]]</f>
        <v>893</v>
      </c>
      <c r="E229" s="6">
        <v>16</v>
      </c>
      <c r="F229" s="4">
        <v>94</v>
      </c>
      <c r="G229" s="4" t="s">
        <v>31</v>
      </c>
      <c r="H229" s="4" t="s">
        <v>32</v>
      </c>
      <c r="I229" s="6">
        <v>49</v>
      </c>
      <c r="J229" s="4" t="s">
        <v>28</v>
      </c>
      <c r="K229" s="6">
        <v>4</v>
      </c>
      <c r="L229" s="4" t="s">
        <v>36</v>
      </c>
      <c r="M229" s="4" t="s">
        <v>3</v>
      </c>
      <c r="N229" s="4" t="str">
        <f>IF(Table1[[#This Row],[Checking ]]&lt;250,"Low",IF(Table1[[#This Row],[Checking ]]&lt;2000,"Medium","High"))</f>
        <v>Medium</v>
      </c>
      <c r="O229" s="4" t="str">
        <f>IF(Table1[[#This Row],[Savings]]&lt;250,"Low",IF(Table1[[#This Row],[Savings]]&lt;2000,"Medium","High"))</f>
        <v>Low</v>
      </c>
      <c r="P229" s="4" t="str">
        <f>IF(Table1[[#This Row],[Combined Checking + Savings]]&lt;250,"Low",IF(Table1[[#This Row],[Combined Checking + Savings]]&lt;2000,"Medium","High"))</f>
        <v>Medium</v>
      </c>
      <c r="Q229" s="12">
        <f t="shared" si="6"/>
        <v>0</v>
      </c>
      <c r="R229" s="12">
        <f>R228+Table1[[#This Row],[Pareto''s Analysis Savings]]</f>
        <v>0.11470534401088346</v>
      </c>
      <c r="S229" s="4">
        <f t="shared" si="7"/>
        <v>2.0049123720829983E-3</v>
      </c>
      <c r="U229" s="7">
        <f>U228+Table1[[#This Row],[Pareto''s Analysis Savings2]]</f>
        <v>3.8239269340781222E-2</v>
      </c>
    </row>
    <row r="230" spans="1:21" x14ac:dyDescent="0.2">
      <c r="A230" s="4" t="s">
        <v>25</v>
      </c>
      <c r="B230" s="5">
        <v>0</v>
      </c>
      <c r="C230" s="5">
        <v>897</v>
      </c>
      <c r="D230" s="5">
        <f>Table1[[#This Row],[Savings]]+Table1[[#This Row],[Checking ]]</f>
        <v>897</v>
      </c>
      <c r="E230" s="6">
        <v>19</v>
      </c>
      <c r="F230" s="4">
        <v>5</v>
      </c>
      <c r="G230" s="4" t="s">
        <v>31</v>
      </c>
      <c r="H230" s="4" t="s">
        <v>37</v>
      </c>
      <c r="I230" s="6">
        <v>38</v>
      </c>
      <c r="J230" s="4" t="s">
        <v>28</v>
      </c>
      <c r="K230" s="6">
        <v>4</v>
      </c>
      <c r="L230" s="4" t="s">
        <v>36</v>
      </c>
      <c r="M230" s="4" t="s">
        <v>3</v>
      </c>
      <c r="N230" s="4" t="str">
        <f>IF(Table1[[#This Row],[Checking ]]&lt;250,"Low",IF(Table1[[#This Row],[Checking ]]&lt;2000,"Medium","High"))</f>
        <v>Low</v>
      </c>
      <c r="O230" s="4" t="str">
        <f>IF(Table1[[#This Row],[Savings]]&lt;250,"Low",IF(Table1[[#This Row],[Savings]]&lt;2000,"Medium","High"))</f>
        <v>Medium</v>
      </c>
      <c r="P230" s="4" t="str">
        <f>IF(Table1[[#This Row],[Combined Checking + Savings]]&lt;250,"Low",IF(Table1[[#This Row],[Combined Checking + Savings]]&lt;2000,"Medium","High"))</f>
        <v>Medium</v>
      </c>
      <c r="Q230" s="12">
        <f t="shared" si="6"/>
        <v>1.1644224166243694E-3</v>
      </c>
      <c r="R230" s="12">
        <f>R229+Table1[[#This Row],[Pareto''s Analysis Savings]]</f>
        <v>0.11586976642750783</v>
      </c>
      <c r="S230" s="4">
        <f t="shared" si="7"/>
        <v>0</v>
      </c>
      <c r="U230" s="7">
        <f>U229+Table1[[#This Row],[Pareto''s Analysis Savings2]]</f>
        <v>3.8239269340781222E-2</v>
      </c>
    </row>
    <row r="231" spans="1:21" x14ac:dyDescent="0.2">
      <c r="A231" s="4" t="s">
        <v>45</v>
      </c>
      <c r="B231" s="5">
        <v>0</v>
      </c>
      <c r="C231" s="5">
        <v>897</v>
      </c>
      <c r="D231" s="5">
        <f>Table1[[#This Row],[Savings]]+Table1[[#This Row],[Checking ]]</f>
        <v>897</v>
      </c>
      <c r="E231" s="6">
        <v>19</v>
      </c>
      <c r="F231" s="4">
        <v>2</v>
      </c>
      <c r="G231" s="4" t="s">
        <v>26</v>
      </c>
      <c r="H231" s="4" t="s">
        <v>27</v>
      </c>
      <c r="I231" s="6">
        <v>22</v>
      </c>
      <c r="J231" s="4" t="s">
        <v>28</v>
      </c>
      <c r="K231" s="6">
        <v>4</v>
      </c>
      <c r="L231" s="4" t="s">
        <v>36</v>
      </c>
      <c r="M231" s="4" t="s">
        <v>2</v>
      </c>
      <c r="N231" s="4" t="str">
        <f>IF(Table1[[#This Row],[Checking ]]&lt;250,"Low",IF(Table1[[#This Row],[Checking ]]&lt;2000,"Medium","High"))</f>
        <v>Low</v>
      </c>
      <c r="O231" s="4" t="str">
        <f>IF(Table1[[#This Row],[Savings]]&lt;250,"Low",IF(Table1[[#This Row],[Savings]]&lt;2000,"Medium","High"))</f>
        <v>Medium</v>
      </c>
      <c r="P231" s="4" t="str">
        <f>IF(Table1[[#This Row],[Combined Checking + Savings]]&lt;250,"Low",IF(Table1[[#This Row],[Combined Checking + Savings]]&lt;2000,"Medium","High"))</f>
        <v>Medium</v>
      </c>
      <c r="Q231" s="12">
        <f t="shared" si="6"/>
        <v>1.1644224166243694E-3</v>
      </c>
      <c r="R231" s="12">
        <f>R230+Table1[[#This Row],[Pareto''s Analysis Savings]]</f>
        <v>0.11703418884413221</v>
      </c>
      <c r="S231" s="4">
        <f t="shared" si="7"/>
        <v>0</v>
      </c>
      <c r="U231" s="7">
        <f>U230+Table1[[#This Row],[Pareto''s Analysis Savings2]]</f>
        <v>3.8239269340781222E-2</v>
      </c>
    </row>
    <row r="232" spans="1:21" x14ac:dyDescent="0.2">
      <c r="A232" s="4" t="s">
        <v>25</v>
      </c>
      <c r="B232" s="5">
        <v>483</v>
      </c>
      <c r="C232" s="5">
        <v>415</v>
      </c>
      <c r="D232" s="5">
        <f>Table1[[#This Row],[Savings]]+Table1[[#This Row],[Checking ]]</f>
        <v>898</v>
      </c>
      <c r="E232" s="6">
        <v>19</v>
      </c>
      <c r="F232" s="4">
        <v>6</v>
      </c>
      <c r="G232" s="4" t="s">
        <v>31</v>
      </c>
      <c r="H232" s="4" t="s">
        <v>37</v>
      </c>
      <c r="I232" s="6">
        <v>32</v>
      </c>
      <c r="J232" s="4" t="s">
        <v>28</v>
      </c>
      <c r="K232" s="6">
        <v>2</v>
      </c>
      <c r="L232" s="4" t="s">
        <v>36</v>
      </c>
      <c r="M232" s="4" t="s">
        <v>2</v>
      </c>
      <c r="N232" s="4" t="str">
        <f>IF(Table1[[#This Row],[Checking ]]&lt;250,"Low",IF(Table1[[#This Row],[Checking ]]&lt;2000,"Medium","High"))</f>
        <v>Medium</v>
      </c>
      <c r="O232" s="4" t="str">
        <f>IF(Table1[[#This Row],[Savings]]&lt;250,"Low",IF(Table1[[#This Row],[Savings]]&lt;2000,"Medium","High"))</f>
        <v>Medium</v>
      </c>
      <c r="P232" s="4" t="str">
        <f>IF(Table1[[#This Row],[Combined Checking + Savings]]&lt;250,"Low",IF(Table1[[#This Row],[Combined Checking + Savings]]&lt;2000,"Medium","High"))</f>
        <v>Medium</v>
      </c>
      <c r="Q232" s="12">
        <f t="shared" si="6"/>
        <v>5.3872386053412851E-4</v>
      </c>
      <c r="R232" s="12">
        <f>R231+Table1[[#This Row],[Pareto''s Analysis Savings]]</f>
        <v>0.11757291270466634</v>
      </c>
      <c r="S232" s="4">
        <f t="shared" si="7"/>
        <v>1.0844038921792702E-3</v>
      </c>
      <c r="U232" s="7">
        <f>U231+Table1[[#This Row],[Pareto''s Analysis Savings2]]</f>
        <v>3.9323673232960495E-2</v>
      </c>
    </row>
    <row r="233" spans="1:21" x14ac:dyDescent="0.2">
      <c r="A233" s="4" t="s">
        <v>42</v>
      </c>
      <c r="B233" s="5">
        <v>322</v>
      </c>
      <c r="C233" s="5">
        <v>578</v>
      </c>
      <c r="D233" s="5">
        <f>Table1[[#This Row],[Savings]]+Table1[[#This Row],[Checking ]]</f>
        <v>900</v>
      </c>
      <c r="E233" s="6">
        <v>10</v>
      </c>
      <c r="F233" s="4">
        <v>14</v>
      </c>
      <c r="G233" s="4" t="s">
        <v>31</v>
      </c>
      <c r="H233" s="4" t="s">
        <v>37</v>
      </c>
      <c r="I233" s="6">
        <v>26</v>
      </c>
      <c r="J233" s="4" t="s">
        <v>28</v>
      </c>
      <c r="K233" s="6">
        <v>1</v>
      </c>
      <c r="L233" s="4" t="s">
        <v>36</v>
      </c>
      <c r="M233" s="4" t="s">
        <v>3</v>
      </c>
      <c r="N233" s="4" t="str">
        <f>IF(Table1[[#This Row],[Checking ]]&lt;250,"Low",IF(Table1[[#This Row],[Checking ]]&lt;2000,"Medium","High"))</f>
        <v>Medium</v>
      </c>
      <c r="O233" s="4" t="str">
        <f>IF(Table1[[#This Row],[Savings]]&lt;250,"Low",IF(Table1[[#This Row],[Savings]]&lt;2000,"Medium","High"))</f>
        <v>Medium</v>
      </c>
      <c r="P233" s="4" t="str">
        <f>IF(Table1[[#This Row],[Combined Checking + Savings]]&lt;250,"Low",IF(Table1[[#This Row],[Combined Checking + Savings]]&lt;2000,"Medium","High"))</f>
        <v>Medium</v>
      </c>
      <c r="Q233" s="12">
        <f t="shared" si="6"/>
        <v>7.503190153945211E-4</v>
      </c>
      <c r="R233" s="12">
        <f>R232+Table1[[#This Row],[Pareto''s Analysis Savings]]</f>
        <v>0.11832323172006086</v>
      </c>
      <c r="S233" s="4">
        <f t="shared" si="7"/>
        <v>7.2293592811951339E-4</v>
      </c>
      <c r="U233" s="7">
        <f>U232+Table1[[#This Row],[Pareto''s Analysis Savings2]]</f>
        <v>4.0046609161080007E-2</v>
      </c>
    </row>
    <row r="234" spans="1:21" x14ac:dyDescent="0.2">
      <c r="A234" s="4" t="s">
        <v>34</v>
      </c>
      <c r="B234" s="5">
        <v>0</v>
      </c>
      <c r="C234" s="5">
        <v>904</v>
      </c>
      <c r="D234" s="5">
        <f>Table1[[#This Row],[Savings]]+Table1[[#This Row],[Checking ]]</f>
        <v>904</v>
      </c>
      <c r="E234" s="6">
        <v>49</v>
      </c>
      <c r="F234" s="4">
        <v>119</v>
      </c>
      <c r="G234" s="4" t="s">
        <v>31</v>
      </c>
      <c r="H234" s="4" t="s">
        <v>32</v>
      </c>
      <c r="I234" s="6">
        <v>23</v>
      </c>
      <c r="J234" s="4" t="s">
        <v>35</v>
      </c>
      <c r="K234" s="6">
        <v>4</v>
      </c>
      <c r="L234" s="4" t="s">
        <v>36</v>
      </c>
      <c r="M234" s="4" t="s">
        <v>2</v>
      </c>
      <c r="N234" s="4" t="str">
        <f>IF(Table1[[#This Row],[Checking ]]&lt;250,"Low",IF(Table1[[#This Row],[Checking ]]&lt;2000,"Medium","High"))</f>
        <v>Low</v>
      </c>
      <c r="O234" s="4" t="str">
        <f>IF(Table1[[#This Row],[Savings]]&lt;250,"Low",IF(Table1[[#This Row],[Savings]]&lt;2000,"Medium","High"))</f>
        <v>Medium</v>
      </c>
      <c r="P234" s="4" t="str">
        <f>IF(Table1[[#This Row],[Combined Checking + Savings]]&lt;250,"Low",IF(Table1[[#This Row],[Combined Checking + Savings]]&lt;2000,"Medium","High"))</f>
        <v>Medium</v>
      </c>
      <c r="Q234" s="12">
        <f t="shared" si="6"/>
        <v>1.1735093251153063E-3</v>
      </c>
      <c r="R234" s="12">
        <f>R233+Table1[[#This Row],[Pareto''s Analysis Savings]]</f>
        <v>0.11949674104517617</v>
      </c>
      <c r="S234" s="4">
        <f t="shared" si="7"/>
        <v>0</v>
      </c>
      <c r="U234" s="7">
        <f>U233+Table1[[#This Row],[Pareto''s Analysis Savings2]]</f>
        <v>4.0046609161080007E-2</v>
      </c>
    </row>
    <row r="235" spans="1:21" x14ac:dyDescent="0.2">
      <c r="A235" s="4" t="s">
        <v>38</v>
      </c>
      <c r="B235" s="5">
        <v>0</v>
      </c>
      <c r="C235" s="5">
        <v>904</v>
      </c>
      <c r="D235" s="5">
        <f>Table1[[#This Row],[Savings]]+Table1[[#This Row],[Checking ]]</f>
        <v>904</v>
      </c>
      <c r="E235" s="6">
        <v>12</v>
      </c>
      <c r="F235" s="4">
        <v>6</v>
      </c>
      <c r="G235" s="4" t="s">
        <v>31</v>
      </c>
      <c r="H235" s="4" t="s">
        <v>32</v>
      </c>
      <c r="I235" s="6">
        <v>38</v>
      </c>
      <c r="J235" s="4" t="s">
        <v>28</v>
      </c>
      <c r="K235" s="6">
        <v>4</v>
      </c>
      <c r="L235" s="4" t="s">
        <v>40</v>
      </c>
      <c r="M235" s="4" t="s">
        <v>3</v>
      </c>
      <c r="N235" s="4" t="str">
        <f>IF(Table1[[#This Row],[Checking ]]&lt;250,"Low",IF(Table1[[#This Row],[Checking ]]&lt;2000,"Medium","High"))</f>
        <v>Low</v>
      </c>
      <c r="O235" s="4" t="str">
        <f>IF(Table1[[#This Row],[Savings]]&lt;250,"Low",IF(Table1[[#This Row],[Savings]]&lt;2000,"Medium","High"))</f>
        <v>Medium</v>
      </c>
      <c r="P235" s="4" t="str">
        <f>IF(Table1[[#This Row],[Combined Checking + Savings]]&lt;250,"Low",IF(Table1[[#This Row],[Combined Checking + Savings]]&lt;2000,"Medium","High"))</f>
        <v>Medium</v>
      </c>
      <c r="Q235" s="12">
        <f t="shared" si="6"/>
        <v>1.1735093251153063E-3</v>
      </c>
      <c r="R235" s="12">
        <f>R234+Table1[[#This Row],[Pareto''s Analysis Savings]]</f>
        <v>0.12067025037029148</v>
      </c>
      <c r="S235" s="4">
        <f t="shared" si="7"/>
        <v>0</v>
      </c>
      <c r="U235" s="7">
        <f>U234+Table1[[#This Row],[Pareto''s Analysis Savings2]]</f>
        <v>4.0046609161080007E-2</v>
      </c>
    </row>
    <row r="236" spans="1:21" x14ac:dyDescent="0.2">
      <c r="A236" s="4" t="s">
        <v>33</v>
      </c>
      <c r="B236" s="5">
        <v>522</v>
      </c>
      <c r="C236" s="5">
        <v>385</v>
      </c>
      <c r="D236" s="5">
        <f>Table1[[#This Row],[Savings]]+Table1[[#This Row],[Checking ]]</f>
        <v>907</v>
      </c>
      <c r="E236" s="6">
        <v>10</v>
      </c>
      <c r="F236" s="4">
        <v>66</v>
      </c>
      <c r="G236" s="4" t="s">
        <v>31</v>
      </c>
      <c r="H236" s="4" t="s">
        <v>32</v>
      </c>
      <c r="I236" s="6">
        <v>63</v>
      </c>
      <c r="J236" s="4" t="s">
        <v>28</v>
      </c>
      <c r="K236" s="6">
        <v>4</v>
      </c>
      <c r="L236" s="4" t="s">
        <v>40</v>
      </c>
      <c r="M236" s="4" t="s">
        <v>3</v>
      </c>
      <c r="N236" s="4" t="str">
        <f>IF(Table1[[#This Row],[Checking ]]&lt;250,"Low",IF(Table1[[#This Row],[Checking ]]&lt;2000,"Medium","High"))</f>
        <v>Medium</v>
      </c>
      <c r="O236" s="4" t="str">
        <f>IF(Table1[[#This Row],[Savings]]&lt;250,"Low",IF(Table1[[#This Row],[Savings]]&lt;2000,"Medium","High"))</f>
        <v>Medium</v>
      </c>
      <c r="P236" s="4" t="str">
        <f>IF(Table1[[#This Row],[Combined Checking + Savings]]&lt;250,"Low",IF(Table1[[#This Row],[Combined Checking + Savings]]&lt;2000,"Medium","High"))</f>
        <v>Medium</v>
      </c>
      <c r="Q236" s="12">
        <f t="shared" si="6"/>
        <v>4.9977996700154091E-4</v>
      </c>
      <c r="R236" s="12">
        <f>R235+Table1[[#This Row],[Pareto''s Analysis Savings]]</f>
        <v>0.12117003033729302</v>
      </c>
      <c r="S236" s="4">
        <f t="shared" si="7"/>
        <v>1.1719644549018199E-3</v>
      </c>
      <c r="U236" s="7">
        <f>U235+Table1[[#This Row],[Pareto''s Analysis Savings2]]</f>
        <v>4.1218573615981829E-2</v>
      </c>
    </row>
    <row r="237" spans="1:21" x14ac:dyDescent="0.2">
      <c r="A237" s="4" t="s">
        <v>30</v>
      </c>
      <c r="B237" s="5">
        <v>0</v>
      </c>
      <c r="C237" s="5">
        <v>909</v>
      </c>
      <c r="D237" s="5">
        <f>Table1[[#This Row],[Savings]]+Table1[[#This Row],[Checking ]]</f>
        <v>909</v>
      </c>
      <c r="E237" s="6">
        <v>25</v>
      </c>
      <c r="F237" s="4">
        <v>3</v>
      </c>
      <c r="G237" s="4" t="s">
        <v>31</v>
      </c>
      <c r="H237" s="4" t="s">
        <v>32</v>
      </c>
      <c r="I237" s="6">
        <v>21</v>
      </c>
      <c r="J237" s="4" t="s">
        <v>35</v>
      </c>
      <c r="K237" s="6">
        <v>1</v>
      </c>
      <c r="L237" s="4" t="s">
        <v>36</v>
      </c>
      <c r="M237" s="4" t="s">
        <v>3</v>
      </c>
      <c r="N237" s="4" t="str">
        <f>IF(Table1[[#This Row],[Checking ]]&lt;250,"Low",IF(Table1[[#This Row],[Checking ]]&lt;2000,"Medium","High"))</f>
        <v>Low</v>
      </c>
      <c r="O237" s="4" t="str">
        <f>IF(Table1[[#This Row],[Savings]]&lt;250,"Low",IF(Table1[[#This Row],[Savings]]&lt;2000,"Medium","High"))</f>
        <v>Medium</v>
      </c>
      <c r="P237" s="4" t="str">
        <f>IF(Table1[[#This Row],[Combined Checking + Savings]]&lt;250,"Low",IF(Table1[[#This Row],[Combined Checking + Savings]]&lt;2000,"Medium","High"))</f>
        <v>Medium</v>
      </c>
      <c r="Q237" s="12">
        <f t="shared" si="6"/>
        <v>1.1799999740374043E-3</v>
      </c>
      <c r="R237" s="12">
        <f>R236+Table1[[#This Row],[Pareto''s Analysis Savings]]</f>
        <v>0.12235003031133043</v>
      </c>
      <c r="S237" s="4">
        <f t="shared" si="7"/>
        <v>0</v>
      </c>
      <c r="U237" s="7">
        <f>U236+Table1[[#This Row],[Pareto''s Analysis Savings2]]</f>
        <v>4.1218573615981829E-2</v>
      </c>
    </row>
    <row r="238" spans="1:21" x14ac:dyDescent="0.2">
      <c r="A238" s="4" t="s">
        <v>25</v>
      </c>
      <c r="B238" s="5">
        <v>152</v>
      </c>
      <c r="C238" s="5">
        <v>757</v>
      </c>
      <c r="D238" s="5">
        <f>Table1[[#This Row],[Savings]]+Table1[[#This Row],[Checking ]]</f>
        <v>909</v>
      </c>
      <c r="E238" s="6">
        <v>49</v>
      </c>
      <c r="F238" s="4">
        <v>45</v>
      </c>
      <c r="G238" s="4" t="s">
        <v>31</v>
      </c>
      <c r="H238" s="4" t="s">
        <v>32</v>
      </c>
      <c r="I238" s="6">
        <v>27</v>
      </c>
      <c r="J238" s="4" t="s">
        <v>28</v>
      </c>
      <c r="K238" s="6">
        <v>4</v>
      </c>
      <c r="L238" s="4" t="s">
        <v>36</v>
      </c>
      <c r="M238" s="4" t="s">
        <v>2</v>
      </c>
      <c r="N238" s="4" t="str">
        <f>IF(Table1[[#This Row],[Checking ]]&lt;250,"Low",IF(Table1[[#This Row],[Checking ]]&lt;2000,"Medium","High"))</f>
        <v>Low</v>
      </c>
      <c r="O238" s="4" t="str">
        <f>IF(Table1[[#This Row],[Savings]]&lt;250,"Low",IF(Table1[[#This Row],[Savings]]&lt;2000,"Medium","High"))</f>
        <v>Medium</v>
      </c>
      <c r="P238" s="4" t="str">
        <f>IF(Table1[[#This Row],[Combined Checking + Savings]]&lt;250,"Low",IF(Table1[[#This Row],[Combined Checking + Savings]]&lt;2000,"Medium","High"))</f>
        <v>Medium</v>
      </c>
      <c r="Q238" s="12">
        <f t="shared" si="6"/>
        <v>9.826842468056271E-4</v>
      </c>
      <c r="R238" s="12">
        <f>R237+Table1[[#This Row],[Pareto''s Analysis Savings]]</f>
        <v>0.12333271455813606</v>
      </c>
      <c r="S238" s="4">
        <f t="shared" si="7"/>
        <v>3.412616803545529E-4</v>
      </c>
      <c r="U238" s="7">
        <f>U237+Table1[[#This Row],[Pareto''s Analysis Savings2]]</f>
        <v>4.1559835296336382E-2</v>
      </c>
    </row>
    <row r="239" spans="1:21" x14ac:dyDescent="0.2">
      <c r="A239" s="4" t="s">
        <v>38</v>
      </c>
      <c r="B239" s="5">
        <v>0</v>
      </c>
      <c r="C239" s="5">
        <v>912</v>
      </c>
      <c r="D239" s="5">
        <f>Table1[[#This Row],[Savings]]+Table1[[#This Row],[Checking ]]</f>
        <v>912</v>
      </c>
      <c r="E239" s="6">
        <v>7</v>
      </c>
      <c r="F239" s="4">
        <v>39</v>
      </c>
      <c r="G239" s="4" t="s">
        <v>31</v>
      </c>
      <c r="H239" s="4" t="s">
        <v>32</v>
      </c>
      <c r="I239" s="6">
        <v>44</v>
      </c>
      <c r="J239" s="4" t="s">
        <v>28</v>
      </c>
      <c r="K239" s="6">
        <v>3</v>
      </c>
      <c r="L239" s="4" t="s">
        <v>29</v>
      </c>
      <c r="M239" s="4" t="s">
        <v>3</v>
      </c>
      <c r="N239" s="4" t="str">
        <f>IF(Table1[[#This Row],[Checking ]]&lt;250,"Low",IF(Table1[[#This Row],[Checking ]]&lt;2000,"Medium","High"))</f>
        <v>Low</v>
      </c>
      <c r="O239" s="4" t="str">
        <f>IF(Table1[[#This Row],[Savings]]&lt;250,"Low",IF(Table1[[#This Row],[Savings]]&lt;2000,"Medium","High"))</f>
        <v>Medium</v>
      </c>
      <c r="P239" s="4" t="str">
        <f>IF(Table1[[#This Row],[Combined Checking + Savings]]&lt;250,"Low",IF(Table1[[#This Row],[Combined Checking + Savings]]&lt;2000,"Medium","High"))</f>
        <v>Medium</v>
      </c>
      <c r="Q239" s="12">
        <f t="shared" si="6"/>
        <v>1.1838943633906631E-3</v>
      </c>
      <c r="R239" s="12">
        <f>R238+Table1[[#This Row],[Pareto''s Analysis Savings]]</f>
        <v>0.12451660892152673</v>
      </c>
      <c r="S239" s="4">
        <f t="shared" si="7"/>
        <v>0</v>
      </c>
      <c r="U239" s="7">
        <f>U238+Table1[[#This Row],[Pareto''s Analysis Savings2]]</f>
        <v>4.1559835296336382E-2</v>
      </c>
    </row>
    <row r="240" spans="1:21" x14ac:dyDescent="0.2">
      <c r="A240" s="4" t="s">
        <v>25</v>
      </c>
      <c r="B240" s="5">
        <v>0</v>
      </c>
      <c r="C240" s="5">
        <v>914</v>
      </c>
      <c r="D240" s="5">
        <f>Table1[[#This Row],[Savings]]+Table1[[#This Row],[Checking ]]</f>
        <v>914</v>
      </c>
      <c r="E240" s="6">
        <v>19</v>
      </c>
      <c r="F240" s="4">
        <v>0</v>
      </c>
      <c r="G240" s="4" t="s">
        <v>26</v>
      </c>
      <c r="H240" s="4" t="s">
        <v>27</v>
      </c>
      <c r="I240" s="6">
        <v>21</v>
      </c>
      <c r="J240" s="4" t="s">
        <v>39</v>
      </c>
      <c r="K240" s="6">
        <v>4</v>
      </c>
      <c r="L240" s="4" t="s">
        <v>36</v>
      </c>
      <c r="M240" s="4" t="s">
        <v>2</v>
      </c>
      <c r="N240" s="4" t="str">
        <f>IF(Table1[[#This Row],[Checking ]]&lt;250,"Low",IF(Table1[[#This Row],[Checking ]]&lt;2000,"Medium","High"))</f>
        <v>Low</v>
      </c>
      <c r="O240" s="4" t="str">
        <f>IF(Table1[[#This Row],[Savings]]&lt;250,"Low",IF(Table1[[#This Row],[Savings]]&lt;2000,"Medium","High"))</f>
        <v>Medium</v>
      </c>
      <c r="P240" s="4" t="str">
        <f>IF(Table1[[#This Row],[Combined Checking + Savings]]&lt;250,"Low",IF(Table1[[#This Row],[Combined Checking + Savings]]&lt;2000,"Medium","High"))</f>
        <v>Medium</v>
      </c>
      <c r="Q240" s="12">
        <f t="shared" si="6"/>
        <v>1.1864906229595022E-3</v>
      </c>
      <c r="R240" s="12">
        <f>R239+Table1[[#This Row],[Pareto''s Analysis Savings]]</f>
        <v>0.12570309954448625</v>
      </c>
      <c r="S240" s="4">
        <f t="shared" si="7"/>
        <v>0</v>
      </c>
      <c r="U240" s="7">
        <f>U239+Table1[[#This Row],[Pareto''s Analysis Savings2]]</f>
        <v>4.1559835296336382E-2</v>
      </c>
    </row>
    <row r="241" spans="1:21" x14ac:dyDescent="0.2">
      <c r="A241" s="4" t="s">
        <v>25</v>
      </c>
      <c r="B241" s="5">
        <v>514</v>
      </c>
      <c r="C241" s="5">
        <v>405</v>
      </c>
      <c r="D241" s="5">
        <f>Table1[[#This Row],[Savings]]+Table1[[#This Row],[Checking ]]</f>
        <v>919</v>
      </c>
      <c r="E241" s="6">
        <v>49</v>
      </c>
      <c r="F241" s="4">
        <v>13</v>
      </c>
      <c r="G241" s="4" t="s">
        <v>26</v>
      </c>
      <c r="H241" s="4" t="s">
        <v>27</v>
      </c>
      <c r="I241" s="6">
        <v>21</v>
      </c>
      <c r="J241" s="4" t="s">
        <v>28</v>
      </c>
      <c r="K241" s="6">
        <v>2</v>
      </c>
      <c r="L241" s="4" t="s">
        <v>36</v>
      </c>
      <c r="M241" s="4" t="s">
        <v>2</v>
      </c>
      <c r="N241" s="4" t="str">
        <f>IF(Table1[[#This Row],[Checking ]]&lt;250,"Low",IF(Table1[[#This Row],[Checking ]]&lt;2000,"Medium","High"))</f>
        <v>Medium</v>
      </c>
      <c r="O241" s="4" t="str">
        <f>IF(Table1[[#This Row],[Savings]]&lt;250,"Low",IF(Table1[[#This Row],[Savings]]&lt;2000,"Medium","High"))</f>
        <v>Medium</v>
      </c>
      <c r="P241" s="4" t="str">
        <f>IF(Table1[[#This Row],[Combined Checking + Savings]]&lt;250,"Low",IF(Table1[[#This Row],[Combined Checking + Savings]]&lt;2000,"Medium","High"))</f>
        <v>Medium</v>
      </c>
      <c r="Q241" s="12">
        <f t="shared" si="6"/>
        <v>5.2574256268993257E-4</v>
      </c>
      <c r="R241" s="12">
        <f>R240+Table1[[#This Row],[Pareto''s Analysis Savings]]</f>
        <v>0.12622884210717619</v>
      </c>
      <c r="S241" s="4">
        <f t="shared" si="7"/>
        <v>1.1540033138305276E-3</v>
      </c>
      <c r="U241" s="7">
        <f>U240+Table1[[#This Row],[Pareto''s Analysis Savings2]]</f>
        <v>4.2713838610166907E-2</v>
      </c>
    </row>
    <row r="242" spans="1:21" x14ac:dyDescent="0.2">
      <c r="A242" s="4" t="s">
        <v>33</v>
      </c>
      <c r="B242" s="5">
        <v>0</v>
      </c>
      <c r="C242" s="5">
        <v>922</v>
      </c>
      <c r="D242" s="5">
        <f>Table1[[#This Row],[Savings]]+Table1[[#This Row],[Checking ]]</f>
        <v>922</v>
      </c>
      <c r="E242" s="6">
        <v>37</v>
      </c>
      <c r="F242" s="4">
        <v>9</v>
      </c>
      <c r="G242" s="4" t="s">
        <v>26</v>
      </c>
      <c r="H242" s="4" t="s">
        <v>27</v>
      </c>
      <c r="I242" s="6">
        <v>24</v>
      </c>
      <c r="J242" s="4" t="s">
        <v>28</v>
      </c>
      <c r="K242" s="6">
        <v>2</v>
      </c>
      <c r="L242" s="4" t="s">
        <v>29</v>
      </c>
      <c r="M242" s="4" t="s">
        <v>2</v>
      </c>
      <c r="N242" s="4" t="str">
        <f>IF(Table1[[#This Row],[Checking ]]&lt;250,"Low",IF(Table1[[#This Row],[Checking ]]&lt;2000,"Medium","High"))</f>
        <v>Low</v>
      </c>
      <c r="O242" s="4" t="str">
        <f>IF(Table1[[#This Row],[Savings]]&lt;250,"Low",IF(Table1[[#This Row],[Savings]]&lt;2000,"Medium","High"))</f>
        <v>Medium</v>
      </c>
      <c r="P242" s="4" t="str">
        <f>IF(Table1[[#This Row],[Combined Checking + Savings]]&lt;250,"Low",IF(Table1[[#This Row],[Combined Checking + Savings]]&lt;2000,"Medium","High"))</f>
        <v>Medium</v>
      </c>
      <c r="Q242" s="12">
        <f t="shared" si="6"/>
        <v>1.196875661234859E-3</v>
      </c>
      <c r="R242" s="12">
        <f>R241+Table1[[#This Row],[Pareto''s Analysis Savings]]</f>
        <v>0.12742571776841105</v>
      </c>
      <c r="S242" s="4">
        <f t="shared" si="7"/>
        <v>0</v>
      </c>
      <c r="U242" s="7">
        <f>U241+Table1[[#This Row],[Pareto''s Analysis Savings2]]</f>
        <v>4.2713838610166907E-2</v>
      </c>
    </row>
    <row r="243" spans="1:21" x14ac:dyDescent="0.2">
      <c r="A243" s="4" t="s">
        <v>42</v>
      </c>
      <c r="B243" s="5">
        <v>0</v>
      </c>
      <c r="C243" s="5">
        <v>922</v>
      </c>
      <c r="D243" s="5">
        <f>Table1[[#This Row],[Savings]]+Table1[[#This Row],[Checking ]]</f>
        <v>922</v>
      </c>
      <c r="E243" s="6">
        <v>19</v>
      </c>
      <c r="F243" s="4">
        <v>29</v>
      </c>
      <c r="G243" s="4" t="s">
        <v>31</v>
      </c>
      <c r="H243" s="4" t="s">
        <v>32</v>
      </c>
      <c r="I243" s="6">
        <v>33</v>
      </c>
      <c r="J243" s="4" t="s">
        <v>28</v>
      </c>
      <c r="K243" s="6">
        <v>1</v>
      </c>
      <c r="L243" s="4" t="s">
        <v>36</v>
      </c>
      <c r="M243" s="4" t="s">
        <v>3</v>
      </c>
      <c r="N243" s="4" t="str">
        <f>IF(Table1[[#This Row],[Checking ]]&lt;250,"Low",IF(Table1[[#This Row],[Checking ]]&lt;2000,"Medium","High"))</f>
        <v>Low</v>
      </c>
      <c r="O243" s="4" t="str">
        <f>IF(Table1[[#This Row],[Savings]]&lt;250,"Low",IF(Table1[[#This Row],[Savings]]&lt;2000,"Medium","High"))</f>
        <v>Medium</v>
      </c>
      <c r="P243" s="4" t="str">
        <f>IF(Table1[[#This Row],[Combined Checking + Savings]]&lt;250,"Low",IF(Table1[[#This Row],[Combined Checking + Savings]]&lt;2000,"Medium","High"))</f>
        <v>Medium</v>
      </c>
      <c r="Q243" s="12">
        <f t="shared" si="6"/>
        <v>1.196875661234859E-3</v>
      </c>
      <c r="R243" s="12">
        <f>R242+Table1[[#This Row],[Pareto''s Analysis Savings]]</f>
        <v>0.12862259342964591</v>
      </c>
      <c r="S243" s="4">
        <f t="shared" si="7"/>
        <v>0</v>
      </c>
      <c r="U243" s="7">
        <f>U242+Table1[[#This Row],[Pareto''s Analysis Savings2]]</f>
        <v>4.2713838610166907E-2</v>
      </c>
    </row>
    <row r="244" spans="1:21" x14ac:dyDescent="0.2">
      <c r="A244" s="4" t="s">
        <v>25</v>
      </c>
      <c r="B244" s="5">
        <v>231</v>
      </c>
      <c r="C244" s="5">
        <v>702</v>
      </c>
      <c r="D244" s="5">
        <f>Table1[[#This Row],[Savings]]+Table1[[#This Row],[Checking ]]</f>
        <v>933</v>
      </c>
      <c r="E244" s="6">
        <v>10</v>
      </c>
      <c r="F244" s="4">
        <v>99</v>
      </c>
      <c r="G244" s="4" t="s">
        <v>31</v>
      </c>
      <c r="H244" s="4" t="s">
        <v>32</v>
      </c>
      <c r="I244" s="6">
        <v>26</v>
      </c>
      <c r="J244" s="4" t="s">
        <v>28</v>
      </c>
      <c r="K244" s="6">
        <v>4</v>
      </c>
      <c r="L244" s="4" t="s">
        <v>40</v>
      </c>
      <c r="M244" s="4" t="s">
        <v>3</v>
      </c>
      <c r="N244" s="4" t="str">
        <f>IF(Table1[[#This Row],[Checking ]]&lt;250,"Low",IF(Table1[[#This Row],[Checking ]]&lt;2000,"Medium","High"))</f>
        <v>Low</v>
      </c>
      <c r="O244" s="4" t="str">
        <f>IF(Table1[[#This Row],[Savings]]&lt;250,"Low",IF(Table1[[#This Row],[Savings]]&lt;2000,"Medium","High"))</f>
        <v>Medium</v>
      </c>
      <c r="P244" s="4" t="str">
        <f>IF(Table1[[#This Row],[Combined Checking + Savings]]&lt;250,"Low",IF(Table1[[#This Row],[Combined Checking + Savings]]&lt;2000,"Medium","High"))</f>
        <v>Medium</v>
      </c>
      <c r="Q244" s="12">
        <f t="shared" si="6"/>
        <v>9.1128710866254987E-4</v>
      </c>
      <c r="R244" s="12">
        <f>R243+Table1[[#This Row],[Pareto''s Analysis Savings]]</f>
        <v>0.12953388053830847</v>
      </c>
      <c r="S244" s="4">
        <f t="shared" si="7"/>
        <v>5.1862794843356402E-4</v>
      </c>
      <c r="U244" s="7">
        <f>U243+Table1[[#This Row],[Pareto''s Analysis Savings2]]</f>
        <v>4.3232466558600469E-2</v>
      </c>
    </row>
    <row r="245" spans="1:21" x14ac:dyDescent="0.2">
      <c r="A245" s="4" t="s">
        <v>33</v>
      </c>
      <c r="B245" s="5">
        <v>798</v>
      </c>
      <c r="C245" s="5">
        <v>137</v>
      </c>
      <c r="D245" s="5">
        <f>Table1[[#This Row],[Savings]]+Table1[[#This Row],[Checking ]]</f>
        <v>935</v>
      </c>
      <c r="E245" s="6">
        <v>25</v>
      </c>
      <c r="F245" s="4">
        <v>25</v>
      </c>
      <c r="G245" s="4" t="s">
        <v>26</v>
      </c>
      <c r="H245" s="4" t="s">
        <v>27</v>
      </c>
      <c r="I245" s="6">
        <v>33</v>
      </c>
      <c r="J245" s="4" t="s">
        <v>35</v>
      </c>
      <c r="K245" s="6">
        <v>4</v>
      </c>
      <c r="L245" s="4" t="s">
        <v>40</v>
      </c>
      <c r="M245" s="4" t="s">
        <v>2</v>
      </c>
      <c r="N245" s="4" t="str">
        <f>IF(Table1[[#This Row],[Checking ]]&lt;250,"Low",IF(Table1[[#This Row],[Checking ]]&lt;2000,"Medium","High"))</f>
        <v>Medium</v>
      </c>
      <c r="O245" s="4" t="str">
        <f>IF(Table1[[#This Row],[Savings]]&lt;250,"Low",IF(Table1[[#This Row],[Savings]]&lt;2000,"Medium","High"))</f>
        <v>Low</v>
      </c>
      <c r="P245" s="4" t="str">
        <f>IF(Table1[[#This Row],[Combined Checking + Savings]]&lt;250,"Low",IF(Table1[[#This Row],[Combined Checking + Savings]]&lt;2000,"Medium","High"))</f>
        <v>Medium</v>
      </c>
      <c r="Q245" s="12">
        <f t="shared" si="6"/>
        <v>1.7784378046548338E-4</v>
      </c>
      <c r="R245" s="12">
        <f>R244+Table1[[#This Row],[Pareto''s Analysis Savings]]</f>
        <v>0.12971172431877395</v>
      </c>
      <c r="S245" s="4">
        <f t="shared" si="7"/>
        <v>1.7916238218614029E-3</v>
      </c>
      <c r="U245" s="7">
        <f>U244+Table1[[#This Row],[Pareto''s Analysis Savings2]]</f>
        <v>4.5024090380461873E-2</v>
      </c>
    </row>
    <row r="246" spans="1:21" x14ac:dyDescent="0.2">
      <c r="A246" s="4" t="s">
        <v>30</v>
      </c>
      <c r="B246" s="5">
        <v>0</v>
      </c>
      <c r="C246" s="5">
        <v>941</v>
      </c>
      <c r="D246" s="5">
        <f>Table1[[#This Row],[Savings]]+Table1[[#This Row],[Checking ]]</f>
        <v>941</v>
      </c>
      <c r="E246" s="6">
        <v>13</v>
      </c>
      <c r="F246" s="4">
        <v>111</v>
      </c>
      <c r="G246" s="4" t="s">
        <v>31</v>
      </c>
      <c r="H246" s="4" t="s">
        <v>32</v>
      </c>
      <c r="I246" s="6">
        <v>41</v>
      </c>
      <c r="J246" s="4" t="s">
        <v>28</v>
      </c>
      <c r="K246" s="6">
        <v>4</v>
      </c>
      <c r="L246" s="4" t="s">
        <v>36</v>
      </c>
      <c r="M246" s="4" t="s">
        <v>3</v>
      </c>
      <c r="N246" s="4" t="str">
        <f>IF(Table1[[#This Row],[Checking ]]&lt;250,"Low",IF(Table1[[#This Row],[Checking ]]&lt;2000,"Medium","High"))</f>
        <v>Low</v>
      </c>
      <c r="O246" s="4" t="str">
        <f>IF(Table1[[#This Row],[Savings]]&lt;250,"Low",IF(Table1[[#This Row],[Savings]]&lt;2000,"Medium","High"))</f>
        <v>Medium</v>
      </c>
      <c r="P246" s="4" t="str">
        <f>IF(Table1[[#This Row],[Combined Checking + Savings]]&lt;250,"Low",IF(Table1[[#This Row],[Combined Checking + Savings]]&lt;2000,"Medium","High"))</f>
        <v>Medium</v>
      </c>
      <c r="Q246" s="12">
        <f t="shared" si="6"/>
        <v>1.2215401271388311E-3</v>
      </c>
      <c r="R246" s="12">
        <f>R245+Table1[[#This Row],[Pareto''s Analysis Savings]]</f>
        <v>0.13093326444591277</v>
      </c>
      <c r="S246" s="4">
        <f t="shared" si="7"/>
        <v>0</v>
      </c>
      <c r="U246" s="7">
        <f>U245+Table1[[#This Row],[Pareto''s Analysis Savings2]]</f>
        <v>4.5024090380461873E-2</v>
      </c>
    </row>
    <row r="247" spans="1:21" x14ac:dyDescent="0.2">
      <c r="A247" s="4" t="s">
        <v>30</v>
      </c>
      <c r="B247" s="5">
        <v>0</v>
      </c>
      <c r="C247" s="5">
        <v>945</v>
      </c>
      <c r="D247" s="5">
        <f>Table1[[#This Row],[Savings]]+Table1[[#This Row],[Checking ]]</f>
        <v>945</v>
      </c>
      <c r="E247" s="6">
        <v>13</v>
      </c>
      <c r="F247" s="4">
        <v>6</v>
      </c>
      <c r="G247" s="4" t="s">
        <v>31</v>
      </c>
      <c r="H247" s="4" t="s">
        <v>27</v>
      </c>
      <c r="I247" s="6">
        <v>41</v>
      </c>
      <c r="J247" s="4" t="s">
        <v>28</v>
      </c>
      <c r="K247" s="6">
        <v>1</v>
      </c>
      <c r="L247" s="4" t="s">
        <v>36</v>
      </c>
      <c r="M247" s="4" t="s">
        <v>3</v>
      </c>
      <c r="N247" s="4" t="str">
        <f>IF(Table1[[#This Row],[Checking ]]&lt;250,"Low",IF(Table1[[#This Row],[Checking ]]&lt;2000,"Medium","High"))</f>
        <v>Low</v>
      </c>
      <c r="O247" s="4" t="str">
        <f>IF(Table1[[#This Row],[Savings]]&lt;250,"Low",IF(Table1[[#This Row],[Savings]]&lt;2000,"Medium","High"))</f>
        <v>Medium</v>
      </c>
      <c r="P247" s="4" t="str">
        <f>IF(Table1[[#This Row],[Combined Checking + Savings]]&lt;250,"Low",IF(Table1[[#This Row],[Combined Checking + Savings]]&lt;2000,"Medium","High"))</f>
        <v>Medium</v>
      </c>
      <c r="Q247" s="12">
        <f t="shared" si="6"/>
        <v>1.2267326462765094E-3</v>
      </c>
      <c r="R247" s="12">
        <f>R246+Table1[[#This Row],[Pareto''s Analysis Savings]]</f>
        <v>0.13215999709218929</v>
      </c>
      <c r="S247" s="4">
        <f t="shared" si="7"/>
        <v>0</v>
      </c>
      <c r="U247" s="7">
        <f>U246+Table1[[#This Row],[Pareto''s Analysis Savings2]]</f>
        <v>4.5024090380461873E-2</v>
      </c>
    </row>
    <row r="248" spans="1:21" x14ac:dyDescent="0.2">
      <c r="A248" s="4" t="s">
        <v>25</v>
      </c>
      <c r="B248" s="5">
        <v>946</v>
      </c>
      <c r="C248" s="5">
        <v>0</v>
      </c>
      <c r="D248" s="5">
        <f>Table1[[#This Row],[Savings]]+Table1[[#This Row],[Checking ]]</f>
        <v>946</v>
      </c>
      <c r="E248" s="6">
        <v>16</v>
      </c>
      <c r="F248" s="4">
        <v>83</v>
      </c>
      <c r="G248" s="4" t="s">
        <v>31</v>
      </c>
      <c r="H248" s="4" t="s">
        <v>32</v>
      </c>
      <c r="I248" s="6">
        <v>34</v>
      </c>
      <c r="J248" s="4" t="s">
        <v>28</v>
      </c>
      <c r="K248" s="6">
        <v>2</v>
      </c>
      <c r="L248" s="4" t="s">
        <v>36</v>
      </c>
      <c r="M248" s="4" t="s">
        <v>3</v>
      </c>
      <c r="N248" s="4" t="str">
        <f>IF(Table1[[#This Row],[Checking ]]&lt;250,"Low",IF(Table1[[#This Row],[Checking ]]&lt;2000,"Medium","High"))</f>
        <v>Medium</v>
      </c>
      <c r="O248" s="4" t="str">
        <f>IF(Table1[[#This Row],[Savings]]&lt;250,"Low",IF(Table1[[#This Row],[Savings]]&lt;2000,"Medium","High"))</f>
        <v>Low</v>
      </c>
      <c r="P248" s="4" t="str">
        <f>IF(Table1[[#This Row],[Combined Checking + Savings]]&lt;250,"Low",IF(Table1[[#This Row],[Combined Checking + Savings]]&lt;2000,"Medium","High"))</f>
        <v>Medium</v>
      </c>
      <c r="Q248" s="12">
        <f t="shared" si="6"/>
        <v>0</v>
      </c>
      <c r="R248" s="12">
        <f>R247+Table1[[#This Row],[Pareto''s Analysis Savings]]</f>
        <v>0.13215999709218929</v>
      </c>
      <c r="S248" s="4">
        <f t="shared" si="7"/>
        <v>2.1239049316803095E-3</v>
      </c>
      <c r="U248" s="7">
        <f>U247+Table1[[#This Row],[Pareto''s Analysis Savings2]]</f>
        <v>4.7147995312142185E-2</v>
      </c>
    </row>
    <row r="249" spans="1:21" x14ac:dyDescent="0.2">
      <c r="A249" s="4" t="s">
        <v>30</v>
      </c>
      <c r="B249" s="5">
        <v>0</v>
      </c>
      <c r="C249" s="5">
        <v>948</v>
      </c>
      <c r="D249" s="5">
        <f>Table1[[#This Row],[Savings]]+Table1[[#This Row],[Checking ]]</f>
        <v>948</v>
      </c>
      <c r="E249" s="6">
        <v>19</v>
      </c>
      <c r="F249" s="4">
        <v>2</v>
      </c>
      <c r="G249" s="4" t="s">
        <v>26</v>
      </c>
      <c r="H249" s="4" t="s">
        <v>27</v>
      </c>
      <c r="I249" s="6">
        <v>20</v>
      </c>
      <c r="J249" s="4" t="s">
        <v>39</v>
      </c>
      <c r="K249" s="6">
        <v>4</v>
      </c>
      <c r="L249" s="4" t="s">
        <v>36</v>
      </c>
      <c r="M249" s="4" t="s">
        <v>3</v>
      </c>
      <c r="N249" s="4" t="str">
        <f>IF(Table1[[#This Row],[Checking ]]&lt;250,"Low",IF(Table1[[#This Row],[Checking ]]&lt;2000,"Medium","High"))</f>
        <v>Low</v>
      </c>
      <c r="O249" s="4" t="str">
        <f>IF(Table1[[#This Row],[Savings]]&lt;250,"Low",IF(Table1[[#This Row],[Savings]]&lt;2000,"Medium","High"))</f>
        <v>Medium</v>
      </c>
      <c r="P249" s="4" t="str">
        <f>IF(Table1[[#This Row],[Combined Checking + Savings]]&lt;250,"Low",IF(Table1[[#This Row],[Combined Checking + Savings]]&lt;2000,"Medium","High"))</f>
        <v>Medium</v>
      </c>
      <c r="Q249" s="12">
        <f t="shared" si="6"/>
        <v>1.2306270356297682E-3</v>
      </c>
      <c r="R249" s="12">
        <f>R248+Table1[[#This Row],[Pareto''s Analysis Savings]]</f>
        <v>0.13339062412781905</v>
      </c>
      <c r="S249" s="4">
        <f t="shared" si="7"/>
        <v>0</v>
      </c>
      <c r="U249" s="7">
        <f>U248+Table1[[#This Row],[Pareto''s Analysis Savings2]]</f>
        <v>4.7147995312142185E-2</v>
      </c>
    </row>
    <row r="250" spans="1:21" x14ac:dyDescent="0.2">
      <c r="A250" s="4" t="s">
        <v>38</v>
      </c>
      <c r="B250" s="5">
        <v>949</v>
      </c>
      <c r="C250" s="5">
        <v>0</v>
      </c>
      <c r="D250" s="5">
        <f>Table1[[#This Row],[Savings]]+Table1[[#This Row],[Checking ]]</f>
        <v>949</v>
      </c>
      <c r="E250" s="6">
        <v>49</v>
      </c>
      <c r="F250" s="4">
        <v>36</v>
      </c>
      <c r="G250" s="4" t="s">
        <v>26</v>
      </c>
      <c r="H250" s="4" t="s">
        <v>27</v>
      </c>
      <c r="I250" s="6">
        <v>23</v>
      </c>
      <c r="J250" s="4" t="s">
        <v>28</v>
      </c>
      <c r="K250" s="6">
        <v>2</v>
      </c>
      <c r="L250" s="4" t="s">
        <v>36</v>
      </c>
      <c r="M250" s="4" t="s">
        <v>3</v>
      </c>
      <c r="N250" s="4" t="str">
        <f>IF(Table1[[#This Row],[Checking ]]&lt;250,"Low",IF(Table1[[#This Row],[Checking ]]&lt;2000,"Medium","High"))</f>
        <v>Medium</v>
      </c>
      <c r="O250" s="4" t="str">
        <f>IF(Table1[[#This Row],[Savings]]&lt;250,"Low",IF(Table1[[#This Row],[Savings]]&lt;2000,"Medium","High"))</f>
        <v>Low</v>
      </c>
      <c r="P250" s="4" t="str">
        <f>IF(Table1[[#This Row],[Combined Checking + Savings]]&lt;250,"Low",IF(Table1[[#This Row],[Combined Checking + Savings]]&lt;2000,"Medium","High"))</f>
        <v>Medium</v>
      </c>
      <c r="Q250" s="12">
        <f t="shared" si="6"/>
        <v>0</v>
      </c>
      <c r="R250" s="12">
        <f>R249+Table1[[#This Row],[Pareto''s Analysis Savings]]</f>
        <v>0.13339062412781905</v>
      </c>
      <c r="S250" s="4">
        <f t="shared" si="7"/>
        <v>2.1306403595820443E-3</v>
      </c>
      <c r="U250" s="7">
        <f>U249+Table1[[#This Row],[Pareto''s Analysis Savings2]]</f>
        <v>4.9278635671724233E-2</v>
      </c>
    </row>
    <row r="251" spans="1:21" x14ac:dyDescent="0.2">
      <c r="A251" s="4" t="s">
        <v>30</v>
      </c>
      <c r="B251" s="5">
        <v>513</v>
      </c>
      <c r="C251" s="5">
        <v>442</v>
      </c>
      <c r="D251" s="5">
        <f>Table1[[#This Row],[Savings]]+Table1[[#This Row],[Checking ]]</f>
        <v>955</v>
      </c>
      <c r="E251" s="6">
        <v>7</v>
      </c>
      <c r="F251" s="4">
        <v>0</v>
      </c>
      <c r="G251" s="4" t="s">
        <v>31</v>
      </c>
      <c r="H251" s="4" t="s">
        <v>32</v>
      </c>
      <c r="I251" s="6">
        <v>34</v>
      </c>
      <c r="J251" s="4" t="s">
        <v>28</v>
      </c>
      <c r="K251" s="6">
        <v>1</v>
      </c>
      <c r="L251" s="4" t="s">
        <v>29</v>
      </c>
      <c r="M251" s="4" t="s">
        <v>3</v>
      </c>
      <c r="N251" s="4" t="str">
        <f>IF(Table1[[#This Row],[Checking ]]&lt;250,"Low",IF(Table1[[#This Row],[Checking ]]&lt;2000,"Medium","High"))</f>
        <v>Medium</v>
      </c>
      <c r="O251" s="4" t="str">
        <f>IF(Table1[[#This Row],[Savings]]&lt;250,"Low",IF(Table1[[#This Row],[Savings]]&lt;2000,"Medium","High"))</f>
        <v>Medium</v>
      </c>
      <c r="P251" s="4" t="str">
        <f>IF(Table1[[#This Row],[Combined Checking + Savings]]&lt;250,"Low",IF(Table1[[#This Row],[Combined Checking + Savings]]&lt;2000,"Medium","High"))</f>
        <v>Medium</v>
      </c>
      <c r="Q251" s="12">
        <f t="shared" si="6"/>
        <v>5.7377336471345732E-4</v>
      </c>
      <c r="R251" s="12">
        <f>R250+Table1[[#This Row],[Pareto''s Analysis Savings]]</f>
        <v>0.1339643974925325</v>
      </c>
      <c r="S251" s="4">
        <f t="shared" si="7"/>
        <v>1.151758171196616E-3</v>
      </c>
      <c r="U251" s="7">
        <f>U250+Table1[[#This Row],[Pareto''s Analysis Savings2]]</f>
        <v>5.0430393842920848E-2</v>
      </c>
    </row>
    <row r="252" spans="1:21" x14ac:dyDescent="0.2">
      <c r="A252" s="4" t="s">
        <v>25</v>
      </c>
      <c r="B252" s="5">
        <v>955</v>
      </c>
      <c r="C252" s="5">
        <v>0</v>
      </c>
      <c r="D252" s="5">
        <f>Table1[[#This Row],[Savings]]+Table1[[#This Row],[Checking ]]</f>
        <v>955</v>
      </c>
      <c r="E252" s="6">
        <v>49</v>
      </c>
      <c r="F252" s="4">
        <v>29</v>
      </c>
      <c r="G252" s="4" t="s">
        <v>31</v>
      </c>
      <c r="H252" s="4" t="s">
        <v>32</v>
      </c>
      <c r="I252" s="6">
        <v>36</v>
      </c>
      <c r="J252" s="4" t="s">
        <v>28</v>
      </c>
      <c r="K252" s="6">
        <v>3</v>
      </c>
      <c r="L252" s="4" t="s">
        <v>36</v>
      </c>
      <c r="M252" s="4" t="s">
        <v>3</v>
      </c>
      <c r="N252" s="4" t="str">
        <f>IF(Table1[[#This Row],[Checking ]]&lt;250,"Low",IF(Table1[[#This Row],[Checking ]]&lt;2000,"Medium","High"))</f>
        <v>Medium</v>
      </c>
      <c r="O252" s="4" t="str">
        <f>IF(Table1[[#This Row],[Savings]]&lt;250,"Low",IF(Table1[[#This Row],[Savings]]&lt;2000,"Medium","High"))</f>
        <v>Low</v>
      </c>
      <c r="P252" s="4" t="str">
        <f>IF(Table1[[#This Row],[Combined Checking + Savings]]&lt;250,"Low",IF(Table1[[#This Row],[Combined Checking + Savings]]&lt;2000,"Medium","High"))</f>
        <v>Medium</v>
      </c>
      <c r="Q252" s="12">
        <f t="shared" si="6"/>
        <v>0</v>
      </c>
      <c r="R252" s="12">
        <f>R251+Table1[[#This Row],[Pareto''s Analysis Savings]]</f>
        <v>0.1339643974925325</v>
      </c>
      <c r="S252" s="4">
        <f t="shared" si="7"/>
        <v>2.1441112153855134E-3</v>
      </c>
      <c r="U252" s="7">
        <f>U251+Table1[[#This Row],[Pareto''s Analysis Savings2]]</f>
        <v>5.257450505830636E-2</v>
      </c>
    </row>
    <row r="253" spans="1:21" x14ac:dyDescent="0.2">
      <c r="A253" s="4" t="s">
        <v>25</v>
      </c>
      <c r="B253" s="5">
        <v>0</v>
      </c>
      <c r="C253" s="5">
        <v>956</v>
      </c>
      <c r="D253" s="5">
        <f>Table1[[#This Row],[Savings]]+Table1[[#This Row],[Checking ]]</f>
        <v>956</v>
      </c>
      <c r="E253" s="6">
        <v>25</v>
      </c>
      <c r="F253" s="4">
        <v>4</v>
      </c>
      <c r="G253" s="4" t="s">
        <v>26</v>
      </c>
      <c r="H253" s="4" t="s">
        <v>27</v>
      </c>
      <c r="I253" s="6">
        <v>28</v>
      </c>
      <c r="J253" s="4" t="s">
        <v>39</v>
      </c>
      <c r="K253" s="6">
        <v>2</v>
      </c>
      <c r="L253" s="4" t="s">
        <v>40</v>
      </c>
      <c r="M253" s="4" t="s">
        <v>2</v>
      </c>
      <c r="N253" s="4" t="str">
        <f>IF(Table1[[#This Row],[Checking ]]&lt;250,"Low",IF(Table1[[#This Row],[Checking ]]&lt;2000,"Medium","High"))</f>
        <v>Low</v>
      </c>
      <c r="O253" s="4" t="str">
        <f>IF(Table1[[#This Row],[Savings]]&lt;250,"Low",IF(Table1[[#This Row],[Savings]]&lt;2000,"Medium","High"))</f>
        <v>Medium</v>
      </c>
      <c r="P253" s="4" t="str">
        <f>IF(Table1[[#This Row],[Combined Checking + Savings]]&lt;250,"Low",IF(Table1[[#This Row],[Combined Checking + Savings]]&lt;2000,"Medium","High"))</f>
        <v>Medium</v>
      </c>
      <c r="Q253" s="12">
        <f t="shared" si="6"/>
        <v>1.241012073905125E-3</v>
      </c>
      <c r="R253" s="12">
        <f>R252+Table1[[#This Row],[Pareto''s Analysis Savings]]</f>
        <v>0.13520540956643762</v>
      </c>
      <c r="S253" s="4">
        <f t="shared" si="7"/>
        <v>0</v>
      </c>
      <c r="U253" s="7">
        <f>U252+Table1[[#This Row],[Pareto''s Analysis Savings2]]</f>
        <v>5.257450505830636E-2</v>
      </c>
    </row>
    <row r="254" spans="1:21" x14ac:dyDescent="0.2">
      <c r="A254" s="4" t="s">
        <v>30</v>
      </c>
      <c r="B254" s="5">
        <v>0</v>
      </c>
      <c r="C254" s="5">
        <v>957</v>
      </c>
      <c r="D254" s="5">
        <f>Table1[[#This Row],[Savings]]+Table1[[#This Row],[Checking ]]</f>
        <v>957</v>
      </c>
      <c r="E254" s="6">
        <v>19</v>
      </c>
      <c r="F254" s="4">
        <v>11</v>
      </c>
      <c r="G254" s="4" t="s">
        <v>26</v>
      </c>
      <c r="H254" s="4" t="s">
        <v>27</v>
      </c>
      <c r="I254" s="6">
        <v>19</v>
      </c>
      <c r="J254" s="4" t="s">
        <v>39</v>
      </c>
      <c r="K254" s="6">
        <v>4</v>
      </c>
      <c r="L254" s="4" t="s">
        <v>36</v>
      </c>
      <c r="M254" s="4" t="s">
        <v>2</v>
      </c>
      <c r="N254" s="4" t="str">
        <f>IF(Table1[[#This Row],[Checking ]]&lt;250,"Low",IF(Table1[[#This Row],[Checking ]]&lt;2000,"Medium","High"))</f>
        <v>Low</v>
      </c>
      <c r="O254" s="4" t="str">
        <f>IF(Table1[[#This Row],[Savings]]&lt;250,"Low",IF(Table1[[#This Row],[Savings]]&lt;2000,"Medium","High"))</f>
        <v>Medium</v>
      </c>
      <c r="P254" s="4" t="str">
        <f>IF(Table1[[#This Row],[Combined Checking + Savings]]&lt;250,"Low",IF(Table1[[#This Row],[Combined Checking + Savings]]&lt;2000,"Medium","High"))</f>
        <v>Medium</v>
      </c>
      <c r="Q254" s="12">
        <f t="shared" si="6"/>
        <v>1.2423102036895446E-3</v>
      </c>
      <c r="R254" s="12">
        <f>R253+Table1[[#This Row],[Pareto''s Analysis Savings]]</f>
        <v>0.13644771977012715</v>
      </c>
      <c r="S254" s="4">
        <f t="shared" si="7"/>
        <v>0</v>
      </c>
      <c r="U254" s="7">
        <f>U253+Table1[[#This Row],[Pareto''s Analysis Savings2]]</f>
        <v>5.257450505830636E-2</v>
      </c>
    </row>
    <row r="255" spans="1:21" x14ac:dyDescent="0.2">
      <c r="A255" s="4" t="s">
        <v>25</v>
      </c>
      <c r="B255" s="5">
        <v>0</v>
      </c>
      <c r="C255" s="5">
        <v>959</v>
      </c>
      <c r="D255" s="5">
        <f>Table1[[#This Row],[Savings]]+Table1[[#This Row],[Checking ]]</f>
        <v>959</v>
      </c>
      <c r="E255" s="6">
        <v>11</v>
      </c>
      <c r="F255" s="4">
        <v>21</v>
      </c>
      <c r="G255" s="4" t="s">
        <v>31</v>
      </c>
      <c r="H255" s="4" t="s">
        <v>32</v>
      </c>
      <c r="I255" s="6">
        <v>37</v>
      </c>
      <c r="J255" s="4" t="s">
        <v>28</v>
      </c>
      <c r="K255" s="6">
        <v>4</v>
      </c>
      <c r="L255" s="4" t="s">
        <v>36</v>
      </c>
      <c r="M255" s="4" t="s">
        <v>3</v>
      </c>
      <c r="N255" s="4" t="str">
        <f>IF(Table1[[#This Row],[Checking ]]&lt;250,"Low",IF(Table1[[#This Row],[Checking ]]&lt;2000,"Medium","High"))</f>
        <v>Low</v>
      </c>
      <c r="O255" s="4" t="str">
        <f>IF(Table1[[#This Row],[Savings]]&lt;250,"Low",IF(Table1[[#This Row],[Savings]]&lt;2000,"Medium","High"))</f>
        <v>Medium</v>
      </c>
      <c r="P255" s="4" t="str">
        <f>IF(Table1[[#This Row],[Combined Checking + Savings]]&lt;250,"Low",IF(Table1[[#This Row],[Combined Checking + Savings]]&lt;2000,"Medium","High"))</f>
        <v>Medium</v>
      </c>
      <c r="Q255" s="12">
        <f t="shared" si="6"/>
        <v>1.2449064632583837E-3</v>
      </c>
      <c r="R255" s="12">
        <f>R254+Table1[[#This Row],[Pareto''s Analysis Savings]]</f>
        <v>0.13769262623338555</v>
      </c>
      <c r="S255" s="4">
        <f t="shared" si="7"/>
        <v>0</v>
      </c>
      <c r="U255" s="7">
        <f>U254+Table1[[#This Row],[Pareto''s Analysis Savings2]]</f>
        <v>5.257450505830636E-2</v>
      </c>
    </row>
    <row r="256" spans="1:21" x14ac:dyDescent="0.2">
      <c r="A256" s="4" t="s">
        <v>30</v>
      </c>
      <c r="B256" s="5">
        <v>757</v>
      </c>
      <c r="C256" s="5">
        <v>208</v>
      </c>
      <c r="D256" s="5">
        <f>Table1[[#This Row],[Savings]]+Table1[[#This Row],[Checking ]]</f>
        <v>965</v>
      </c>
      <c r="E256" s="6">
        <v>25</v>
      </c>
      <c r="F256" s="4">
        <v>36</v>
      </c>
      <c r="G256" s="4" t="s">
        <v>31</v>
      </c>
      <c r="H256" s="4" t="s">
        <v>27</v>
      </c>
      <c r="I256" s="6">
        <v>42</v>
      </c>
      <c r="J256" s="4" t="s">
        <v>28</v>
      </c>
      <c r="K256" s="6">
        <v>3</v>
      </c>
      <c r="L256" s="4" t="s">
        <v>36</v>
      </c>
      <c r="M256" s="4" t="s">
        <v>2</v>
      </c>
      <c r="N256" s="4" t="str">
        <f>IF(Table1[[#This Row],[Checking ]]&lt;250,"Low",IF(Table1[[#This Row],[Checking ]]&lt;2000,"Medium","High"))</f>
        <v>Medium</v>
      </c>
      <c r="O256" s="4" t="str">
        <f>IF(Table1[[#This Row],[Savings]]&lt;250,"Low",IF(Table1[[#This Row],[Savings]]&lt;2000,"Medium","High"))</f>
        <v>Low</v>
      </c>
      <c r="P256" s="4" t="str">
        <f>IF(Table1[[#This Row],[Combined Checking + Savings]]&lt;250,"Low",IF(Table1[[#This Row],[Combined Checking + Savings]]&lt;2000,"Medium","High"))</f>
        <v>Medium</v>
      </c>
      <c r="Q256" s="12">
        <f t="shared" si="6"/>
        <v>2.7001099515927405E-4</v>
      </c>
      <c r="R256" s="12">
        <f>R255+Table1[[#This Row],[Pareto''s Analysis Savings]]</f>
        <v>0.13796263722854482</v>
      </c>
      <c r="S256" s="4">
        <f t="shared" si="7"/>
        <v>1.6995729738710299E-3</v>
      </c>
      <c r="U256" s="7">
        <f>U255+Table1[[#This Row],[Pareto''s Analysis Savings2]]</f>
        <v>5.4274078032177389E-2</v>
      </c>
    </row>
    <row r="257" spans="1:21" x14ac:dyDescent="0.2">
      <c r="A257" s="4" t="s">
        <v>25</v>
      </c>
      <c r="B257" s="5">
        <v>966</v>
      </c>
      <c r="C257" s="5">
        <v>0</v>
      </c>
      <c r="D257" s="5">
        <f>Table1[[#This Row],[Savings]]+Table1[[#This Row],[Checking ]]</f>
        <v>966</v>
      </c>
      <c r="E257" s="6">
        <v>25</v>
      </c>
      <c r="F257" s="4">
        <v>4</v>
      </c>
      <c r="G257" s="4" t="s">
        <v>26</v>
      </c>
      <c r="H257" s="4" t="s">
        <v>27</v>
      </c>
      <c r="I257" s="6">
        <v>43</v>
      </c>
      <c r="J257" s="4" t="s">
        <v>28</v>
      </c>
      <c r="K257" s="6">
        <v>1</v>
      </c>
      <c r="L257" s="4" t="s">
        <v>36</v>
      </c>
      <c r="M257" s="4" t="s">
        <v>2</v>
      </c>
      <c r="N257" s="4" t="str">
        <f>IF(Table1[[#This Row],[Checking ]]&lt;250,"Low",IF(Table1[[#This Row],[Checking ]]&lt;2000,"Medium","High"))</f>
        <v>Medium</v>
      </c>
      <c r="O257" s="4" t="str">
        <f>IF(Table1[[#This Row],[Savings]]&lt;250,"Low",IF(Table1[[#This Row],[Savings]]&lt;2000,"Medium","High"))</f>
        <v>Low</v>
      </c>
      <c r="P257" s="4" t="str">
        <f>IF(Table1[[#This Row],[Combined Checking + Savings]]&lt;250,"Low",IF(Table1[[#This Row],[Combined Checking + Savings]]&lt;2000,"Medium","High"))</f>
        <v>Medium</v>
      </c>
      <c r="Q257" s="12">
        <f t="shared" si="6"/>
        <v>0</v>
      </c>
      <c r="R257" s="12">
        <f>R256+Table1[[#This Row],[Pareto''s Analysis Savings]]</f>
        <v>0.13796263722854482</v>
      </c>
      <c r="S257" s="4">
        <f t="shared" si="7"/>
        <v>2.1688077843585404E-3</v>
      </c>
      <c r="U257" s="7">
        <f>U256+Table1[[#This Row],[Pareto''s Analysis Savings2]]</f>
        <v>5.6442885816535927E-2</v>
      </c>
    </row>
    <row r="258" spans="1:21" x14ac:dyDescent="0.2">
      <c r="A258" s="4" t="s">
        <v>25</v>
      </c>
      <c r="B258" s="5">
        <v>0</v>
      </c>
      <c r="C258" s="5">
        <v>970</v>
      </c>
      <c r="D258" s="5">
        <f>Table1[[#This Row],[Savings]]+Table1[[#This Row],[Checking ]]</f>
        <v>970</v>
      </c>
      <c r="E258" s="6">
        <v>13</v>
      </c>
      <c r="F258" s="4">
        <v>14</v>
      </c>
      <c r="G258" s="4" t="s">
        <v>26</v>
      </c>
      <c r="H258" s="4" t="s">
        <v>27</v>
      </c>
      <c r="I258" s="6">
        <v>22</v>
      </c>
      <c r="J258" s="4" t="s">
        <v>28</v>
      </c>
      <c r="K258" s="6">
        <v>1</v>
      </c>
      <c r="L258" s="4" t="s">
        <v>36</v>
      </c>
      <c r="M258" s="4" t="s">
        <v>3</v>
      </c>
      <c r="N258" s="4" t="str">
        <f>IF(Table1[[#This Row],[Checking ]]&lt;250,"Low",IF(Table1[[#This Row],[Checking ]]&lt;2000,"Medium","High"))</f>
        <v>Low</v>
      </c>
      <c r="O258" s="4" t="str">
        <f>IF(Table1[[#This Row],[Savings]]&lt;250,"Low",IF(Table1[[#This Row],[Savings]]&lt;2000,"Medium","High"))</f>
        <v>Medium</v>
      </c>
      <c r="P258" s="4" t="str">
        <f>IF(Table1[[#This Row],[Combined Checking + Savings]]&lt;250,"Low",IF(Table1[[#This Row],[Combined Checking + Savings]]&lt;2000,"Medium","High"))</f>
        <v>Medium</v>
      </c>
      <c r="Q258" s="12">
        <f t="shared" si="6"/>
        <v>1.2591858908869991E-3</v>
      </c>
      <c r="R258" s="12">
        <f>R257+Table1[[#This Row],[Pareto''s Analysis Savings]]</f>
        <v>0.13922182311943182</v>
      </c>
      <c r="S258" s="4">
        <f t="shared" si="7"/>
        <v>0</v>
      </c>
      <c r="U258" s="7">
        <f>U257+Table1[[#This Row],[Pareto''s Analysis Savings2]]</f>
        <v>5.6442885816535927E-2</v>
      </c>
    </row>
    <row r="259" spans="1:21" x14ac:dyDescent="0.2">
      <c r="A259" s="4" t="s">
        <v>34</v>
      </c>
      <c r="B259" s="5">
        <v>0</v>
      </c>
      <c r="C259" s="5">
        <v>973</v>
      </c>
      <c r="D259" s="5">
        <f>Table1[[#This Row],[Savings]]+Table1[[#This Row],[Checking ]]</f>
        <v>973</v>
      </c>
      <c r="E259" s="6">
        <v>49</v>
      </c>
      <c r="F259" s="4">
        <v>81</v>
      </c>
      <c r="G259" s="4" t="s">
        <v>26</v>
      </c>
      <c r="H259" s="4" t="s">
        <v>27</v>
      </c>
      <c r="I259" s="6">
        <v>57</v>
      </c>
      <c r="J259" s="4" t="s">
        <v>35</v>
      </c>
      <c r="K259" s="6">
        <v>4</v>
      </c>
      <c r="L259" s="4" t="s">
        <v>40</v>
      </c>
      <c r="M259" s="4" t="s">
        <v>2</v>
      </c>
      <c r="N259" s="4" t="str">
        <f>IF(Table1[[#This Row],[Checking ]]&lt;250,"Low",IF(Table1[[#This Row],[Checking ]]&lt;2000,"Medium","High"))</f>
        <v>Low</v>
      </c>
      <c r="O259" s="4" t="str">
        <f>IF(Table1[[#This Row],[Savings]]&lt;250,"Low",IF(Table1[[#This Row],[Savings]]&lt;2000,"Medium","High"))</f>
        <v>Medium</v>
      </c>
      <c r="P259" s="4" t="str">
        <f>IF(Table1[[#This Row],[Combined Checking + Savings]]&lt;250,"Low",IF(Table1[[#This Row],[Combined Checking + Savings]]&lt;2000,"Medium","High"))</f>
        <v>Medium</v>
      </c>
      <c r="Q259" s="12">
        <f t="shared" si="6"/>
        <v>1.2630802802402578E-3</v>
      </c>
      <c r="R259" s="12">
        <f>R258+Table1[[#This Row],[Pareto''s Analysis Savings]]</f>
        <v>0.14048490339967207</v>
      </c>
      <c r="S259" s="4">
        <f t="shared" si="7"/>
        <v>0</v>
      </c>
      <c r="U259" s="7">
        <f>U258+Table1[[#This Row],[Pareto''s Analysis Savings2]]</f>
        <v>5.6442885816535927E-2</v>
      </c>
    </row>
    <row r="260" spans="1:21" x14ac:dyDescent="0.2">
      <c r="A260" s="4" t="s">
        <v>30</v>
      </c>
      <c r="B260" s="5">
        <v>0</v>
      </c>
      <c r="C260" s="5">
        <v>979</v>
      </c>
      <c r="D260" s="5">
        <f>Table1[[#This Row],[Savings]]+Table1[[#This Row],[Checking ]]</f>
        <v>979</v>
      </c>
      <c r="E260" s="6">
        <v>25</v>
      </c>
      <c r="F260" s="4">
        <v>48</v>
      </c>
      <c r="G260" s="4" t="s">
        <v>31</v>
      </c>
      <c r="H260" s="4" t="s">
        <v>32</v>
      </c>
      <c r="I260" s="6">
        <v>22</v>
      </c>
      <c r="J260" s="4" t="s">
        <v>39</v>
      </c>
      <c r="K260" s="6">
        <v>4</v>
      </c>
      <c r="L260" s="4" t="s">
        <v>36</v>
      </c>
      <c r="M260" s="4" t="s">
        <v>2</v>
      </c>
      <c r="N260" s="4" t="str">
        <f>IF(Table1[[#This Row],[Checking ]]&lt;250,"Low",IF(Table1[[#This Row],[Checking ]]&lt;2000,"Medium","High"))</f>
        <v>Low</v>
      </c>
      <c r="O260" s="4" t="str">
        <f>IF(Table1[[#This Row],[Savings]]&lt;250,"Low",IF(Table1[[#This Row],[Savings]]&lt;2000,"Medium","High"))</f>
        <v>Medium</v>
      </c>
      <c r="P260" s="4" t="str">
        <f>IF(Table1[[#This Row],[Combined Checking + Savings]]&lt;250,"Low",IF(Table1[[#This Row],[Combined Checking + Savings]]&lt;2000,"Medium","High"))</f>
        <v>Medium</v>
      </c>
      <c r="Q260" s="12">
        <f t="shared" ref="Q260:Q323" si="8">C260/$C$429</f>
        <v>1.2708690589467754E-3</v>
      </c>
      <c r="R260" s="12">
        <f>R259+Table1[[#This Row],[Pareto''s Analysis Savings]]</f>
        <v>0.14175577245861884</v>
      </c>
      <c r="S260" s="4">
        <f t="shared" ref="S260:S323" si="9">B260/$B$429</f>
        <v>0</v>
      </c>
      <c r="U260" s="7">
        <f>U259+Table1[[#This Row],[Pareto''s Analysis Savings2]]</f>
        <v>5.6442885816535927E-2</v>
      </c>
    </row>
    <row r="261" spans="1:21" x14ac:dyDescent="0.2">
      <c r="A261" s="4" t="s">
        <v>30</v>
      </c>
      <c r="B261" s="5">
        <v>638</v>
      </c>
      <c r="C261" s="5">
        <v>347</v>
      </c>
      <c r="D261" s="5">
        <f>Table1[[#This Row],[Savings]]+Table1[[#This Row],[Checking ]]</f>
        <v>985</v>
      </c>
      <c r="E261" s="6">
        <v>13</v>
      </c>
      <c r="F261" s="4">
        <v>14</v>
      </c>
      <c r="G261" s="4" t="s">
        <v>31</v>
      </c>
      <c r="H261" s="4" t="s">
        <v>32</v>
      </c>
      <c r="I261" s="6">
        <v>36</v>
      </c>
      <c r="J261" s="4" t="s">
        <v>28</v>
      </c>
      <c r="K261" s="6">
        <v>2</v>
      </c>
      <c r="L261" s="4" t="s">
        <v>40</v>
      </c>
      <c r="M261" s="4" t="s">
        <v>2</v>
      </c>
      <c r="N261" s="4" t="str">
        <f>IF(Table1[[#This Row],[Checking ]]&lt;250,"Low",IF(Table1[[#This Row],[Checking ]]&lt;2000,"Medium","High"))</f>
        <v>Medium</v>
      </c>
      <c r="O261" s="4" t="str">
        <f>IF(Table1[[#This Row],[Savings]]&lt;250,"Low",IF(Table1[[#This Row],[Savings]]&lt;2000,"Medium","High"))</f>
        <v>Medium</v>
      </c>
      <c r="P261" s="4" t="str">
        <f>IF(Table1[[#This Row],[Combined Checking + Savings]]&lt;250,"Low",IF(Table1[[#This Row],[Combined Checking + Savings]]&lt;2000,"Medium","High"))</f>
        <v>Medium</v>
      </c>
      <c r="Q261" s="12">
        <f t="shared" si="8"/>
        <v>4.5045103519359656E-4</v>
      </c>
      <c r="R261" s="12">
        <f>R260+Table1[[#This Row],[Pareto''s Analysis Savings]]</f>
        <v>0.14220622349381243</v>
      </c>
      <c r="S261" s="4">
        <f t="shared" si="9"/>
        <v>1.4324010004355577E-3</v>
      </c>
      <c r="U261" s="7">
        <f>U260+Table1[[#This Row],[Pareto''s Analysis Savings2]]</f>
        <v>5.7875286816971488E-2</v>
      </c>
    </row>
    <row r="262" spans="1:21" x14ac:dyDescent="0.2">
      <c r="A262" s="4" t="s">
        <v>30</v>
      </c>
      <c r="B262" s="5">
        <v>0</v>
      </c>
      <c r="C262" s="5">
        <v>987</v>
      </c>
      <c r="D262" s="5">
        <f>Table1[[#This Row],[Savings]]+Table1[[#This Row],[Checking ]]</f>
        <v>987</v>
      </c>
      <c r="E262" s="6">
        <v>37</v>
      </c>
      <c r="F262" s="4">
        <v>101</v>
      </c>
      <c r="G262" s="4" t="s">
        <v>31</v>
      </c>
      <c r="H262" s="4" t="s">
        <v>32</v>
      </c>
      <c r="I262" s="6">
        <v>30</v>
      </c>
      <c r="J262" s="4" t="s">
        <v>28</v>
      </c>
      <c r="K262" s="6">
        <v>4</v>
      </c>
      <c r="L262" s="4" t="s">
        <v>36</v>
      </c>
      <c r="M262" s="4" t="s">
        <v>2</v>
      </c>
      <c r="N262" s="4" t="str">
        <f>IF(Table1[[#This Row],[Checking ]]&lt;250,"Low",IF(Table1[[#This Row],[Checking ]]&lt;2000,"Medium","High"))</f>
        <v>Low</v>
      </c>
      <c r="O262" s="4" t="str">
        <f>IF(Table1[[#This Row],[Savings]]&lt;250,"Low",IF(Table1[[#This Row],[Savings]]&lt;2000,"Medium","High"))</f>
        <v>Medium</v>
      </c>
      <c r="P262" s="4" t="str">
        <f>IF(Table1[[#This Row],[Combined Checking + Savings]]&lt;250,"Low",IF(Table1[[#This Row],[Combined Checking + Savings]]&lt;2000,"Medium","High"))</f>
        <v>Medium</v>
      </c>
      <c r="Q262" s="12">
        <f t="shared" si="8"/>
        <v>1.2812540972221322E-3</v>
      </c>
      <c r="R262" s="12">
        <f>R261+Table1[[#This Row],[Pareto''s Analysis Savings]]</f>
        <v>0.14348747759103456</v>
      </c>
      <c r="S262" s="4">
        <f t="shared" si="9"/>
        <v>0</v>
      </c>
      <c r="U262" s="7">
        <f>U261+Table1[[#This Row],[Pareto''s Analysis Savings2]]</f>
        <v>5.7875286816971488E-2</v>
      </c>
    </row>
    <row r="263" spans="1:21" x14ac:dyDescent="0.2">
      <c r="A263" s="4" t="s">
        <v>42</v>
      </c>
      <c r="B263" s="5">
        <v>0</v>
      </c>
      <c r="C263" s="5">
        <v>989</v>
      </c>
      <c r="D263" s="5">
        <f>Table1[[#This Row],[Savings]]+Table1[[#This Row],[Checking ]]</f>
        <v>989</v>
      </c>
      <c r="E263" s="6">
        <v>49</v>
      </c>
      <c r="F263" s="4">
        <v>0</v>
      </c>
      <c r="G263" s="4" t="s">
        <v>31</v>
      </c>
      <c r="H263" s="4" t="s">
        <v>32</v>
      </c>
      <c r="I263" s="6">
        <v>32</v>
      </c>
      <c r="J263" s="4" t="s">
        <v>39</v>
      </c>
      <c r="K263" s="6">
        <v>2</v>
      </c>
      <c r="L263" s="4" t="s">
        <v>29</v>
      </c>
      <c r="M263" s="4" t="s">
        <v>2</v>
      </c>
      <c r="N263" s="4" t="str">
        <f>IF(Table1[[#This Row],[Checking ]]&lt;250,"Low",IF(Table1[[#This Row],[Checking ]]&lt;2000,"Medium","High"))</f>
        <v>Low</v>
      </c>
      <c r="O263" s="4" t="str">
        <f>IF(Table1[[#This Row],[Savings]]&lt;250,"Low",IF(Table1[[#This Row],[Savings]]&lt;2000,"Medium","High"))</f>
        <v>Medium</v>
      </c>
      <c r="P263" s="4" t="str">
        <f>IF(Table1[[#This Row],[Combined Checking + Savings]]&lt;250,"Low",IF(Table1[[#This Row],[Combined Checking + Savings]]&lt;2000,"Medium","High"))</f>
        <v>Medium</v>
      </c>
      <c r="Q263" s="12">
        <f t="shared" si="8"/>
        <v>1.2838503567909713E-3</v>
      </c>
      <c r="R263" s="12">
        <f>R262+Table1[[#This Row],[Pareto''s Analysis Savings]]</f>
        <v>0.14477132794782552</v>
      </c>
      <c r="S263" s="4">
        <f t="shared" si="9"/>
        <v>0</v>
      </c>
      <c r="U263" s="7">
        <f>U262+Table1[[#This Row],[Pareto''s Analysis Savings2]]</f>
        <v>5.7875286816971488E-2</v>
      </c>
    </row>
    <row r="264" spans="1:21" x14ac:dyDescent="0.2">
      <c r="A264" s="4" t="s">
        <v>30</v>
      </c>
      <c r="B264" s="5">
        <v>0</v>
      </c>
      <c r="C264" s="5">
        <v>991</v>
      </c>
      <c r="D264" s="5">
        <f>Table1[[#This Row],[Savings]]+Table1[[#This Row],[Checking ]]</f>
        <v>991</v>
      </c>
      <c r="E264" s="6">
        <v>7</v>
      </c>
      <c r="F264" s="4">
        <v>3</v>
      </c>
      <c r="G264" s="4" t="s">
        <v>26</v>
      </c>
      <c r="H264" s="4" t="s">
        <v>27</v>
      </c>
      <c r="I264" s="6">
        <v>31</v>
      </c>
      <c r="J264" s="4" t="s">
        <v>28</v>
      </c>
      <c r="K264" s="6">
        <v>4</v>
      </c>
      <c r="L264" s="4" t="s">
        <v>36</v>
      </c>
      <c r="M264" s="4" t="s">
        <v>2</v>
      </c>
      <c r="N264" s="4" t="str">
        <f>IF(Table1[[#This Row],[Checking ]]&lt;250,"Low",IF(Table1[[#This Row],[Checking ]]&lt;2000,"Medium","High"))</f>
        <v>Low</v>
      </c>
      <c r="O264" s="4" t="str">
        <f>IF(Table1[[#This Row],[Savings]]&lt;250,"Low",IF(Table1[[#This Row],[Savings]]&lt;2000,"Medium","High"))</f>
        <v>Medium</v>
      </c>
      <c r="P264" s="4" t="str">
        <f>IF(Table1[[#This Row],[Combined Checking + Savings]]&lt;250,"Low",IF(Table1[[#This Row],[Combined Checking + Savings]]&lt;2000,"Medium","High"))</f>
        <v>Medium</v>
      </c>
      <c r="Q264" s="12">
        <f t="shared" si="8"/>
        <v>1.2864466163598103E-3</v>
      </c>
      <c r="R264" s="12">
        <f>R263+Table1[[#This Row],[Pareto''s Analysis Savings]]</f>
        <v>0.14605777456418534</v>
      </c>
      <c r="S264" s="4">
        <f t="shared" si="9"/>
        <v>0</v>
      </c>
      <c r="U264" s="7">
        <f>U263+Table1[[#This Row],[Pareto''s Analysis Savings2]]</f>
        <v>5.7875286816971488E-2</v>
      </c>
    </row>
    <row r="265" spans="1:21" x14ac:dyDescent="0.2">
      <c r="A265" s="4" t="s">
        <v>34</v>
      </c>
      <c r="B265" s="5">
        <v>0</v>
      </c>
      <c r="C265" s="5">
        <v>999</v>
      </c>
      <c r="D265" s="5">
        <f>Table1[[#This Row],[Savings]]+Table1[[#This Row],[Checking ]]</f>
        <v>999</v>
      </c>
      <c r="E265" s="6">
        <v>25</v>
      </c>
      <c r="F265" s="4">
        <v>0</v>
      </c>
      <c r="G265" s="4" t="s">
        <v>31</v>
      </c>
      <c r="H265" s="4" t="s">
        <v>32</v>
      </c>
      <c r="I265" s="6">
        <v>28</v>
      </c>
      <c r="J265" s="4" t="s">
        <v>35</v>
      </c>
      <c r="K265" s="6">
        <v>2</v>
      </c>
      <c r="L265" s="4" t="s">
        <v>29</v>
      </c>
      <c r="M265" s="4" t="s">
        <v>3</v>
      </c>
      <c r="N265" s="4" t="str">
        <f>IF(Table1[[#This Row],[Checking ]]&lt;250,"Low",IF(Table1[[#This Row],[Checking ]]&lt;2000,"Medium","High"))</f>
        <v>Low</v>
      </c>
      <c r="O265" s="4" t="str">
        <f>IF(Table1[[#This Row],[Savings]]&lt;250,"Low",IF(Table1[[#This Row],[Savings]]&lt;2000,"Medium","High"))</f>
        <v>Medium</v>
      </c>
      <c r="P265" s="4" t="str">
        <f>IF(Table1[[#This Row],[Combined Checking + Savings]]&lt;250,"Low",IF(Table1[[#This Row],[Combined Checking + Savings]]&lt;2000,"Medium","High"))</f>
        <v>Medium</v>
      </c>
      <c r="Q265" s="12">
        <f t="shared" si="8"/>
        <v>1.2968316546351671E-3</v>
      </c>
      <c r="R265" s="12">
        <f>R264+Table1[[#This Row],[Pareto''s Analysis Savings]]</f>
        <v>0.14735460621882052</v>
      </c>
      <c r="S265" s="4">
        <f t="shared" si="9"/>
        <v>0</v>
      </c>
      <c r="U265" s="7">
        <f>U264+Table1[[#This Row],[Pareto''s Analysis Savings2]]</f>
        <v>5.7875286816971488E-2</v>
      </c>
    </row>
    <row r="266" spans="1:21" x14ac:dyDescent="0.2">
      <c r="A266" s="4" t="s">
        <v>30</v>
      </c>
      <c r="B266" s="5">
        <v>617</v>
      </c>
      <c r="C266" s="5">
        <v>411</v>
      </c>
      <c r="D266" s="5">
        <f>Table1[[#This Row],[Savings]]+Table1[[#This Row],[Checking ]]</f>
        <v>1028</v>
      </c>
      <c r="E266" s="6">
        <v>31</v>
      </c>
      <c r="F266" s="4">
        <v>3</v>
      </c>
      <c r="G266" s="4" t="s">
        <v>31</v>
      </c>
      <c r="H266" s="4" t="s">
        <v>37</v>
      </c>
      <c r="I266" s="6">
        <v>21</v>
      </c>
      <c r="J266" s="4" t="s">
        <v>28</v>
      </c>
      <c r="K266" s="6">
        <v>1</v>
      </c>
      <c r="L266" s="4" t="s">
        <v>36</v>
      </c>
      <c r="M266" s="4" t="s">
        <v>3</v>
      </c>
      <c r="N266" s="4" t="str">
        <f>IF(Table1[[#This Row],[Checking ]]&lt;250,"Low",IF(Table1[[#This Row],[Checking ]]&lt;2000,"Medium","High"))</f>
        <v>Medium</v>
      </c>
      <c r="O266" s="4" t="str">
        <f>IF(Table1[[#This Row],[Savings]]&lt;250,"Low",IF(Table1[[#This Row],[Savings]]&lt;2000,"Medium","High"))</f>
        <v>Medium</v>
      </c>
      <c r="P266" s="4" t="str">
        <f>IF(Table1[[#This Row],[Combined Checking + Savings]]&lt;250,"Low",IF(Table1[[#This Row],[Combined Checking + Savings]]&lt;2000,"Medium","High"))</f>
        <v>Medium</v>
      </c>
      <c r="Q266" s="12">
        <f t="shared" si="8"/>
        <v>5.3353134139645013E-4</v>
      </c>
      <c r="R266" s="12">
        <f>R265+Table1[[#This Row],[Pareto''s Analysis Savings]]</f>
        <v>0.14788813756021696</v>
      </c>
      <c r="S266" s="4">
        <f t="shared" si="9"/>
        <v>1.3852530051234155E-3</v>
      </c>
      <c r="U266" s="7">
        <f>U265+Table1[[#This Row],[Pareto''s Analysis Savings2]]</f>
        <v>5.9260539822094907E-2</v>
      </c>
    </row>
    <row r="267" spans="1:21" x14ac:dyDescent="0.2">
      <c r="A267" s="4" t="s">
        <v>45</v>
      </c>
      <c r="B267" s="5">
        <v>271</v>
      </c>
      <c r="C267" s="5">
        <v>759</v>
      </c>
      <c r="D267" s="5">
        <f>Table1[[#This Row],[Savings]]+Table1[[#This Row],[Checking ]]</f>
        <v>1030</v>
      </c>
      <c r="E267" s="6">
        <v>19</v>
      </c>
      <c r="F267" s="4">
        <v>0</v>
      </c>
      <c r="G267" s="4" t="s">
        <v>26</v>
      </c>
      <c r="H267" s="4" t="s">
        <v>27</v>
      </c>
      <c r="I267" s="6">
        <v>66</v>
      </c>
      <c r="J267" s="4" t="s">
        <v>28</v>
      </c>
      <c r="K267" s="6">
        <v>4</v>
      </c>
      <c r="L267" s="4" t="s">
        <v>36</v>
      </c>
      <c r="M267" s="4" t="s">
        <v>3</v>
      </c>
      <c r="N267" s="4" t="str">
        <f>IF(Table1[[#This Row],[Checking ]]&lt;250,"Low",IF(Table1[[#This Row],[Checking ]]&lt;2000,"Medium","High"))</f>
        <v>Medium</v>
      </c>
      <c r="O267" s="4" t="str">
        <f>IF(Table1[[#This Row],[Savings]]&lt;250,"Low",IF(Table1[[#This Row],[Savings]]&lt;2000,"Medium","High"))</f>
        <v>Medium</v>
      </c>
      <c r="P267" s="4" t="str">
        <f>IF(Table1[[#This Row],[Combined Checking + Savings]]&lt;250,"Low",IF(Table1[[#This Row],[Combined Checking + Savings]]&lt;2000,"Medium","High"))</f>
        <v>Medium</v>
      </c>
      <c r="Q267" s="12">
        <f t="shared" si="8"/>
        <v>9.8528050637446628E-4</v>
      </c>
      <c r="R267" s="12">
        <f>R266+Table1[[#This Row],[Pareto''s Analysis Savings]]</f>
        <v>0.14887341806659143</v>
      </c>
      <c r="S267" s="4">
        <f t="shared" si="9"/>
        <v>6.0843365379002529E-4</v>
      </c>
      <c r="U267" s="7">
        <f>U266+Table1[[#This Row],[Pareto''s Analysis Savings2]]</f>
        <v>5.9868973475884935E-2</v>
      </c>
    </row>
    <row r="268" spans="1:21" x14ac:dyDescent="0.2">
      <c r="A268" s="4" t="s">
        <v>25</v>
      </c>
      <c r="B268" s="5">
        <v>211</v>
      </c>
      <c r="C268" s="5">
        <v>822</v>
      </c>
      <c r="D268" s="5">
        <f>Table1[[#This Row],[Savings]]+Table1[[#This Row],[Checking ]]</f>
        <v>1033</v>
      </c>
      <c r="E268" s="6">
        <v>8</v>
      </c>
      <c r="F268" s="4">
        <v>5</v>
      </c>
      <c r="G268" s="4" t="s">
        <v>26</v>
      </c>
      <c r="H268" s="4" t="s">
        <v>27</v>
      </c>
      <c r="I268" s="6">
        <v>44</v>
      </c>
      <c r="J268" s="4" t="s">
        <v>28</v>
      </c>
      <c r="K268" s="6">
        <v>1</v>
      </c>
      <c r="L268" s="4" t="s">
        <v>36</v>
      </c>
      <c r="M268" s="4" t="s">
        <v>3</v>
      </c>
      <c r="N268" s="4" t="str">
        <f>IF(Table1[[#This Row],[Checking ]]&lt;250,"Low",IF(Table1[[#This Row],[Checking ]]&lt;2000,"Medium","High"))</f>
        <v>Low</v>
      </c>
      <c r="O268" s="4" t="str">
        <f>IF(Table1[[#This Row],[Savings]]&lt;250,"Low",IF(Table1[[#This Row],[Savings]]&lt;2000,"Medium","High"))</f>
        <v>Medium</v>
      </c>
      <c r="P268" s="4" t="str">
        <f>IF(Table1[[#This Row],[Combined Checking + Savings]]&lt;250,"Low",IF(Table1[[#This Row],[Combined Checking + Savings]]&lt;2000,"Medium","High"))</f>
        <v>Medium</v>
      </c>
      <c r="Q268" s="12">
        <f t="shared" si="8"/>
        <v>1.0670626827929003E-3</v>
      </c>
      <c r="R268" s="12">
        <f>R267+Table1[[#This Row],[Pareto''s Analysis Savings]]</f>
        <v>0.14994048074938435</v>
      </c>
      <c r="S268" s="4">
        <f t="shared" si="9"/>
        <v>4.7372509575533333E-4</v>
      </c>
      <c r="U268" s="7">
        <f>U267+Table1[[#This Row],[Pareto''s Analysis Savings2]]</f>
        <v>6.034269857164027E-2</v>
      </c>
    </row>
    <row r="269" spans="1:21" x14ac:dyDescent="0.2">
      <c r="A269" s="4" t="s">
        <v>42</v>
      </c>
      <c r="B269" s="5">
        <v>929</v>
      </c>
      <c r="C269" s="5">
        <v>124</v>
      </c>
      <c r="D269" s="5">
        <f>Table1[[#This Row],[Savings]]+Table1[[#This Row],[Checking ]]</f>
        <v>1053</v>
      </c>
      <c r="E269" s="6">
        <v>9</v>
      </c>
      <c r="F269" s="4">
        <v>1</v>
      </c>
      <c r="G269" s="4" t="s">
        <v>31</v>
      </c>
      <c r="H269" s="4" t="s">
        <v>37</v>
      </c>
      <c r="I269" s="6">
        <v>25</v>
      </c>
      <c r="J269" s="4" t="s">
        <v>28</v>
      </c>
      <c r="K269" s="6">
        <v>2</v>
      </c>
      <c r="L269" s="4" t="s">
        <v>36</v>
      </c>
      <c r="M269" s="4" t="s">
        <v>3</v>
      </c>
      <c r="N269" s="4" t="str">
        <f>IF(Table1[[#This Row],[Checking ]]&lt;250,"Low",IF(Table1[[#This Row],[Checking ]]&lt;2000,"Medium","High"))</f>
        <v>Medium</v>
      </c>
      <c r="O269" s="4" t="str">
        <f>IF(Table1[[#This Row],[Savings]]&lt;250,"Low",IF(Table1[[#This Row],[Savings]]&lt;2000,"Medium","High"))</f>
        <v>Low</v>
      </c>
      <c r="P269" s="4" t="str">
        <f>IF(Table1[[#This Row],[Combined Checking + Savings]]&lt;250,"Low",IF(Table1[[#This Row],[Combined Checking + Savings]]&lt;2000,"Medium","High"))</f>
        <v>Medium</v>
      </c>
      <c r="Q269" s="12">
        <f t="shared" si="8"/>
        <v>1.6096809326802874E-4</v>
      </c>
      <c r="R269" s="12">
        <f>R268+Table1[[#This Row],[Pareto''s Analysis Savings]]</f>
        <v>0.15010144884265236</v>
      </c>
      <c r="S269" s="4">
        <f t="shared" si="9"/>
        <v>2.0857375069038135E-3</v>
      </c>
      <c r="U269" s="7">
        <f>U268+Table1[[#This Row],[Pareto''s Analysis Savings2]]</f>
        <v>6.2428436078544085E-2</v>
      </c>
    </row>
    <row r="270" spans="1:21" x14ac:dyDescent="0.2">
      <c r="A270" s="4" t="s">
        <v>34</v>
      </c>
      <c r="B270" s="5">
        <v>219</v>
      </c>
      <c r="C270" s="5">
        <v>841</v>
      </c>
      <c r="D270" s="5">
        <f>Table1[[#This Row],[Savings]]+Table1[[#This Row],[Checking ]]</f>
        <v>1060</v>
      </c>
      <c r="E270" s="6">
        <v>43</v>
      </c>
      <c r="F270" s="4">
        <v>0</v>
      </c>
      <c r="G270" s="4" t="s">
        <v>31</v>
      </c>
      <c r="H270" s="4" t="s">
        <v>32</v>
      </c>
      <c r="I270" s="6">
        <v>54</v>
      </c>
      <c r="J270" s="4" t="s">
        <v>35</v>
      </c>
      <c r="K270" s="6">
        <v>2</v>
      </c>
      <c r="L270" s="4" t="s">
        <v>29</v>
      </c>
      <c r="M270" s="4" t="s">
        <v>3</v>
      </c>
      <c r="N270" s="4" t="str">
        <f>IF(Table1[[#This Row],[Checking ]]&lt;250,"Low",IF(Table1[[#This Row],[Checking ]]&lt;2000,"Medium","High"))</f>
        <v>Low</v>
      </c>
      <c r="O270" s="4" t="str">
        <f>IF(Table1[[#This Row],[Savings]]&lt;250,"Low",IF(Table1[[#This Row],[Savings]]&lt;2000,"Medium","High"))</f>
        <v>Medium</v>
      </c>
      <c r="P270" s="4" t="str">
        <f>IF(Table1[[#This Row],[Combined Checking + Savings]]&lt;250,"Low",IF(Table1[[#This Row],[Combined Checking + Savings]]&lt;2000,"Medium","High"))</f>
        <v>Medium</v>
      </c>
      <c r="Q270" s="12">
        <f t="shared" si="8"/>
        <v>1.0917271486968723E-3</v>
      </c>
      <c r="R270" s="12">
        <f>R269+Table1[[#This Row],[Pareto''s Analysis Savings]]</f>
        <v>0.15119317599134924</v>
      </c>
      <c r="S270" s="4">
        <f t="shared" si="9"/>
        <v>4.9168623682662555E-4</v>
      </c>
      <c r="U270" s="7">
        <f>U269+Table1[[#This Row],[Pareto''s Analysis Savings2]]</f>
        <v>6.2920122315370711E-2</v>
      </c>
    </row>
    <row r="271" spans="1:21" x14ac:dyDescent="0.2">
      <c r="A271" s="4" t="s">
        <v>42</v>
      </c>
      <c r="B271" s="5">
        <v>898</v>
      </c>
      <c r="C271" s="5">
        <v>177</v>
      </c>
      <c r="D271" s="5">
        <f>Table1[[#This Row],[Savings]]+Table1[[#This Row],[Checking ]]</f>
        <v>1075</v>
      </c>
      <c r="E271" s="6">
        <v>22</v>
      </c>
      <c r="F271" s="4">
        <v>105</v>
      </c>
      <c r="G271" s="4" t="s">
        <v>26</v>
      </c>
      <c r="H271" s="4" t="s">
        <v>27</v>
      </c>
      <c r="I271" s="6">
        <v>38</v>
      </c>
      <c r="J271" s="4" t="s">
        <v>28</v>
      </c>
      <c r="K271" s="6">
        <v>4</v>
      </c>
      <c r="L271" s="4" t="s">
        <v>36</v>
      </c>
      <c r="M271" s="4" t="s">
        <v>2</v>
      </c>
      <c r="N271" s="4" t="str">
        <f>IF(Table1[[#This Row],[Checking ]]&lt;250,"Low",IF(Table1[[#This Row],[Checking ]]&lt;2000,"Medium","High"))</f>
        <v>Medium</v>
      </c>
      <c r="O271" s="4" t="str">
        <f>IF(Table1[[#This Row],[Savings]]&lt;250,"Low",IF(Table1[[#This Row],[Savings]]&lt;2000,"Medium","High"))</f>
        <v>Low</v>
      </c>
      <c r="P271" s="4" t="str">
        <f>IF(Table1[[#This Row],[Combined Checking + Savings]]&lt;250,"Low",IF(Table1[[#This Row],[Combined Checking + Savings]]&lt;2000,"Medium","High"))</f>
        <v>Medium</v>
      </c>
      <c r="Q271" s="12">
        <f t="shared" si="8"/>
        <v>2.2976897184226686E-4</v>
      </c>
      <c r="R271" s="12">
        <f>R270+Table1[[#This Row],[Pareto''s Analysis Savings]]</f>
        <v>0.1514229449631915</v>
      </c>
      <c r="S271" s="4">
        <f t="shared" si="9"/>
        <v>2.0161380852525561E-3</v>
      </c>
      <c r="U271" s="7">
        <f>U270+Table1[[#This Row],[Pareto''s Analysis Savings2]]</f>
        <v>6.4936260400623266E-2</v>
      </c>
    </row>
    <row r="272" spans="1:21" x14ac:dyDescent="0.2">
      <c r="A272" s="4" t="s">
        <v>25</v>
      </c>
      <c r="B272" s="5">
        <v>734</v>
      </c>
      <c r="C272" s="5">
        <v>348</v>
      </c>
      <c r="D272" s="5">
        <f>Table1[[#This Row],[Savings]]+Table1[[#This Row],[Checking ]]</f>
        <v>1082</v>
      </c>
      <c r="E272" s="6">
        <v>7</v>
      </c>
      <c r="F272" s="4">
        <v>100</v>
      </c>
      <c r="G272" s="4" t="s">
        <v>31</v>
      </c>
      <c r="H272" s="4" t="s">
        <v>32</v>
      </c>
      <c r="I272" s="6">
        <v>27</v>
      </c>
      <c r="J272" s="4" t="s">
        <v>28</v>
      </c>
      <c r="K272" s="6">
        <v>4</v>
      </c>
      <c r="L272" s="4" t="s">
        <v>36</v>
      </c>
      <c r="M272" s="4" t="s">
        <v>3</v>
      </c>
      <c r="N272" s="4" t="str">
        <f>IF(Table1[[#This Row],[Checking ]]&lt;250,"Low",IF(Table1[[#This Row],[Checking ]]&lt;2000,"Medium","High"))</f>
        <v>Medium</v>
      </c>
      <c r="O272" s="4" t="str">
        <f>IF(Table1[[#This Row],[Savings]]&lt;250,"Low",IF(Table1[[#This Row],[Savings]]&lt;2000,"Medium","High"))</f>
        <v>Medium</v>
      </c>
      <c r="P272" s="4" t="str">
        <f>IF(Table1[[#This Row],[Combined Checking + Savings]]&lt;250,"Low",IF(Table1[[#This Row],[Combined Checking + Savings]]&lt;2000,"Medium","High"))</f>
        <v>Medium</v>
      </c>
      <c r="Q272" s="12">
        <f t="shared" si="8"/>
        <v>4.5174916497801615E-4</v>
      </c>
      <c r="R272" s="12">
        <f>R271+Table1[[#This Row],[Pareto''s Analysis Savings]]</f>
        <v>0.15187469412816951</v>
      </c>
      <c r="S272" s="4">
        <f t="shared" si="9"/>
        <v>1.6479346932910647E-3</v>
      </c>
      <c r="U272" s="7">
        <f>U271+Table1[[#This Row],[Pareto''s Analysis Savings2]]</f>
        <v>6.6584195093914333E-2</v>
      </c>
    </row>
    <row r="273" spans="1:21" x14ac:dyDescent="0.2">
      <c r="A273" s="4" t="s">
        <v>38</v>
      </c>
      <c r="B273" s="5">
        <v>166</v>
      </c>
      <c r="C273" s="5">
        <v>922</v>
      </c>
      <c r="D273" s="5">
        <f>Table1[[#This Row],[Savings]]+Table1[[#This Row],[Checking ]]</f>
        <v>1088</v>
      </c>
      <c r="E273" s="6">
        <v>13</v>
      </c>
      <c r="F273" s="4">
        <v>2</v>
      </c>
      <c r="G273" s="4" t="s">
        <v>26</v>
      </c>
      <c r="H273" s="4" t="s">
        <v>27</v>
      </c>
      <c r="I273" s="6">
        <v>24</v>
      </c>
      <c r="J273" s="4" t="s">
        <v>39</v>
      </c>
      <c r="K273" s="6">
        <v>1</v>
      </c>
      <c r="L273" s="4" t="s">
        <v>36</v>
      </c>
      <c r="M273" s="4" t="s">
        <v>2</v>
      </c>
      <c r="N273" s="4" t="str">
        <f>IF(Table1[[#This Row],[Checking ]]&lt;250,"Low",IF(Table1[[#This Row],[Checking ]]&lt;2000,"Medium","High"))</f>
        <v>Low</v>
      </c>
      <c r="O273" s="4" t="str">
        <f>IF(Table1[[#This Row],[Savings]]&lt;250,"Low",IF(Table1[[#This Row],[Savings]]&lt;2000,"Medium","High"))</f>
        <v>Medium</v>
      </c>
      <c r="P273" s="4" t="str">
        <f>IF(Table1[[#This Row],[Combined Checking + Savings]]&lt;250,"Low",IF(Table1[[#This Row],[Combined Checking + Savings]]&lt;2000,"Medium","High"))</f>
        <v>Medium</v>
      </c>
      <c r="Q273" s="12">
        <f t="shared" si="8"/>
        <v>1.196875661234859E-3</v>
      </c>
      <c r="R273" s="12">
        <f>R272+Table1[[#This Row],[Pareto''s Analysis Savings]]</f>
        <v>0.15307156978940437</v>
      </c>
      <c r="S273" s="4">
        <f t="shared" si="9"/>
        <v>3.7269367722931435E-4</v>
      </c>
      <c r="U273" s="7">
        <f>U272+Table1[[#This Row],[Pareto''s Analysis Savings2]]</f>
        <v>6.6956888771143641E-2</v>
      </c>
    </row>
    <row r="274" spans="1:21" x14ac:dyDescent="0.2">
      <c r="A274" s="4" t="s">
        <v>42</v>
      </c>
      <c r="B274" s="5">
        <v>498</v>
      </c>
      <c r="C274" s="5">
        <v>598</v>
      </c>
      <c r="D274" s="5">
        <f>Table1[[#This Row],[Savings]]+Table1[[#This Row],[Checking ]]</f>
        <v>1096</v>
      </c>
      <c r="E274" s="6">
        <v>37</v>
      </c>
      <c r="F274" s="4">
        <v>14</v>
      </c>
      <c r="G274" s="4" t="s">
        <v>31</v>
      </c>
      <c r="H274" s="4" t="s">
        <v>27</v>
      </c>
      <c r="I274" s="6">
        <v>29</v>
      </c>
      <c r="J274" s="4" t="s">
        <v>28</v>
      </c>
      <c r="K274" s="6">
        <v>2</v>
      </c>
      <c r="L274" s="4" t="s">
        <v>29</v>
      </c>
      <c r="M274" s="4" t="s">
        <v>2</v>
      </c>
      <c r="N274" s="4" t="str">
        <f>IF(Table1[[#This Row],[Checking ]]&lt;250,"Low",IF(Table1[[#This Row],[Checking ]]&lt;2000,"Medium","High"))</f>
        <v>Medium</v>
      </c>
      <c r="O274" s="4" t="str">
        <f>IF(Table1[[#This Row],[Savings]]&lt;250,"Low",IF(Table1[[#This Row],[Savings]]&lt;2000,"Medium","High"))</f>
        <v>Medium</v>
      </c>
      <c r="P274" s="4" t="str">
        <f>IF(Table1[[#This Row],[Combined Checking + Savings]]&lt;250,"Low",IF(Table1[[#This Row],[Combined Checking + Savings]]&lt;2000,"Medium","High"))</f>
        <v>Medium</v>
      </c>
      <c r="Q274" s="12">
        <f t="shared" si="8"/>
        <v>7.7628161108291287E-4</v>
      </c>
      <c r="R274" s="12">
        <f>R273+Table1[[#This Row],[Pareto''s Analysis Savings]]</f>
        <v>0.15384785140048729</v>
      </c>
      <c r="S274" s="4">
        <f t="shared" si="9"/>
        <v>1.1180810316879432E-3</v>
      </c>
      <c r="U274" s="7">
        <f>U273+Table1[[#This Row],[Pareto''s Analysis Savings2]]</f>
        <v>6.8074969802831578E-2</v>
      </c>
    </row>
    <row r="275" spans="1:21" x14ac:dyDescent="0.2">
      <c r="A275" s="4" t="s">
        <v>25</v>
      </c>
      <c r="B275" s="5">
        <v>296</v>
      </c>
      <c r="C275" s="5">
        <v>818</v>
      </c>
      <c r="D275" s="5">
        <f>Table1[[#This Row],[Savings]]+Table1[[#This Row],[Checking ]]</f>
        <v>1114</v>
      </c>
      <c r="E275" s="6">
        <v>19</v>
      </c>
      <c r="F275" s="4">
        <v>93</v>
      </c>
      <c r="G275" s="4" t="s">
        <v>31</v>
      </c>
      <c r="H275" s="4" t="s">
        <v>37</v>
      </c>
      <c r="I275" s="6">
        <v>31</v>
      </c>
      <c r="J275" s="4" t="s">
        <v>28</v>
      </c>
      <c r="K275" s="6">
        <v>2</v>
      </c>
      <c r="L275" s="4" t="s">
        <v>40</v>
      </c>
      <c r="M275" s="4" t="s">
        <v>3</v>
      </c>
      <c r="N275" s="4" t="str">
        <f>IF(Table1[[#This Row],[Checking ]]&lt;250,"Low",IF(Table1[[#This Row],[Checking ]]&lt;2000,"Medium","High"))</f>
        <v>Medium</v>
      </c>
      <c r="O275" s="4" t="str">
        <f>IF(Table1[[#This Row],[Savings]]&lt;250,"Low",IF(Table1[[#This Row],[Savings]]&lt;2000,"Medium","High"))</f>
        <v>Medium</v>
      </c>
      <c r="P275" s="4" t="str">
        <f>IF(Table1[[#This Row],[Combined Checking + Savings]]&lt;250,"Low",IF(Table1[[#This Row],[Combined Checking + Savings]]&lt;2000,"Medium","High"))</f>
        <v>Medium</v>
      </c>
      <c r="Q275" s="12">
        <f t="shared" si="8"/>
        <v>1.0618701636552219E-3</v>
      </c>
      <c r="R275" s="12">
        <f>R274+Table1[[#This Row],[Pareto''s Analysis Savings]]</f>
        <v>0.15490972156414251</v>
      </c>
      <c r="S275" s="4">
        <f t="shared" si="9"/>
        <v>6.6456221963781363E-4</v>
      </c>
      <c r="U275" s="7">
        <f>U274+Table1[[#This Row],[Pareto''s Analysis Savings2]]</f>
        <v>6.8739532022469393E-2</v>
      </c>
    </row>
    <row r="276" spans="1:21" x14ac:dyDescent="0.2">
      <c r="A276" s="4" t="s">
        <v>25</v>
      </c>
      <c r="B276" s="5">
        <v>895</v>
      </c>
      <c r="C276" s="5">
        <v>243</v>
      </c>
      <c r="D276" s="5">
        <f>Table1[[#This Row],[Savings]]+Table1[[#This Row],[Checking ]]</f>
        <v>1138</v>
      </c>
      <c r="E276" s="6">
        <v>13</v>
      </c>
      <c r="F276" s="4">
        <v>4</v>
      </c>
      <c r="G276" s="4" t="s">
        <v>31</v>
      </c>
      <c r="H276" s="4" t="s">
        <v>37</v>
      </c>
      <c r="I276" s="6">
        <v>22</v>
      </c>
      <c r="J276" s="4" t="s">
        <v>39</v>
      </c>
      <c r="K276" s="6">
        <v>1</v>
      </c>
      <c r="L276" s="4" t="s">
        <v>36</v>
      </c>
      <c r="M276" s="4" t="s">
        <v>2</v>
      </c>
      <c r="N276" s="4" t="str">
        <f>IF(Table1[[#This Row],[Checking ]]&lt;250,"Low",IF(Table1[[#This Row],[Checking ]]&lt;2000,"Medium","High"))</f>
        <v>Medium</v>
      </c>
      <c r="O276" s="4" t="str">
        <f>IF(Table1[[#This Row],[Savings]]&lt;250,"Low",IF(Table1[[#This Row],[Savings]]&lt;2000,"Medium","High"))</f>
        <v>Low</v>
      </c>
      <c r="P276" s="4" t="str">
        <f>IF(Table1[[#This Row],[Combined Checking + Savings]]&lt;250,"Low",IF(Table1[[#This Row],[Combined Checking + Savings]]&lt;2000,"Medium","High"))</f>
        <v>Medium</v>
      </c>
      <c r="Q276" s="12">
        <f t="shared" si="8"/>
        <v>3.1544553761395956E-4</v>
      </c>
      <c r="R276" s="12">
        <f>R275+Table1[[#This Row],[Pareto''s Analysis Savings]]</f>
        <v>0.15522516710175646</v>
      </c>
      <c r="S276" s="4">
        <f t="shared" si="9"/>
        <v>2.0094026573508213E-3</v>
      </c>
      <c r="U276" s="7">
        <f>U275+Table1[[#This Row],[Pareto''s Analysis Savings2]]</f>
        <v>7.0748934679820213E-2</v>
      </c>
    </row>
    <row r="277" spans="1:21" x14ac:dyDescent="0.2">
      <c r="A277" s="4" t="s">
        <v>45</v>
      </c>
      <c r="B277" s="5">
        <v>273</v>
      </c>
      <c r="C277" s="5">
        <v>904</v>
      </c>
      <c r="D277" s="5">
        <f>Table1[[#This Row],[Savings]]+Table1[[#This Row],[Checking ]]</f>
        <v>1177</v>
      </c>
      <c r="E277" s="6">
        <v>7</v>
      </c>
      <c r="F277" s="4">
        <v>2</v>
      </c>
      <c r="G277" s="4" t="s">
        <v>31</v>
      </c>
      <c r="H277" s="4" t="s">
        <v>37</v>
      </c>
      <c r="I277" s="6">
        <v>21</v>
      </c>
      <c r="J277" s="4" t="s">
        <v>28</v>
      </c>
      <c r="K277" s="6">
        <v>1</v>
      </c>
      <c r="L277" s="4" t="s">
        <v>40</v>
      </c>
      <c r="M277" s="4" t="s">
        <v>3</v>
      </c>
      <c r="N277" s="4" t="str">
        <f>IF(Table1[[#This Row],[Checking ]]&lt;250,"Low",IF(Table1[[#This Row],[Checking ]]&lt;2000,"Medium","High"))</f>
        <v>Medium</v>
      </c>
      <c r="O277" s="4" t="str">
        <f>IF(Table1[[#This Row],[Savings]]&lt;250,"Low",IF(Table1[[#This Row],[Savings]]&lt;2000,"Medium","High"))</f>
        <v>Medium</v>
      </c>
      <c r="P277" s="4" t="str">
        <f>IF(Table1[[#This Row],[Combined Checking + Savings]]&lt;250,"Low",IF(Table1[[#This Row],[Combined Checking + Savings]]&lt;2000,"Medium","High"))</f>
        <v>Medium</v>
      </c>
      <c r="Q277" s="12">
        <f t="shared" si="8"/>
        <v>1.1735093251153063E-3</v>
      </c>
      <c r="R277" s="12">
        <f>R276+Table1[[#This Row],[Pareto''s Analysis Savings]]</f>
        <v>0.15639867642687177</v>
      </c>
      <c r="S277" s="4">
        <f t="shared" si="9"/>
        <v>6.1292393905784833E-4</v>
      </c>
      <c r="U277" s="7">
        <f>U276+Table1[[#This Row],[Pareto''s Analysis Savings2]]</f>
        <v>7.136185861887806E-2</v>
      </c>
    </row>
    <row r="278" spans="1:21" x14ac:dyDescent="0.2">
      <c r="A278" s="4" t="s">
        <v>30</v>
      </c>
      <c r="B278" s="5">
        <v>664</v>
      </c>
      <c r="C278" s="5">
        <v>537</v>
      </c>
      <c r="D278" s="5">
        <f>Table1[[#This Row],[Savings]]+Table1[[#This Row],[Checking ]]</f>
        <v>1201</v>
      </c>
      <c r="E278" s="6">
        <v>31</v>
      </c>
      <c r="F278" s="4">
        <v>33</v>
      </c>
      <c r="G278" s="4" t="s">
        <v>31</v>
      </c>
      <c r="H278" s="4" t="s">
        <v>32</v>
      </c>
      <c r="I278" s="6">
        <v>48</v>
      </c>
      <c r="J278" s="4" t="s">
        <v>28</v>
      </c>
      <c r="K278" s="6">
        <v>2</v>
      </c>
      <c r="L278" s="4" t="s">
        <v>36</v>
      </c>
      <c r="M278" s="4" t="s">
        <v>2</v>
      </c>
      <c r="N278" s="4" t="str">
        <f>IF(Table1[[#This Row],[Checking ]]&lt;250,"Low",IF(Table1[[#This Row],[Checking ]]&lt;2000,"Medium","High"))</f>
        <v>Medium</v>
      </c>
      <c r="O278" s="4" t="str">
        <f>IF(Table1[[#This Row],[Savings]]&lt;250,"Low",IF(Table1[[#This Row],[Savings]]&lt;2000,"Medium","High"))</f>
        <v>Medium</v>
      </c>
      <c r="P278" s="4" t="str">
        <f>IF(Table1[[#This Row],[Combined Checking + Savings]]&lt;250,"Low",IF(Table1[[#This Row],[Combined Checking + Savings]]&lt;2000,"Medium","High"))</f>
        <v>Medium</v>
      </c>
      <c r="Q278" s="12">
        <f t="shared" si="8"/>
        <v>6.9709569423331808E-4</v>
      </c>
      <c r="R278" s="12">
        <f>R277+Table1[[#This Row],[Pareto''s Analysis Savings]]</f>
        <v>0.15709577212110509</v>
      </c>
      <c r="S278" s="4">
        <f t="shared" si="9"/>
        <v>1.4907747089172574E-3</v>
      </c>
      <c r="U278" s="7">
        <f>U277+Table1[[#This Row],[Pareto''s Analysis Savings2]]</f>
        <v>7.2852633327795319E-2</v>
      </c>
    </row>
    <row r="279" spans="1:21" x14ac:dyDescent="0.2">
      <c r="A279" s="4" t="s">
        <v>25</v>
      </c>
      <c r="B279" s="5">
        <v>303</v>
      </c>
      <c r="C279" s="5">
        <v>899</v>
      </c>
      <c r="D279" s="5">
        <f>Table1[[#This Row],[Savings]]+Table1[[#This Row],[Checking ]]</f>
        <v>1202</v>
      </c>
      <c r="E279" s="6">
        <v>13</v>
      </c>
      <c r="F279" s="4">
        <v>3</v>
      </c>
      <c r="G279" s="4" t="s">
        <v>31</v>
      </c>
      <c r="H279" s="4" t="s">
        <v>32</v>
      </c>
      <c r="I279" s="6">
        <v>21</v>
      </c>
      <c r="J279" s="4" t="s">
        <v>28</v>
      </c>
      <c r="K279" s="6">
        <v>1</v>
      </c>
      <c r="L279" s="4" t="s">
        <v>36</v>
      </c>
      <c r="M279" s="4" t="s">
        <v>2</v>
      </c>
      <c r="N279" s="4" t="str">
        <f>IF(Table1[[#This Row],[Checking ]]&lt;250,"Low",IF(Table1[[#This Row],[Checking ]]&lt;2000,"Medium","High"))</f>
        <v>Medium</v>
      </c>
      <c r="O279" s="4" t="str">
        <f>IF(Table1[[#This Row],[Savings]]&lt;250,"Low",IF(Table1[[#This Row],[Savings]]&lt;2000,"Medium","High"))</f>
        <v>Medium</v>
      </c>
      <c r="P279" s="4" t="str">
        <f>IF(Table1[[#This Row],[Combined Checking + Savings]]&lt;250,"Low",IF(Table1[[#This Row],[Combined Checking + Savings]]&lt;2000,"Medium","High"))</f>
        <v>Medium</v>
      </c>
      <c r="Q279" s="12">
        <f t="shared" si="8"/>
        <v>1.1670186761932085E-3</v>
      </c>
      <c r="R279" s="12">
        <f>R278+Table1[[#This Row],[Pareto''s Analysis Savings]]</f>
        <v>0.1582627907972983</v>
      </c>
      <c r="S279" s="4">
        <f t="shared" si="9"/>
        <v>6.8027821807519428E-4</v>
      </c>
      <c r="U279" s="7">
        <f>U278+Table1[[#This Row],[Pareto''s Analysis Savings2]]</f>
        <v>7.3532911545870508E-2</v>
      </c>
    </row>
    <row r="280" spans="1:21" x14ac:dyDescent="0.2">
      <c r="A280" s="4" t="s">
        <v>25</v>
      </c>
      <c r="B280" s="5">
        <v>256</v>
      </c>
      <c r="C280" s="5">
        <v>954</v>
      </c>
      <c r="D280" s="5">
        <f>Table1[[#This Row],[Savings]]+Table1[[#This Row],[Checking ]]</f>
        <v>1210</v>
      </c>
      <c r="E280" s="6">
        <v>10</v>
      </c>
      <c r="F280" s="4">
        <v>13</v>
      </c>
      <c r="G280" s="4" t="s">
        <v>31</v>
      </c>
      <c r="H280" s="4" t="s">
        <v>32</v>
      </c>
      <c r="I280" s="6">
        <v>23</v>
      </c>
      <c r="J280" s="4" t="s">
        <v>28</v>
      </c>
      <c r="K280" s="6">
        <v>3</v>
      </c>
      <c r="L280" s="4" t="s">
        <v>36</v>
      </c>
      <c r="M280" s="4" t="s">
        <v>3</v>
      </c>
      <c r="N280" s="4" t="str">
        <f>IF(Table1[[#This Row],[Checking ]]&lt;250,"Low",IF(Table1[[#This Row],[Checking ]]&lt;2000,"Medium","High"))</f>
        <v>Medium</v>
      </c>
      <c r="O280" s="4" t="str">
        <f>IF(Table1[[#This Row],[Savings]]&lt;250,"Low",IF(Table1[[#This Row],[Savings]]&lt;2000,"Medium","High"))</f>
        <v>Medium</v>
      </c>
      <c r="P280" s="4" t="str">
        <f>IF(Table1[[#This Row],[Combined Checking + Savings]]&lt;250,"Low",IF(Table1[[#This Row],[Combined Checking + Savings]]&lt;2000,"Medium","High"))</f>
        <v>Medium</v>
      </c>
      <c r="Q280" s="12">
        <f t="shared" si="8"/>
        <v>1.2384158143362858E-3</v>
      </c>
      <c r="R280" s="12">
        <f>R279+Table1[[#This Row],[Pareto''s Analysis Savings]]</f>
        <v>0.15950120661163458</v>
      </c>
      <c r="S280" s="4">
        <f t="shared" si="9"/>
        <v>5.7475651428135226E-4</v>
      </c>
      <c r="U280" s="7">
        <f>U279+Table1[[#This Row],[Pareto''s Analysis Savings2]]</f>
        <v>7.4107668060151857E-2</v>
      </c>
    </row>
    <row r="281" spans="1:21" x14ac:dyDescent="0.2">
      <c r="A281" s="4" t="s">
        <v>25</v>
      </c>
      <c r="B281" s="5">
        <v>265</v>
      </c>
      <c r="C281" s="5">
        <v>947</v>
      </c>
      <c r="D281" s="5">
        <f>Table1[[#This Row],[Savings]]+Table1[[#This Row],[Checking ]]</f>
        <v>1212</v>
      </c>
      <c r="E281" s="6">
        <v>25</v>
      </c>
      <c r="F281" s="4">
        <v>5</v>
      </c>
      <c r="G281" s="4" t="s">
        <v>31</v>
      </c>
      <c r="H281" s="4" t="s">
        <v>37</v>
      </c>
      <c r="I281" s="6">
        <v>21</v>
      </c>
      <c r="J281" s="4" t="s">
        <v>28</v>
      </c>
      <c r="K281" s="6">
        <v>1</v>
      </c>
      <c r="L281" s="4" t="s">
        <v>36</v>
      </c>
      <c r="M281" s="4" t="s">
        <v>2</v>
      </c>
      <c r="N281" s="4" t="str">
        <f>IF(Table1[[#This Row],[Checking ]]&lt;250,"Low",IF(Table1[[#This Row],[Checking ]]&lt;2000,"Medium","High"))</f>
        <v>Medium</v>
      </c>
      <c r="O281" s="4" t="str">
        <f>IF(Table1[[#This Row],[Savings]]&lt;250,"Low",IF(Table1[[#This Row],[Savings]]&lt;2000,"Medium","High"))</f>
        <v>Medium</v>
      </c>
      <c r="P281" s="4" t="str">
        <f>IF(Table1[[#This Row],[Combined Checking + Savings]]&lt;250,"Low",IF(Table1[[#This Row],[Combined Checking + Savings]]&lt;2000,"Medium","High"))</f>
        <v>Medium</v>
      </c>
      <c r="Q281" s="12">
        <f t="shared" si="8"/>
        <v>1.2293289058453486E-3</v>
      </c>
      <c r="R281" s="12">
        <f>R280+Table1[[#This Row],[Pareto''s Analysis Savings]]</f>
        <v>0.16073053551747993</v>
      </c>
      <c r="S281" s="4">
        <f t="shared" si="9"/>
        <v>5.9496279798655605E-4</v>
      </c>
      <c r="U281" s="7">
        <f>U280+Table1[[#This Row],[Pareto''s Analysis Savings2]]</f>
        <v>7.4702630858138414E-2</v>
      </c>
    </row>
    <row r="282" spans="1:21" x14ac:dyDescent="0.2">
      <c r="A282" s="4" t="s">
        <v>25</v>
      </c>
      <c r="B282" s="5">
        <v>0</v>
      </c>
      <c r="C282" s="5">
        <v>1218</v>
      </c>
      <c r="D282" s="5">
        <f>Table1[[#This Row],[Savings]]+Table1[[#This Row],[Checking ]]</f>
        <v>1218</v>
      </c>
      <c r="E282" s="6">
        <v>13</v>
      </c>
      <c r="F282" s="4">
        <v>38</v>
      </c>
      <c r="G282" s="4" t="s">
        <v>31</v>
      </c>
      <c r="H282" s="4" t="s">
        <v>32</v>
      </c>
      <c r="I282" s="6">
        <v>34</v>
      </c>
      <c r="J282" s="4" t="s">
        <v>28</v>
      </c>
      <c r="K282" s="6">
        <v>1</v>
      </c>
      <c r="L282" s="4" t="s">
        <v>36</v>
      </c>
      <c r="M282" s="4" t="s">
        <v>3</v>
      </c>
      <c r="N282" s="4" t="str">
        <f>IF(Table1[[#This Row],[Checking ]]&lt;250,"Low",IF(Table1[[#This Row],[Checking ]]&lt;2000,"Medium","High"))</f>
        <v>Low</v>
      </c>
      <c r="O282" s="4" t="str">
        <f>IF(Table1[[#This Row],[Savings]]&lt;250,"Low",IF(Table1[[#This Row],[Savings]]&lt;2000,"Medium","High"))</f>
        <v>Medium</v>
      </c>
      <c r="P282" s="4" t="str">
        <f>IF(Table1[[#This Row],[Combined Checking + Savings]]&lt;250,"Low",IF(Table1[[#This Row],[Combined Checking + Savings]]&lt;2000,"Medium","High"))</f>
        <v>Medium</v>
      </c>
      <c r="Q282" s="12">
        <f t="shared" si="8"/>
        <v>1.5811220774230566E-3</v>
      </c>
      <c r="R282" s="12">
        <f>R281+Table1[[#This Row],[Pareto''s Analysis Savings]]</f>
        <v>0.16231165759490299</v>
      </c>
      <c r="S282" s="4">
        <f t="shared" si="9"/>
        <v>0</v>
      </c>
      <c r="U282" s="7">
        <f>U281+Table1[[#This Row],[Pareto''s Analysis Savings2]]</f>
        <v>7.4702630858138414E-2</v>
      </c>
    </row>
    <row r="283" spans="1:21" x14ac:dyDescent="0.2">
      <c r="A283" s="4" t="s">
        <v>30</v>
      </c>
      <c r="B283" s="5">
        <v>828</v>
      </c>
      <c r="C283" s="5">
        <v>391</v>
      </c>
      <c r="D283" s="5">
        <f>Table1[[#This Row],[Savings]]+Table1[[#This Row],[Checking ]]</f>
        <v>1219</v>
      </c>
      <c r="E283" s="6">
        <v>9</v>
      </c>
      <c r="F283" s="4">
        <v>12</v>
      </c>
      <c r="G283" s="4" t="s">
        <v>26</v>
      </c>
      <c r="H283" s="4" t="s">
        <v>27</v>
      </c>
      <c r="I283" s="6">
        <v>23</v>
      </c>
      <c r="J283" s="4" t="s">
        <v>28</v>
      </c>
      <c r="K283" s="6">
        <v>4</v>
      </c>
      <c r="L283" s="4" t="s">
        <v>36</v>
      </c>
      <c r="M283" s="4" t="s">
        <v>2</v>
      </c>
      <c r="N283" s="4" t="str">
        <f>IF(Table1[[#This Row],[Checking ]]&lt;250,"Low",IF(Table1[[#This Row],[Checking ]]&lt;2000,"Medium","High"))</f>
        <v>Medium</v>
      </c>
      <c r="O283" s="4" t="str">
        <f>IF(Table1[[#This Row],[Savings]]&lt;250,"Low",IF(Table1[[#This Row],[Savings]]&lt;2000,"Medium","High"))</f>
        <v>Medium</v>
      </c>
      <c r="P283" s="4" t="str">
        <f>IF(Table1[[#This Row],[Combined Checking + Savings]]&lt;250,"Low",IF(Table1[[#This Row],[Combined Checking + Savings]]&lt;2000,"Medium","High"))</f>
        <v>Medium</v>
      </c>
      <c r="Q283" s="12">
        <f t="shared" si="8"/>
        <v>5.0756874570805836E-4</v>
      </c>
      <c r="R283" s="12">
        <f>R282+Table1[[#This Row],[Pareto''s Analysis Savings]]</f>
        <v>0.16281922634061105</v>
      </c>
      <c r="S283" s="4">
        <f t="shared" si="9"/>
        <v>1.8589781008787488E-3</v>
      </c>
      <c r="U283" s="7">
        <f>U282+Table1[[#This Row],[Pareto''s Analysis Savings2]]</f>
        <v>7.6561608959017161E-2</v>
      </c>
    </row>
    <row r="284" spans="1:21" x14ac:dyDescent="0.2">
      <c r="A284" s="4" t="s">
        <v>30</v>
      </c>
      <c r="B284" s="5">
        <v>0</v>
      </c>
      <c r="C284" s="5">
        <v>1230</v>
      </c>
      <c r="D284" s="5">
        <f>Table1[[#This Row],[Savings]]+Table1[[#This Row],[Checking ]]</f>
        <v>1230</v>
      </c>
      <c r="E284" s="6">
        <v>25</v>
      </c>
      <c r="F284" s="4">
        <v>0</v>
      </c>
      <c r="G284" s="4" t="s">
        <v>31</v>
      </c>
      <c r="H284" s="4" t="s">
        <v>27</v>
      </c>
      <c r="I284" s="6">
        <v>32</v>
      </c>
      <c r="J284" s="4" t="s">
        <v>28</v>
      </c>
      <c r="K284" s="6">
        <v>1</v>
      </c>
      <c r="L284" s="4" t="s">
        <v>36</v>
      </c>
      <c r="M284" s="4" t="s">
        <v>2</v>
      </c>
      <c r="N284" s="4" t="str">
        <f>IF(Table1[[#This Row],[Checking ]]&lt;250,"Low",IF(Table1[[#This Row],[Checking ]]&lt;2000,"Medium","High"))</f>
        <v>Low</v>
      </c>
      <c r="O284" s="4" t="str">
        <f>IF(Table1[[#This Row],[Savings]]&lt;250,"Low",IF(Table1[[#This Row],[Savings]]&lt;2000,"Medium","High"))</f>
        <v>Medium</v>
      </c>
      <c r="P284" s="4" t="str">
        <f>IF(Table1[[#This Row],[Combined Checking + Savings]]&lt;250,"Low",IF(Table1[[#This Row],[Combined Checking + Savings]]&lt;2000,"Medium","High"))</f>
        <v>Medium</v>
      </c>
      <c r="Q284" s="12">
        <f t="shared" si="8"/>
        <v>1.5966996348360917E-3</v>
      </c>
      <c r="R284" s="12">
        <f>R283+Table1[[#This Row],[Pareto''s Analysis Savings]]</f>
        <v>0.16441592597544713</v>
      </c>
      <c r="S284" s="4">
        <f t="shared" si="9"/>
        <v>0</v>
      </c>
      <c r="U284" s="7">
        <f>U283+Table1[[#This Row],[Pareto''s Analysis Savings2]]</f>
        <v>7.6561608959017161E-2</v>
      </c>
    </row>
    <row r="285" spans="1:21" x14ac:dyDescent="0.2">
      <c r="A285" s="4" t="s">
        <v>43</v>
      </c>
      <c r="B285" s="5">
        <v>0</v>
      </c>
      <c r="C285" s="5">
        <v>1238</v>
      </c>
      <c r="D285" s="5">
        <f>Table1[[#This Row],[Savings]]+Table1[[#This Row],[Checking ]]</f>
        <v>1238</v>
      </c>
      <c r="E285" s="6">
        <v>13</v>
      </c>
      <c r="F285" s="4">
        <v>0</v>
      </c>
      <c r="G285" s="4" t="s">
        <v>26</v>
      </c>
      <c r="H285" s="4" t="s">
        <v>27</v>
      </c>
      <c r="I285" s="6">
        <v>21</v>
      </c>
      <c r="J285" s="4" t="s">
        <v>28</v>
      </c>
      <c r="K285" s="6">
        <v>3</v>
      </c>
      <c r="L285" s="4" t="s">
        <v>36</v>
      </c>
      <c r="M285" s="4" t="s">
        <v>2</v>
      </c>
      <c r="N285" s="4" t="str">
        <f>IF(Table1[[#This Row],[Checking ]]&lt;250,"Low",IF(Table1[[#This Row],[Checking ]]&lt;2000,"Medium","High"))</f>
        <v>Low</v>
      </c>
      <c r="O285" s="4" t="str">
        <f>IF(Table1[[#This Row],[Savings]]&lt;250,"Low",IF(Table1[[#This Row],[Savings]]&lt;2000,"Medium","High"))</f>
        <v>Medium</v>
      </c>
      <c r="P285" s="4" t="str">
        <f>IF(Table1[[#This Row],[Combined Checking + Savings]]&lt;250,"Low",IF(Table1[[#This Row],[Combined Checking + Savings]]&lt;2000,"Medium","High"))</f>
        <v>Medium</v>
      </c>
      <c r="Q285" s="12">
        <f t="shared" si="8"/>
        <v>1.6070846731114482E-3</v>
      </c>
      <c r="R285" s="12">
        <f>R284+Table1[[#This Row],[Pareto''s Analysis Savings]]</f>
        <v>0.16602301064855857</v>
      </c>
      <c r="S285" s="4">
        <f t="shared" si="9"/>
        <v>0</v>
      </c>
      <c r="U285" s="7">
        <f>U284+Table1[[#This Row],[Pareto''s Analysis Savings2]]</f>
        <v>7.6561608959017161E-2</v>
      </c>
    </row>
    <row r="286" spans="1:21" x14ac:dyDescent="0.2">
      <c r="A286" s="4" t="s">
        <v>33</v>
      </c>
      <c r="B286" s="5">
        <v>1257</v>
      </c>
      <c r="C286" s="5">
        <v>0</v>
      </c>
      <c r="D286" s="5">
        <f>Table1[[#This Row],[Savings]]+Table1[[#This Row],[Checking ]]</f>
        <v>1257</v>
      </c>
      <c r="E286" s="6">
        <v>10</v>
      </c>
      <c r="F286" s="4">
        <v>65</v>
      </c>
      <c r="G286" s="4" t="s">
        <v>26</v>
      </c>
      <c r="H286" s="4" t="s">
        <v>27</v>
      </c>
      <c r="I286" s="6">
        <v>40</v>
      </c>
      <c r="J286" s="4" t="s">
        <v>39</v>
      </c>
      <c r="K286" s="6">
        <v>4</v>
      </c>
      <c r="L286" s="4" t="s">
        <v>40</v>
      </c>
      <c r="M286" s="4" t="s">
        <v>3</v>
      </c>
      <c r="N286" s="4" t="str">
        <f>IF(Table1[[#This Row],[Checking ]]&lt;250,"Low",IF(Table1[[#This Row],[Checking ]]&lt;2000,"Medium","High"))</f>
        <v>Medium</v>
      </c>
      <c r="O286" s="4" t="str">
        <f>IF(Table1[[#This Row],[Savings]]&lt;250,"Low",IF(Table1[[#This Row],[Savings]]&lt;2000,"Medium","High"))</f>
        <v>Low</v>
      </c>
      <c r="P286" s="4" t="str">
        <f>IF(Table1[[#This Row],[Combined Checking + Savings]]&lt;250,"Low",IF(Table1[[#This Row],[Combined Checking + Savings]]&lt;2000,"Medium","High"))</f>
        <v>Medium</v>
      </c>
      <c r="Q286" s="12">
        <f t="shared" si="8"/>
        <v>0</v>
      </c>
      <c r="R286" s="12">
        <f>R285+Table1[[#This Row],[Pareto''s Analysis Savings]]</f>
        <v>0.16602301064855857</v>
      </c>
      <c r="S286" s="4">
        <f t="shared" si="9"/>
        <v>2.8221442908267962E-3</v>
      </c>
      <c r="U286" s="7">
        <f>U285+Table1[[#This Row],[Pareto''s Analysis Savings2]]</f>
        <v>7.9383753249843952E-2</v>
      </c>
    </row>
    <row r="287" spans="1:21" x14ac:dyDescent="0.2">
      <c r="A287" s="4" t="s">
        <v>38</v>
      </c>
      <c r="B287" s="5">
        <v>382</v>
      </c>
      <c r="C287" s="5">
        <v>883</v>
      </c>
      <c r="D287" s="5">
        <f>Table1[[#This Row],[Savings]]+Table1[[#This Row],[Checking ]]</f>
        <v>1265</v>
      </c>
      <c r="E287" s="6">
        <v>31</v>
      </c>
      <c r="F287" s="4">
        <v>20</v>
      </c>
      <c r="G287" s="4" t="s">
        <v>26</v>
      </c>
      <c r="H287" s="4" t="s">
        <v>27</v>
      </c>
      <c r="I287" s="6">
        <v>23</v>
      </c>
      <c r="J287" s="4" t="s">
        <v>28</v>
      </c>
      <c r="K287" s="6">
        <v>2</v>
      </c>
      <c r="L287" s="4" t="s">
        <v>36</v>
      </c>
      <c r="M287" s="4" t="s">
        <v>2</v>
      </c>
      <c r="N287" s="4" t="str">
        <f>IF(Table1[[#This Row],[Checking ]]&lt;250,"Low",IF(Table1[[#This Row],[Checking ]]&lt;2000,"Medium","High"))</f>
        <v>Medium</v>
      </c>
      <c r="O287" s="4" t="str">
        <f>IF(Table1[[#This Row],[Savings]]&lt;250,"Low",IF(Table1[[#This Row],[Savings]]&lt;2000,"Medium","High"))</f>
        <v>Medium</v>
      </c>
      <c r="P287" s="4" t="str">
        <f>IF(Table1[[#This Row],[Combined Checking + Savings]]&lt;250,"Low",IF(Table1[[#This Row],[Combined Checking + Savings]]&lt;2000,"Medium","High"))</f>
        <v>Medium</v>
      </c>
      <c r="Q287" s="12">
        <f t="shared" si="8"/>
        <v>1.146248599642495E-3</v>
      </c>
      <c r="R287" s="12">
        <f>R286+Table1[[#This Row],[Pareto''s Analysis Savings]]</f>
        <v>0.16716925924820106</v>
      </c>
      <c r="S287" s="4">
        <f t="shared" si="9"/>
        <v>8.576444861542054E-4</v>
      </c>
      <c r="U287" s="7">
        <f>U286+Table1[[#This Row],[Pareto''s Analysis Savings2]]</f>
        <v>8.0241397735998157E-2</v>
      </c>
    </row>
    <row r="288" spans="1:21" x14ac:dyDescent="0.2">
      <c r="A288" s="4" t="s">
        <v>34</v>
      </c>
      <c r="B288" s="5">
        <v>1336</v>
      </c>
      <c r="C288" s="5">
        <v>0</v>
      </c>
      <c r="D288" s="5">
        <f>Table1[[#This Row],[Savings]]+Table1[[#This Row],[Checking ]]</f>
        <v>1336</v>
      </c>
      <c r="E288" s="6">
        <v>37</v>
      </c>
      <c r="F288" s="4">
        <v>11</v>
      </c>
      <c r="G288" s="4" t="s">
        <v>31</v>
      </c>
      <c r="H288" s="4" t="s">
        <v>32</v>
      </c>
      <c r="I288" s="6">
        <v>29</v>
      </c>
      <c r="J288" s="4" t="s">
        <v>28</v>
      </c>
      <c r="K288" s="6">
        <v>2</v>
      </c>
      <c r="L288" s="4" t="s">
        <v>29</v>
      </c>
      <c r="M288" s="4" t="s">
        <v>3</v>
      </c>
      <c r="N288" s="4" t="str">
        <f>IF(Table1[[#This Row],[Checking ]]&lt;250,"Low",IF(Table1[[#This Row],[Checking ]]&lt;2000,"Medium","High"))</f>
        <v>Medium</v>
      </c>
      <c r="O288" s="4" t="str">
        <f>IF(Table1[[#This Row],[Savings]]&lt;250,"Low",IF(Table1[[#This Row],[Savings]]&lt;2000,"Medium","High"))</f>
        <v>Low</v>
      </c>
      <c r="P288" s="4" t="str">
        <f>IF(Table1[[#This Row],[Combined Checking + Savings]]&lt;250,"Low",IF(Table1[[#This Row],[Combined Checking + Savings]]&lt;2000,"Medium","High"))</f>
        <v>Medium</v>
      </c>
      <c r="Q288" s="12">
        <f t="shared" si="8"/>
        <v>0</v>
      </c>
      <c r="R288" s="12">
        <f>R287+Table1[[#This Row],[Pareto''s Analysis Savings]]</f>
        <v>0.16716925924820106</v>
      </c>
      <c r="S288" s="4">
        <f t="shared" si="9"/>
        <v>2.9995105589058074E-3</v>
      </c>
      <c r="U288" s="7">
        <f>U287+Table1[[#This Row],[Pareto''s Analysis Savings2]]</f>
        <v>8.3240908294903965E-2</v>
      </c>
    </row>
    <row r="289" spans="1:21" x14ac:dyDescent="0.2">
      <c r="A289" s="4" t="s">
        <v>30</v>
      </c>
      <c r="B289" s="5">
        <v>759</v>
      </c>
      <c r="C289" s="5">
        <v>596</v>
      </c>
      <c r="D289" s="5">
        <f>Table1[[#This Row],[Savings]]+Table1[[#This Row],[Checking ]]</f>
        <v>1355</v>
      </c>
      <c r="E289" s="6">
        <v>10</v>
      </c>
      <c r="F289" s="4">
        <v>18</v>
      </c>
      <c r="G289" s="4" t="s">
        <v>26</v>
      </c>
      <c r="H289" s="4" t="s">
        <v>27</v>
      </c>
      <c r="I289" s="6">
        <v>28</v>
      </c>
      <c r="J289" s="4" t="s">
        <v>28</v>
      </c>
      <c r="K289" s="6">
        <v>2</v>
      </c>
      <c r="L289" s="4" t="s">
        <v>36</v>
      </c>
      <c r="M289" s="4" t="s">
        <v>2</v>
      </c>
      <c r="N289" s="4" t="str">
        <f>IF(Table1[[#This Row],[Checking ]]&lt;250,"Low",IF(Table1[[#This Row],[Checking ]]&lt;2000,"Medium","High"))</f>
        <v>Medium</v>
      </c>
      <c r="O289" s="4" t="str">
        <f>IF(Table1[[#This Row],[Savings]]&lt;250,"Low",IF(Table1[[#This Row],[Savings]]&lt;2000,"Medium","High"))</f>
        <v>Medium</v>
      </c>
      <c r="P289" s="4" t="str">
        <f>IF(Table1[[#This Row],[Combined Checking + Savings]]&lt;250,"Low",IF(Table1[[#This Row],[Combined Checking + Savings]]&lt;2000,"Medium","High"))</f>
        <v>Medium</v>
      </c>
      <c r="Q289" s="12">
        <f t="shared" si="8"/>
        <v>7.7368535151407368E-4</v>
      </c>
      <c r="R289" s="12">
        <f>R288+Table1[[#This Row],[Pareto''s Analysis Savings]]</f>
        <v>0.16794294459971512</v>
      </c>
      <c r="S289" s="4">
        <f t="shared" si="9"/>
        <v>1.7040632591388532E-3</v>
      </c>
      <c r="U289" s="7">
        <f>U288+Table1[[#This Row],[Pareto''s Analysis Savings2]]</f>
        <v>8.494497155404282E-2</v>
      </c>
    </row>
    <row r="290" spans="1:21" x14ac:dyDescent="0.2">
      <c r="A290" s="4" t="s">
        <v>42</v>
      </c>
      <c r="B290" s="5">
        <v>444</v>
      </c>
      <c r="C290" s="5">
        <v>921</v>
      </c>
      <c r="D290" s="5">
        <f>Table1[[#This Row],[Savings]]+Table1[[#This Row],[Checking ]]</f>
        <v>1365</v>
      </c>
      <c r="E290" s="6">
        <v>28</v>
      </c>
      <c r="F290" s="4">
        <v>51</v>
      </c>
      <c r="G290" s="4" t="s">
        <v>26</v>
      </c>
      <c r="H290" s="4" t="s">
        <v>27</v>
      </c>
      <c r="I290" s="6">
        <v>41</v>
      </c>
      <c r="J290" s="4" t="s">
        <v>35</v>
      </c>
      <c r="K290" s="6">
        <v>4</v>
      </c>
      <c r="L290" s="4" t="s">
        <v>29</v>
      </c>
      <c r="M290" s="4" t="s">
        <v>2</v>
      </c>
      <c r="N290" s="4" t="str">
        <f>IF(Table1[[#This Row],[Checking ]]&lt;250,"Low",IF(Table1[[#This Row],[Checking ]]&lt;2000,"Medium","High"))</f>
        <v>Medium</v>
      </c>
      <c r="O290" s="4" t="str">
        <f>IF(Table1[[#This Row],[Savings]]&lt;250,"Low",IF(Table1[[#This Row],[Savings]]&lt;2000,"Medium","High"))</f>
        <v>Medium</v>
      </c>
      <c r="P290" s="4" t="str">
        <f>IF(Table1[[#This Row],[Combined Checking + Savings]]&lt;250,"Low",IF(Table1[[#This Row],[Combined Checking + Savings]]&lt;2000,"Medium","High"))</f>
        <v>Medium</v>
      </c>
      <c r="Q290" s="12">
        <f t="shared" si="8"/>
        <v>1.1955775314504394E-3</v>
      </c>
      <c r="R290" s="12">
        <f>R289+Table1[[#This Row],[Pareto''s Analysis Savings]]</f>
        <v>0.16913852213116556</v>
      </c>
      <c r="S290" s="4">
        <f t="shared" si="9"/>
        <v>9.9684332945672045E-4</v>
      </c>
      <c r="U290" s="7">
        <f>U289+Table1[[#This Row],[Pareto''s Analysis Savings2]]</f>
        <v>8.5941814883499543E-2</v>
      </c>
    </row>
    <row r="291" spans="1:21" x14ac:dyDescent="0.2">
      <c r="A291" s="4" t="s">
        <v>38</v>
      </c>
      <c r="B291" s="5">
        <v>0</v>
      </c>
      <c r="C291" s="5">
        <v>1366</v>
      </c>
      <c r="D291" s="5">
        <f>Table1[[#This Row],[Savings]]+Table1[[#This Row],[Checking ]]</f>
        <v>1366</v>
      </c>
      <c r="E291" s="6">
        <v>19</v>
      </c>
      <c r="F291" s="4">
        <v>17</v>
      </c>
      <c r="G291" s="4" t="s">
        <v>31</v>
      </c>
      <c r="H291" s="4" t="s">
        <v>32</v>
      </c>
      <c r="I291" s="6">
        <v>34</v>
      </c>
      <c r="J291" s="4" t="s">
        <v>28</v>
      </c>
      <c r="K291" s="6">
        <v>4</v>
      </c>
      <c r="L291" s="4" t="s">
        <v>40</v>
      </c>
      <c r="M291" s="4" t="s">
        <v>3</v>
      </c>
      <c r="N291" s="4" t="str">
        <f>IF(Table1[[#This Row],[Checking ]]&lt;250,"Low",IF(Table1[[#This Row],[Checking ]]&lt;2000,"Medium","High"))</f>
        <v>Low</v>
      </c>
      <c r="O291" s="4" t="str">
        <f>IF(Table1[[#This Row],[Savings]]&lt;250,"Low",IF(Table1[[#This Row],[Savings]]&lt;2000,"Medium","High"))</f>
        <v>Medium</v>
      </c>
      <c r="P291" s="4" t="str">
        <f>IF(Table1[[#This Row],[Combined Checking + Savings]]&lt;250,"Low",IF(Table1[[#This Row],[Combined Checking + Savings]]&lt;2000,"Medium","High"))</f>
        <v>Medium</v>
      </c>
      <c r="Q291" s="12">
        <f t="shared" si="8"/>
        <v>1.7732452855171554E-3</v>
      </c>
      <c r="R291" s="12">
        <f>R290+Table1[[#This Row],[Pareto''s Analysis Savings]]</f>
        <v>0.17091176741668271</v>
      </c>
      <c r="S291" s="4">
        <f t="shared" si="9"/>
        <v>0</v>
      </c>
      <c r="U291" s="7">
        <f>U290+Table1[[#This Row],[Pareto''s Analysis Savings2]]</f>
        <v>8.5941814883499543E-2</v>
      </c>
    </row>
    <row r="292" spans="1:21" x14ac:dyDescent="0.2">
      <c r="A292" s="4" t="s">
        <v>30</v>
      </c>
      <c r="B292" s="5">
        <v>652</v>
      </c>
      <c r="C292" s="5">
        <v>732</v>
      </c>
      <c r="D292" s="5">
        <f>Table1[[#This Row],[Savings]]+Table1[[#This Row],[Checking ]]</f>
        <v>1384</v>
      </c>
      <c r="E292" s="6">
        <v>49</v>
      </c>
      <c r="F292" s="4">
        <v>4</v>
      </c>
      <c r="G292" s="4" t="s">
        <v>26</v>
      </c>
      <c r="H292" s="4" t="s">
        <v>27</v>
      </c>
      <c r="I292" s="6">
        <v>25</v>
      </c>
      <c r="J292" s="4" t="s">
        <v>28</v>
      </c>
      <c r="K292" s="6">
        <v>2</v>
      </c>
      <c r="L292" s="4" t="s">
        <v>36</v>
      </c>
      <c r="M292" s="4" t="s">
        <v>2</v>
      </c>
      <c r="N292" s="4" t="str">
        <f>IF(Table1[[#This Row],[Checking ]]&lt;250,"Low",IF(Table1[[#This Row],[Checking ]]&lt;2000,"Medium","High"))</f>
        <v>Medium</v>
      </c>
      <c r="O292" s="4" t="str">
        <f>IF(Table1[[#This Row],[Savings]]&lt;250,"Low",IF(Table1[[#This Row],[Savings]]&lt;2000,"Medium","High"))</f>
        <v>Medium</v>
      </c>
      <c r="P292" s="4" t="str">
        <f>IF(Table1[[#This Row],[Combined Checking + Savings]]&lt;250,"Low",IF(Table1[[#This Row],[Combined Checking + Savings]]&lt;2000,"Medium","High"))</f>
        <v>Medium</v>
      </c>
      <c r="Q292" s="12">
        <f t="shared" si="8"/>
        <v>9.5023100219513747E-4</v>
      </c>
      <c r="R292" s="12">
        <f>R291+Table1[[#This Row],[Pareto''s Analysis Savings]]</f>
        <v>0.17186199841887784</v>
      </c>
      <c r="S292" s="4">
        <f t="shared" si="9"/>
        <v>1.4638329973103192E-3</v>
      </c>
      <c r="U292" s="7">
        <f>U291+Table1[[#This Row],[Pareto''s Analysis Savings2]]</f>
        <v>8.7405647880809859E-2</v>
      </c>
    </row>
    <row r="293" spans="1:21" x14ac:dyDescent="0.2">
      <c r="A293" s="4" t="s">
        <v>38</v>
      </c>
      <c r="B293" s="5">
        <v>497</v>
      </c>
      <c r="C293" s="5">
        <v>888</v>
      </c>
      <c r="D293" s="5">
        <f>Table1[[#This Row],[Savings]]+Table1[[#This Row],[Checking ]]</f>
        <v>1385</v>
      </c>
      <c r="E293" s="6">
        <v>16</v>
      </c>
      <c r="F293" s="4">
        <v>3</v>
      </c>
      <c r="G293" s="4" t="s">
        <v>26</v>
      </c>
      <c r="H293" s="4" t="s">
        <v>27</v>
      </c>
      <c r="I293" s="6">
        <v>25</v>
      </c>
      <c r="J293" s="4" t="s">
        <v>39</v>
      </c>
      <c r="K293" s="6">
        <v>1</v>
      </c>
      <c r="L293" s="4" t="s">
        <v>41</v>
      </c>
      <c r="M293" s="4" t="s">
        <v>2</v>
      </c>
      <c r="N293" s="4" t="str">
        <f>IF(Table1[[#This Row],[Checking ]]&lt;250,"Low",IF(Table1[[#This Row],[Checking ]]&lt;2000,"Medium","High"))</f>
        <v>Medium</v>
      </c>
      <c r="O293" s="4" t="str">
        <f>IF(Table1[[#This Row],[Savings]]&lt;250,"Low",IF(Table1[[#This Row],[Savings]]&lt;2000,"Medium","High"))</f>
        <v>Medium</v>
      </c>
      <c r="P293" s="4" t="str">
        <f>IF(Table1[[#This Row],[Combined Checking + Savings]]&lt;250,"Low",IF(Table1[[#This Row],[Combined Checking + Savings]]&lt;2000,"Medium","High"))</f>
        <v>Medium</v>
      </c>
      <c r="Q293" s="12">
        <f t="shared" si="8"/>
        <v>1.152739248564593E-3</v>
      </c>
      <c r="R293" s="12">
        <f>R292+Table1[[#This Row],[Pareto''s Analysis Savings]]</f>
        <v>0.17301473766744244</v>
      </c>
      <c r="S293" s="4">
        <f t="shared" si="9"/>
        <v>1.1158358890540317E-3</v>
      </c>
      <c r="U293" s="7">
        <f>U292+Table1[[#This Row],[Pareto''s Analysis Savings2]]</f>
        <v>8.8521483769863893E-2</v>
      </c>
    </row>
    <row r="294" spans="1:21" x14ac:dyDescent="0.2">
      <c r="A294" s="4" t="s">
        <v>38</v>
      </c>
      <c r="B294" s="5">
        <v>708</v>
      </c>
      <c r="C294" s="5">
        <v>683</v>
      </c>
      <c r="D294" s="5">
        <f>Table1[[#This Row],[Savings]]+Table1[[#This Row],[Checking ]]</f>
        <v>1391</v>
      </c>
      <c r="E294" s="6">
        <v>13</v>
      </c>
      <c r="F294" s="4">
        <v>33</v>
      </c>
      <c r="G294" s="4" t="s">
        <v>31</v>
      </c>
      <c r="H294" s="4" t="s">
        <v>32</v>
      </c>
      <c r="I294" s="6">
        <v>31</v>
      </c>
      <c r="J294" s="4" t="s">
        <v>28</v>
      </c>
      <c r="K294" s="6">
        <v>2</v>
      </c>
      <c r="L294" s="4" t="s">
        <v>36</v>
      </c>
      <c r="M294" s="4" t="s">
        <v>3</v>
      </c>
      <c r="N294" s="4" t="str">
        <f>IF(Table1[[#This Row],[Checking ]]&lt;250,"Low",IF(Table1[[#This Row],[Checking ]]&lt;2000,"Medium","High"))</f>
        <v>Medium</v>
      </c>
      <c r="O294" s="4" t="str">
        <f>IF(Table1[[#This Row],[Savings]]&lt;250,"Low",IF(Table1[[#This Row],[Savings]]&lt;2000,"Medium","High"))</f>
        <v>Medium</v>
      </c>
      <c r="P294" s="4" t="str">
        <f>IF(Table1[[#This Row],[Combined Checking + Savings]]&lt;250,"Low",IF(Table1[[#This Row],[Combined Checking + Savings]]&lt;2000,"Medium","High"))</f>
        <v>Medium</v>
      </c>
      <c r="Q294" s="12">
        <f t="shared" si="8"/>
        <v>8.866226427585777E-4</v>
      </c>
      <c r="R294" s="12">
        <f>R293+Table1[[#This Row],[Pareto''s Analysis Savings]]</f>
        <v>0.17390136031020101</v>
      </c>
      <c r="S294" s="4">
        <f t="shared" si="9"/>
        <v>1.589560984809365E-3</v>
      </c>
      <c r="U294" s="7">
        <f>U293+Table1[[#This Row],[Pareto''s Analysis Savings2]]</f>
        <v>9.0111044754673256E-2</v>
      </c>
    </row>
    <row r="295" spans="1:21" x14ac:dyDescent="0.2">
      <c r="A295" s="4" t="s">
        <v>25</v>
      </c>
      <c r="B295" s="5">
        <v>887</v>
      </c>
      <c r="C295" s="5">
        <v>519</v>
      </c>
      <c r="D295" s="5">
        <f>Table1[[#This Row],[Savings]]+Table1[[#This Row],[Checking ]]</f>
        <v>1406</v>
      </c>
      <c r="E295" s="6">
        <v>7</v>
      </c>
      <c r="F295" s="4">
        <v>42</v>
      </c>
      <c r="G295" s="4" t="s">
        <v>31</v>
      </c>
      <c r="H295" s="4" t="s">
        <v>37</v>
      </c>
      <c r="I295" s="6">
        <v>27</v>
      </c>
      <c r="J295" s="4" t="s">
        <v>28</v>
      </c>
      <c r="K295" s="6">
        <v>3</v>
      </c>
      <c r="L295" s="4" t="s">
        <v>40</v>
      </c>
      <c r="M295" s="4" t="s">
        <v>3</v>
      </c>
      <c r="N295" s="4" t="str">
        <f>IF(Table1[[#This Row],[Checking ]]&lt;250,"Low",IF(Table1[[#This Row],[Checking ]]&lt;2000,"Medium","High"))</f>
        <v>Medium</v>
      </c>
      <c r="O295" s="4" t="str">
        <f>IF(Table1[[#This Row],[Savings]]&lt;250,"Low",IF(Table1[[#This Row],[Savings]]&lt;2000,"Medium","High"))</f>
        <v>Medium</v>
      </c>
      <c r="P295" s="4" t="str">
        <f>IF(Table1[[#This Row],[Combined Checking + Savings]]&lt;250,"Low",IF(Table1[[#This Row],[Combined Checking + Savings]]&lt;2000,"Medium","High"))</f>
        <v>Medium</v>
      </c>
      <c r="Q295" s="12">
        <f t="shared" si="8"/>
        <v>6.737293581137655E-4</v>
      </c>
      <c r="R295" s="12">
        <f>R294+Table1[[#This Row],[Pareto''s Analysis Savings]]</f>
        <v>0.17457508966831478</v>
      </c>
      <c r="S295" s="4">
        <f t="shared" si="9"/>
        <v>1.9914415162795292E-3</v>
      </c>
      <c r="U295" s="7">
        <f>U294+Table1[[#This Row],[Pareto''s Analysis Savings2]]</f>
        <v>9.2102486270952785E-2</v>
      </c>
    </row>
    <row r="296" spans="1:21" x14ac:dyDescent="0.2">
      <c r="A296" s="4" t="s">
        <v>38</v>
      </c>
      <c r="B296" s="5">
        <v>624</v>
      </c>
      <c r="C296" s="5">
        <v>785</v>
      </c>
      <c r="D296" s="5">
        <f>Table1[[#This Row],[Savings]]+Table1[[#This Row],[Checking ]]</f>
        <v>1409</v>
      </c>
      <c r="E296" s="6">
        <v>37</v>
      </c>
      <c r="F296" s="4">
        <v>9</v>
      </c>
      <c r="G296" s="4" t="s">
        <v>26</v>
      </c>
      <c r="H296" s="4" t="s">
        <v>27</v>
      </c>
      <c r="I296" s="6">
        <v>53</v>
      </c>
      <c r="J296" s="4" t="s">
        <v>39</v>
      </c>
      <c r="K296" s="6">
        <v>2</v>
      </c>
      <c r="L296" s="4" t="s">
        <v>36</v>
      </c>
      <c r="M296" s="4" t="s">
        <v>3</v>
      </c>
      <c r="N296" s="4" t="str">
        <f>IF(Table1[[#This Row],[Checking ]]&lt;250,"Low",IF(Table1[[#This Row],[Checking ]]&lt;2000,"Medium","High"))</f>
        <v>Medium</v>
      </c>
      <c r="O296" s="4" t="str">
        <f>IF(Table1[[#This Row],[Savings]]&lt;250,"Low",IF(Table1[[#This Row],[Savings]]&lt;2000,"Medium","High"))</f>
        <v>Medium</v>
      </c>
      <c r="P296" s="4" t="str">
        <f>IF(Table1[[#This Row],[Combined Checking + Savings]]&lt;250,"Low",IF(Table1[[#This Row],[Combined Checking + Savings]]&lt;2000,"Medium","High"))</f>
        <v>Medium</v>
      </c>
      <c r="Q296" s="12">
        <f t="shared" si="8"/>
        <v>1.0190318807693755E-3</v>
      </c>
      <c r="R296" s="12">
        <f>R295+Table1[[#This Row],[Pareto''s Analysis Savings]]</f>
        <v>0.17559412154908416</v>
      </c>
      <c r="S296" s="4">
        <f t="shared" si="9"/>
        <v>1.4009690035607961E-3</v>
      </c>
      <c r="U296" s="7">
        <f>U295+Table1[[#This Row],[Pareto''s Analysis Savings2]]</f>
        <v>9.3503455274513578E-2</v>
      </c>
    </row>
    <row r="297" spans="1:21" x14ac:dyDescent="0.2">
      <c r="A297" s="4" t="s">
        <v>25</v>
      </c>
      <c r="B297" s="5">
        <v>829</v>
      </c>
      <c r="C297" s="5">
        <v>583</v>
      </c>
      <c r="D297" s="5">
        <f>Table1[[#This Row],[Savings]]+Table1[[#This Row],[Checking ]]</f>
        <v>1412</v>
      </c>
      <c r="E297" s="6">
        <v>7</v>
      </c>
      <c r="F297" s="4">
        <v>18</v>
      </c>
      <c r="G297" s="4" t="s">
        <v>26</v>
      </c>
      <c r="H297" s="4" t="s">
        <v>27</v>
      </c>
      <c r="I297" s="6">
        <v>63</v>
      </c>
      <c r="J297" s="4" t="s">
        <v>28</v>
      </c>
      <c r="K297" s="6">
        <v>3</v>
      </c>
      <c r="L297" s="4" t="s">
        <v>36</v>
      </c>
      <c r="M297" s="4" t="s">
        <v>3</v>
      </c>
      <c r="N297" s="4" t="str">
        <f>IF(Table1[[#This Row],[Checking ]]&lt;250,"Low",IF(Table1[[#This Row],[Checking ]]&lt;2000,"Medium","High"))</f>
        <v>Medium</v>
      </c>
      <c r="O297" s="4" t="str">
        <f>IF(Table1[[#This Row],[Savings]]&lt;250,"Low",IF(Table1[[#This Row],[Savings]]&lt;2000,"Medium","High"))</f>
        <v>Medium</v>
      </c>
      <c r="P297" s="4" t="str">
        <f>IF(Table1[[#This Row],[Combined Checking + Savings]]&lt;250,"Low",IF(Table1[[#This Row],[Combined Checking + Savings]]&lt;2000,"Medium","High"))</f>
        <v>Medium</v>
      </c>
      <c r="Q297" s="12">
        <f t="shared" si="8"/>
        <v>7.5680966431661907E-4</v>
      </c>
      <c r="R297" s="12">
        <f>R296+Table1[[#This Row],[Pareto''s Analysis Savings]]</f>
        <v>0.17635093121340079</v>
      </c>
      <c r="S297" s="4">
        <f t="shared" si="9"/>
        <v>1.8612232435126603E-3</v>
      </c>
      <c r="U297" s="7">
        <f>U296+Table1[[#This Row],[Pareto''s Analysis Savings2]]</f>
        <v>9.5364678518026241E-2</v>
      </c>
    </row>
    <row r="298" spans="1:21" x14ac:dyDescent="0.2">
      <c r="A298" s="4" t="s">
        <v>25</v>
      </c>
      <c r="B298" s="5">
        <v>565</v>
      </c>
      <c r="C298" s="5">
        <v>863</v>
      </c>
      <c r="D298" s="5">
        <f>Table1[[#This Row],[Savings]]+Table1[[#This Row],[Checking ]]</f>
        <v>1428</v>
      </c>
      <c r="E298" s="6">
        <v>10</v>
      </c>
      <c r="F298" s="4">
        <v>81</v>
      </c>
      <c r="G298" s="4" t="s">
        <v>31</v>
      </c>
      <c r="H298" s="4" t="s">
        <v>32</v>
      </c>
      <c r="I298" s="6">
        <v>36</v>
      </c>
      <c r="J298" s="4" t="s">
        <v>28</v>
      </c>
      <c r="K298" s="6">
        <v>4</v>
      </c>
      <c r="L298" s="4" t="s">
        <v>40</v>
      </c>
      <c r="M298" s="4" t="s">
        <v>3</v>
      </c>
      <c r="N298" s="4" t="str">
        <f>IF(Table1[[#This Row],[Checking ]]&lt;250,"Low",IF(Table1[[#This Row],[Checking ]]&lt;2000,"Medium","High"))</f>
        <v>Medium</v>
      </c>
      <c r="O298" s="4" t="str">
        <f>IF(Table1[[#This Row],[Savings]]&lt;250,"Low",IF(Table1[[#This Row],[Savings]]&lt;2000,"Medium","High"))</f>
        <v>Medium</v>
      </c>
      <c r="P298" s="4" t="str">
        <f>IF(Table1[[#This Row],[Combined Checking + Savings]]&lt;250,"Low",IF(Table1[[#This Row],[Combined Checking + Savings]]&lt;2000,"Medium","High"))</f>
        <v>Medium</v>
      </c>
      <c r="Q298" s="12">
        <f t="shared" si="8"/>
        <v>1.1202860039541034E-3</v>
      </c>
      <c r="R298" s="12">
        <f>R297+Table1[[#This Row],[Pareto''s Analysis Savings]]</f>
        <v>0.1774712172173549</v>
      </c>
      <c r="S298" s="4">
        <f t="shared" si="9"/>
        <v>1.2685055881600158E-3</v>
      </c>
      <c r="U298" s="7">
        <f>U297+Table1[[#This Row],[Pareto''s Analysis Savings2]]</f>
        <v>9.6633184106186251E-2</v>
      </c>
    </row>
    <row r="299" spans="1:21" x14ac:dyDescent="0.2">
      <c r="A299" s="4" t="s">
        <v>38</v>
      </c>
      <c r="B299" s="5">
        <v>939</v>
      </c>
      <c r="C299" s="5">
        <v>496</v>
      </c>
      <c r="D299" s="5">
        <f>Table1[[#This Row],[Savings]]+Table1[[#This Row],[Checking ]]</f>
        <v>1435</v>
      </c>
      <c r="E299" s="6">
        <v>19</v>
      </c>
      <c r="F299" s="4">
        <v>56</v>
      </c>
      <c r="G299" s="4" t="s">
        <v>31</v>
      </c>
      <c r="H299" s="4" t="s">
        <v>32</v>
      </c>
      <c r="I299" s="6">
        <v>35</v>
      </c>
      <c r="J299" s="4" t="s">
        <v>28</v>
      </c>
      <c r="K299" s="6">
        <v>4</v>
      </c>
      <c r="L299" s="4" t="s">
        <v>36</v>
      </c>
      <c r="M299" s="4" t="s">
        <v>2</v>
      </c>
      <c r="N299" s="4" t="str">
        <f>IF(Table1[[#This Row],[Checking ]]&lt;250,"Low",IF(Table1[[#This Row],[Checking ]]&lt;2000,"Medium","High"))</f>
        <v>Medium</v>
      </c>
      <c r="O299" s="4" t="str">
        <f>IF(Table1[[#This Row],[Savings]]&lt;250,"Low",IF(Table1[[#This Row],[Savings]]&lt;2000,"Medium","High"))</f>
        <v>Medium</v>
      </c>
      <c r="P299" s="4" t="str">
        <f>IF(Table1[[#This Row],[Combined Checking + Savings]]&lt;250,"Low",IF(Table1[[#This Row],[Combined Checking + Savings]]&lt;2000,"Medium","High"))</f>
        <v>Medium</v>
      </c>
      <c r="Q299" s="12">
        <f t="shared" si="8"/>
        <v>6.4387237307211495E-4</v>
      </c>
      <c r="R299" s="12">
        <f>R298+Table1[[#This Row],[Pareto''s Analysis Savings]]</f>
        <v>0.17811508959042702</v>
      </c>
      <c r="S299" s="4">
        <f t="shared" si="9"/>
        <v>2.1081889332429291E-3</v>
      </c>
      <c r="U299" s="7">
        <f>U298+Table1[[#This Row],[Pareto''s Analysis Savings2]]</f>
        <v>9.8741373039429176E-2</v>
      </c>
    </row>
    <row r="300" spans="1:21" x14ac:dyDescent="0.2">
      <c r="A300" s="4" t="s">
        <v>33</v>
      </c>
      <c r="B300" s="5">
        <v>977</v>
      </c>
      <c r="C300" s="5">
        <v>463</v>
      </c>
      <c r="D300" s="5">
        <f>Table1[[#This Row],[Savings]]+Table1[[#This Row],[Checking ]]</f>
        <v>1440</v>
      </c>
      <c r="E300" s="6">
        <v>10</v>
      </c>
      <c r="F300" s="4">
        <v>61</v>
      </c>
      <c r="G300" s="4" t="s">
        <v>26</v>
      </c>
      <c r="H300" s="4" t="s">
        <v>27</v>
      </c>
      <c r="I300" s="6">
        <v>33</v>
      </c>
      <c r="J300" s="4" t="s">
        <v>28</v>
      </c>
      <c r="K300" s="6">
        <v>3</v>
      </c>
      <c r="L300" s="4" t="s">
        <v>29</v>
      </c>
      <c r="M300" s="4" t="s">
        <v>2</v>
      </c>
      <c r="N300" s="4" t="str">
        <f>IF(Table1[[#This Row],[Checking ]]&lt;250,"Low",IF(Table1[[#This Row],[Checking ]]&lt;2000,"Medium","High"))</f>
        <v>Medium</v>
      </c>
      <c r="O300" s="4" t="str">
        <f>IF(Table1[[#This Row],[Savings]]&lt;250,"Low",IF(Table1[[#This Row],[Savings]]&lt;2000,"Medium","High"))</f>
        <v>Medium</v>
      </c>
      <c r="P300" s="4" t="str">
        <f>IF(Table1[[#This Row],[Combined Checking + Savings]]&lt;250,"Low",IF(Table1[[#This Row],[Combined Checking + Savings]]&lt;2000,"Medium","High"))</f>
        <v>Medium</v>
      </c>
      <c r="Q300" s="12">
        <f t="shared" si="8"/>
        <v>6.0103409018626868E-4</v>
      </c>
      <c r="R300" s="12">
        <f>R299+Table1[[#This Row],[Pareto''s Analysis Savings]]</f>
        <v>0.17871612368061329</v>
      </c>
      <c r="S300" s="4">
        <f t="shared" si="9"/>
        <v>2.1935043533315673E-3</v>
      </c>
      <c r="U300" s="7">
        <f>U299+Table1[[#This Row],[Pareto''s Analysis Savings2]]</f>
        <v>0.10093487739276075</v>
      </c>
    </row>
    <row r="301" spans="1:21" x14ac:dyDescent="0.2">
      <c r="A301" s="4" t="s">
        <v>35</v>
      </c>
      <c r="B301" s="5">
        <v>560</v>
      </c>
      <c r="C301" s="5">
        <v>887</v>
      </c>
      <c r="D301" s="5">
        <f>Table1[[#This Row],[Savings]]+Table1[[#This Row],[Checking ]]</f>
        <v>1447</v>
      </c>
      <c r="E301" s="6">
        <v>25</v>
      </c>
      <c r="F301" s="4">
        <v>20</v>
      </c>
      <c r="G301" s="4" t="s">
        <v>31</v>
      </c>
      <c r="H301" s="4" t="s">
        <v>32</v>
      </c>
      <c r="I301" s="6">
        <v>38</v>
      </c>
      <c r="J301" s="4" t="s">
        <v>28</v>
      </c>
      <c r="K301" s="6">
        <v>3</v>
      </c>
      <c r="L301" s="4" t="s">
        <v>29</v>
      </c>
      <c r="M301" s="4" t="s">
        <v>2</v>
      </c>
      <c r="N301" s="4" t="str">
        <f>IF(Table1[[#This Row],[Checking ]]&lt;250,"Low",IF(Table1[[#This Row],[Checking ]]&lt;2000,"Medium","High"))</f>
        <v>Medium</v>
      </c>
      <c r="O301" s="4" t="str">
        <f>IF(Table1[[#This Row],[Savings]]&lt;250,"Low",IF(Table1[[#This Row],[Savings]]&lt;2000,"Medium","High"))</f>
        <v>Medium</v>
      </c>
      <c r="P301" s="4" t="str">
        <f>IF(Table1[[#This Row],[Combined Checking + Savings]]&lt;250,"Low",IF(Table1[[#This Row],[Combined Checking + Savings]]&lt;2000,"Medium","High"))</f>
        <v>Medium</v>
      </c>
      <c r="Q301" s="12">
        <f t="shared" si="8"/>
        <v>1.1514411187801734E-3</v>
      </c>
      <c r="R301" s="12">
        <f>R300+Table1[[#This Row],[Pareto''s Analysis Savings]]</f>
        <v>0.17986756479939348</v>
      </c>
      <c r="S301" s="4">
        <f t="shared" si="9"/>
        <v>1.2572798749904582E-3</v>
      </c>
      <c r="U301" s="7">
        <f>U300+Table1[[#This Row],[Pareto''s Analysis Savings2]]</f>
        <v>0.1021921572677512</v>
      </c>
    </row>
    <row r="302" spans="1:21" x14ac:dyDescent="0.2">
      <c r="A302" s="4" t="s">
        <v>33</v>
      </c>
      <c r="B302" s="5">
        <v>713</v>
      </c>
      <c r="C302" s="5">
        <v>784</v>
      </c>
      <c r="D302" s="5">
        <f>Table1[[#This Row],[Savings]]+Table1[[#This Row],[Checking ]]</f>
        <v>1497</v>
      </c>
      <c r="E302" s="6">
        <v>61</v>
      </c>
      <c r="F302" s="4">
        <v>17</v>
      </c>
      <c r="G302" s="4" t="s">
        <v>31</v>
      </c>
      <c r="H302" s="4" t="s">
        <v>32</v>
      </c>
      <c r="I302" s="6">
        <v>41</v>
      </c>
      <c r="J302" s="4" t="s">
        <v>35</v>
      </c>
      <c r="K302" s="6">
        <v>4</v>
      </c>
      <c r="L302" s="4" t="s">
        <v>36</v>
      </c>
      <c r="M302" s="4" t="s">
        <v>2</v>
      </c>
      <c r="N302" s="4" t="str">
        <f>IF(Table1[[#This Row],[Checking ]]&lt;250,"Low",IF(Table1[[#This Row],[Checking ]]&lt;2000,"Medium","High"))</f>
        <v>Medium</v>
      </c>
      <c r="O302" s="4" t="str">
        <f>IF(Table1[[#This Row],[Savings]]&lt;250,"Low",IF(Table1[[#This Row],[Savings]]&lt;2000,"Medium","High"))</f>
        <v>Medium</v>
      </c>
      <c r="P302" s="4" t="str">
        <f>IF(Table1[[#This Row],[Combined Checking + Savings]]&lt;250,"Low",IF(Table1[[#This Row],[Combined Checking + Savings]]&lt;2000,"Medium","High"))</f>
        <v>Medium</v>
      </c>
      <c r="Q302" s="12">
        <f t="shared" si="8"/>
        <v>1.0177337509849559E-3</v>
      </c>
      <c r="R302" s="12">
        <f>R301+Table1[[#This Row],[Pareto''s Analysis Savings]]</f>
        <v>0.18088529855037844</v>
      </c>
      <c r="S302" s="4">
        <f t="shared" si="9"/>
        <v>1.6007866979789226E-3</v>
      </c>
      <c r="U302" s="7">
        <f>U301+Table1[[#This Row],[Pareto''s Analysis Savings2]]</f>
        <v>0.10379294396573012</v>
      </c>
    </row>
    <row r="303" spans="1:21" x14ac:dyDescent="0.2">
      <c r="A303" s="4" t="s">
        <v>35</v>
      </c>
      <c r="B303" s="5">
        <v>645</v>
      </c>
      <c r="C303" s="5">
        <v>855</v>
      </c>
      <c r="D303" s="5">
        <f>Table1[[#This Row],[Savings]]+Table1[[#This Row],[Checking ]]</f>
        <v>1500</v>
      </c>
      <c r="E303" s="6">
        <v>25</v>
      </c>
      <c r="F303" s="4">
        <v>17</v>
      </c>
      <c r="G303" s="4" t="s">
        <v>31</v>
      </c>
      <c r="H303" s="4" t="s">
        <v>32</v>
      </c>
      <c r="I303" s="6">
        <v>28</v>
      </c>
      <c r="J303" s="4" t="s">
        <v>28</v>
      </c>
      <c r="K303" s="6">
        <v>3</v>
      </c>
      <c r="L303" s="4" t="s">
        <v>29</v>
      </c>
      <c r="M303" s="4" t="s">
        <v>2</v>
      </c>
      <c r="N303" s="4" t="str">
        <f>IF(Table1[[#This Row],[Checking ]]&lt;250,"Low",IF(Table1[[#This Row],[Checking ]]&lt;2000,"Medium","High"))</f>
        <v>Medium</v>
      </c>
      <c r="O303" s="4" t="str">
        <f>IF(Table1[[#This Row],[Savings]]&lt;250,"Low",IF(Table1[[#This Row],[Savings]]&lt;2000,"Medium","High"))</f>
        <v>Medium</v>
      </c>
      <c r="P303" s="4" t="str">
        <f>IF(Table1[[#This Row],[Combined Checking + Savings]]&lt;250,"Low",IF(Table1[[#This Row],[Combined Checking + Savings]]&lt;2000,"Medium","High"))</f>
        <v>Medium</v>
      </c>
      <c r="Q303" s="12">
        <f t="shared" si="8"/>
        <v>1.1099009656787466E-3</v>
      </c>
      <c r="R303" s="12">
        <f>R302+Table1[[#This Row],[Pareto''s Analysis Savings]]</f>
        <v>0.18199519951605719</v>
      </c>
      <c r="S303" s="4">
        <f t="shared" si="9"/>
        <v>1.4481169988729383E-3</v>
      </c>
      <c r="U303" s="7">
        <f>U302+Table1[[#This Row],[Pareto''s Analysis Savings2]]</f>
        <v>0.10524106096460306</v>
      </c>
    </row>
    <row r="304" spans="1:21" x14ac:dyDescent="0.2">
      <c r="A304" s="4" t="s">
        <v>34</v>
      </c>
      <c r="B304" s="5">
        <v>0</v>
      </c>
      <c r="C304" s="5">
        <v>1519</v>
      </c>
      <c r="D304" s="5">
        <f>Table1[[#This Row],[Savings]]+Table1[[#This Row],[Checking ]]</f>
        <v>1519</v>
      </c>
      <c r="E304" s="6">
        <v>40</v>
      </c>
      <c r="F304" s="4">
        <v>74</v>
      </c>
      <c r="G304" s="4" t="s">
        <v>31</v>
      </c>
      <c r="H304" s="4" t="s">
        <v>32</v>
      </c>
      <c r="I304" s="6">
        <v>44</v>
      </c>
      <c r="J304" s="4" t="s">
        <v>28</v>
      </c>
      <c r="K304" s="6">
        <v>2</v>
      </c>
      <c r="L304" s="4" t="s">
        <v>29</v>
      </c>
      <c r="M304" s="4" t="s">
        <v>3</v>
      </c>
      <c r="N304" s="4" t="str">
        <f>IF(Table1[[#This Row],[Checking ]]&lt;250,"Low",IF(Table1[[#This Row],[Checking ]]&lt;2000,"Medium","High"))</f>
        <v>Low</v>
      </c>
      <c r="O304" s="4" t="str">
        <f>IF(Table1[[#This Row],[Savings]]&lt;250,"Low",IF(Table1[[#This Row],[Savings]]&lt;2000,"Medium","High"))</f>
        <v>Medium</v>
      </c>
      <c r="P304" s="4" t="str">
        <f>IF(Table1[[#This Row],[Combined Checking + Savings]]&lt;250,"Low",IF(Table1[[#This Row],[Combined Checking + Savings]]&lt;2000,"Medium","High"))</f>
        <v>Medium</v>
      </c>
      <c r="Q304" s="12">
        <f t="shared" si="8"/>
        <v>1.9718591425333522E-3</v>
      </c>
      <c r="R304" s="12">
        <f>R303+Table1[[#This Row],[Pareto''s Analysis Savings]]</f>
        <v>0.18396705865859053</v>
      </c>
      <c r="S304" s="4">
        <f t="shared" si="9"/>
        <v>0</v>
      </c>
      <c r="U304" s="7">
        <f>U303+Table1[[#This Row],[Pareto''s Analysis Savings2]]</f>
        <v>0.10524106096460306</v>
      </c>
    </row>
    <row r="305" spans="1:21" x14ac:dyDescent="0.2">
      <c r="A305" s="4" t="s">
        <v>42</v>
      </c>
      <c r="B305" s="5">
        <v>986</v>
      </c>
      <c r="C305" s="5">
        <v>578</v>
      </c>
      <c r="D305" s="5">
        <f>Table1[[#This Row],[Savings]]+Table1[[#This Row],[Checking ]]</f>
        <v>1564</v>
      </c>
      <c r="E305" s="6">
        <v>28</v>
      </c>
      <c r="F305" s="4">
        <v>1</v>
      </c>
      <c r="G305" s="4" t="s">
        <v>26</v>
      </c>
      <c r="H305" s="4" t="s">
        <v>27</v>
      </c>
      <c r="I305" s="6">
        <v>31</v>
      </c>
      <c r="J305" s="4" t="s">
        <v>28</v>
      </c>
      <c r="K305" s="6">
        <v>1</v>
      </c>
      <c r="L305" s="4" t="s">
        <v>36</v>
      </c>
      <c r="M305" s="4" t="s">
        <v>3</v>
      </c>
      <c r="N305" s="4" t="str">
        <f>IF(Table1[[#This Row],[Checking ]]&lt;250,"Low",IF(Table1[[#This Row],[Checking ]]&lt;2000,"Medium","High"))</f>
        <v>Medium</v>
      </c>
      <c r="O305" s="4" t="str">
        <f>IF(Table1[[#This Row],[Savings]]&lt;250,"Low",IF(Table1[[#This Row],[Savings]]&lt;2000,"Medium","High"))</f>
        <v>Medium</v>
      </c>
      <c r="P305" s="4" t="str">
        <f>IF(Table1[[#This Row],[Combined Checking + Savings]]&lt;250,"Low",IF(Table1[[#This Row],[Combined Checking + Savings]]&lt;2000,"Medium","High"))</f>
        <v>Medium</v>
      </c>
      <c r="Q305" s="12">
        <f t="shared" si="8"/>
        <v>7.503190153945211E-4</v>
      </c>
      <c r="R305" s="12">
        <f>R304+Table1[[#This Row],[Pareto''s Analysis Savings]]</f>
        <v>0.18471737767398505</v>
      </c>
      <c r="S305" s="4">
        <f t="shared" si="9"/>
        <v>2.2137106370367708E-3</v>
      </c>
      <c r="U305" s="7">
        <f>U304+Table1[[#This Row],[Pareto''s Analysis Savings2]]</f>
        <v>0.10745477160163983</v>
      </c>
    </row>
    <row r="306" spans="1:21" x14ac:dyDescent="0.2">
      <c r="A306" s="4" t="s">
        <v>38</v>
      </c>
      <c r="B306" s="5">
        <v>1613</v>
      </c>
      <c r="C306" s="5">
        <v>0</v>
      </c>
      <c r="D306" s="5">
        <f>Table1[[#This Row],[Savings]]+Table1[[#This Row],[Checking ]]</f>
        <v>1613</v>
      </c>
      <c r="E306" s="6">
        <v>25</v>
      </c>
      <c r="F306" s="4">
        <v>118</v>
      </c>
      <c r="G306" s="4" t="s">
        <v>31</v>
      </c>
      <c r="H306" s="4" t="s">
        <v>37</v>
      </c>
      <c r="I306" s="6">
        <v>53</v>
      </c>
      <c r="J306" s="4" t="s">
        <v>28</v>
      </c>
      <c r="K306" s="6">
        <v>4</v>
      </c>
      <c r="L306" s="4" t="s">
        <v>36</v>
      </c>
      <c r="M306" s="4" t="s">
        <v>3</v>
      </c>
      <c r="N306" s="4" t="str">
        <f>IF(Table1[[#This Row],[Checking ]]&lt;250,"Low",IF(Table1[[#This Row],[Checking ]]&lt;2000,"Medium","High"))</f>
        <v>Medium</v>
      </c>
      <c r="O306" s="4" t="str">
        <f>IF(Table1[[#This Row],[Savings]]&lt;250,"Low",IF(Table1[[#This Row],[Savings]]&lt;2000,"Medium","High"))</f>
        <v>Low</v>
      </c>
      <c r="P306" s="4" t="str">
        <f>IF(Table1[[#This Row],[Combined Checking + Savings]]&lt;250,"Low",IF(Table1[[#This Row],[Combined Checking + Savings]]&lt;2000,"Medium","High"))</f>
        <v>Medium</v>
      </c>
      <c r="Q306" s="12">
        <f t="shared" si="8"/>
        <v>0</v>
      </c>
      <c r="R306" s="12">
        <f>R305+Table1[[#This Row],[Pareto''s Analysis Savings]]</f>
        <v>0.18471737767398505</v>
      </c>
      <c r="S306" s="4">
        <f t="shared" si="9"/>
        <v>3.6214150684993019E-3</v>
      </c>
      <c r="U306" s="7">
        <f>U305+Table1[[#This Row],[Pareto''s Analysis Savings2]]</f>
        <v>0.11107618667013913</v>
      </c>
    </row>
    <row r="307" spans="1:21" x14ac:dyDescent="0.2">
      <c r="A307" s="4" t="s">
        <v>42</v>
      </c>
      <c r="B307" s="5">
        <v>778</v>
      </c>
      <c r="C307" s="5">
        <v>861</v>
      </c>
      <c r="D307" s="5">
        <f>Table1[[#This Row],[Savings]]+Table1[[#This Row],[Checking ]]</f>
        <v>1639</v>
      </c>
      <c r="E307" s="6">
        <v>49</v>
      </c>
      <c r="F307" s="4">
        <v>21</v>
      </c>
      <c r="G307" s="4" t="s">
        <v>31</v>
      </c>
      <c r="H307" s="4" t="s">
        <v>32</v>
      </c>
      <c r="I307" s="6">
        <v>22</v>
      </c>
      <c r="J307" s="4" t="s">
        <v>28</v>
      </c>
      <c r="K307" s="6">
        <v>2</v>
      </c>
      <c r="L307" s="4" t="s">
        <v>36</v>
      </c>
      <c r="M307" s="4" t="s">
        <v>2</v>
      </c>
      <c r="N307" s="4" t="str">
        <f>IF(Table1[[#This Row],[Checking ]]&lt;250,"Low",IF(Table1[[#This Row],[Checking ]]&lt;2000,"Medium","High"))</f>
        <v>Medium</v>
      </c>
      <c r="O307" s="4" t="str">
        <f>IF(Table1[[#This Row],[Savings]]&lt;250,"Low",IF(Table1[[#This Row],[Savings]]&lt;2000,"Medium","High"))</f>
        <v>Medium</v>
      </c>
      <c r="P307" s="4" t="str">
        <f>IF(Table1[[#This Row],[Combined Checking + Savings]]&lt;250,"Low",IF(Table1[[#This Row],[Combined Checking + Savings]]&lt;2000,"Medium","High"))</f>
        <v>Medium</v>
      </c>
      <c r="Q307" s="12">
        <f t="shared" si="8"/>
        <v>1.1176897443852642E-3</v>
      </c>
      <c r="R307" s="12">
        <f>R306+Table1[[#This Row],[Pareto''s Analysis Savings]]</f>
        <v>0.1858350674183703</v>
      </c>
      <c r="S307" s="4">
        <f t="shared" si="9"/>
        <v>1.7467209691831723E-3</v>
      </c>
      <c r="U307" s="7">
        <f>U306+Table1[[#This Row],[Pareto''s Analysis Savings2]]</f>
        <v>0.1128229076393223</v>
      </c>
    </row>
    <row r="308" spans="1:21" x14ac:dyDescent="0.2">
      <c r="A308" s="4" t="s">
        <v>25</v>
      </c>
      <c r="B308" s="5">
        <v>940</v>
      </c>
      <c r="C308" s="5">
        <v>715</v>
      </c>
      <c r="D308" s="5">
        <f>Table1[[#This Row],[Savings]]+Table1[[#This Row],[Checking ]]</f>
        <v>1655</v>
      </c>
      <c r="E308" s="6">
        <v>9</v>
      </c>
      <c r="F308" s="4">
        <v>40</v>
      </c>
      <c r="G308" s="4" t="s">
        <v>26</v>
      </c>
      <c r="H308" s="4" t="s">
        <v>27</v>
      </c>
      <c r="I308" s="6">
        <v>43</v>
      </c>
      <c r="J308" s="4" t="s">
        <v>28</v>
      </c>
      <c r="K308" s="6">
        <v>2</v>
      </c>
      <c r="L308" s="4" t="s">
        <v>40</v>
      </c>
      <c r="M308" s="4" t="s">
        <v>3</v>
      </c>
      <c r="N308" s="4" t="str">
        <f>IF(Table1[[#This Row],[Checking ]]&lt;250,"Low",IF(Table1[[#This Row],[Checking ]]&lt;2000,"Medium","High"))</f>
        <v>Medium</v>
      </c>
      <c r="O308" s="4" t="str">
        <f>IF(Table1[[#This Row],[Savings]]&lt;250,"Low",IF(Table1[[#This Row],[Savings]]&lt;2000,"Medium","High"))</f>
        <v>Medium</v>
      </c>
      <c r="P308" s="4" t="str">
        <f>IF(Table1[[#This Row],[Combined Checking + Savings]]&lt;250,"Low",IF(Table1[[#This Row],[Combined Checking + Savings]]&lt;2000,"Medium","High"))</f>
        <v>Medium</v>
      </c>
      <c r="Q308" s="12">
        <f t="shared" si="8"/>
        <v>9.2816279586000448E-4</v>
      </c>
      <c r="R308" s="12">
        <f>R307+Table1[[#This Row],[Pareto''s Analysis Savings]]</f>
        <v>0.1867632302142303</v>
      </c>
      <c r="S308" s="4">
        <f t="shared" si="9"/>
        <v>2.1104340758768404E-3</v>
      </c>
      <c r="U308" s="7">
        <f>U307+Table1[[#This Row],[Pareto''s Analysis Savings2]]</f>
        <v>0.11493334171519914</v>
      </c>
    </row>
    <row r="309" spans="1:21" x14ac:dyDescent="0.2">
      <c r="A309" s="4" t="s">
        <v>25</v>
      </c>
      <c r="B309" s="5">
        <v>911</v>
      </c>
      <c r="C309" s="5">
        <v>823</v>
      </c>
      <c r="D309" s="5">
        <f>Table1[[#This Row],[Savings]]+Table1[[#This Row],[Checking ]]</f>
        <v>1734</v>
      </c>
      <c r="E309" s="6">
        <v>46</v>
      </c>
      <c r="F309" s="4">
        <v>4</v>
      </c>
      <c r="G309" s="4" t="s">
        <v>31</v>
      </c>
      <c r="H309" s="4" t="s">
        <v>32</v>
      </c>
      <c r="I309" s="6">
        <v>24</v>
      </c>
      <c r="J309" s="4" t="s">
        <v>28</v>
      </c>
      <c r="K309" s="6">
        <v>2</v>
      </c>
      <c r="L309" s="4" t="s">
        <v>40</v>
      </c>
      <c r="M309" s="4" t="s">
        <v>2</v>
      </c>
      <c r="N309" s="4" t="str">
        <f>IF(Table1[[#This Row],[Checking ]]&lt;250,"Low",IF(Table1[[#This Row],[Checking ]]&lt;2000,"Medium","High"))</f>
        <v>Medium</v>
      </c>
      <c r="O309" s="4" t="str">
        <f>IF(Table1[[#This Row],[Savings]]&lt;250,"Low",IF(Table1[[#This Row],[Savings]]&lt;2000,"Medium","High"))</f>
        <v>Medium</v>
      </c>
      <c r="P309" s="4" t="str">
        <f>IF(Table1[[#This Row],[Combined Checking + Savings]]&lt;250,"Low",IF(Table1[[#This Row],[Combined Checking + Savings]]&lt;2000,"Medium","High"))</f>
        <v>Medium</v>
      </c>
      <c r="Q309" s="12">
        <f t="shared" si="8"/>
        <v>1.0683608125773199E-3</v>
      </c>
      <c r="R309" s="12">
        <f>R308+Table1[[#This Row],[Pareto''s Analysis Savings]]</f>
        <v>0.18783159102680763</v>
      </c>
      <c r="S309" s="4">
        <f t="shared" si="9"/>
        <v>2.0453249394934061E-3</v>
      </c>
      <c r="U309" s="7">
        <f>U308+Table1[[#This Row],[Pareto''s Analysis Savings2]]</f>
        <v>0.11697866665469255</v>
      </c>
    </row>
    <row r="310" spans="1:21" x14ac:dyDescent="0.2">
      <c r="A310" s="4" t="s">
        <v>38</v>
      </c>
      <c r="B310" s="5">
        <v>789</v>
      </c>
      <c r="C310" s="5">
        <v>989</v>
      </c>
      <c r="D310" s="5">
        <f>Table1[[#This Row],[Savings]]+Table1[[#This Row],[Checking ]]</f>
        <v>1778</v>
      </c>
      <c r="E310" s="6">
        <v>31</v>
      </c>
      <c r="F310" s="4">
        <v>0</v>
      </c>
      <c r="G310" s="4" t="s">
        <v>31</v>
      </c>
      <c r="H310" s="4" t="s">
        <v>37</v>
      </c>
      <c r="I310" s="6">
        <v>27</v>
      </c>
      <c r="J310" s="4" t="s">
        <v>28</v>
      </c>
      <c r="K310" s="6">
        <v>2</v>
      </c>
      <c r="L310" s="4" t="s">
        <v>29</v>
      </c>
      <c r="M310" s="4" t="s">
        <v>2</v>
      </c>
      <c r="N310" s="4" t="str">
        <f>IF(Table1[[#This Row],[Checking ]]&lt;250,"Low",IF(Table1[[#This Row],[Checking ]]&lt;2000,"Medium","High"))</f>
        <v>Medium</v>
      </c>
      <c r="O310" s="4" t="str">
        <f>IF(Table1[[#This Row],[Savings]]&lt;250,"Low",IF(Table1[[#This Row],[Savings]]&lt;2000,"Medium","High"))</f>
        <v>Medium</v>
      </c>
      <c r="P310" s="4" t="str">
        <f>IF(Table1[[#This Row],[Combined Checking + Savings]]&lt;250,"Low",IF(Table1[[#This Row],[Combined Checking + Savings]]&lt;2000,"Medium","High"))</f>
        <v>Medium</v>
      </c>
      <c r="Q310" s="12">
        <f t="shared" si="8"/>
        <v>1.2838503567909713E-3</v>
      </c>
      <c r="R310" s="12">
        <f>R309+Table1[[#This Row],[Pareto''s Analysis Savings]]</f>
        <v>0.18911544138359859</v>
      </c>
      <c r="S310" s="4">
        <f t="shared" si="9"/>
        <v>1.771417538156199E-3</v>
      </c>
      <c r="U310" s="7">
        <f>U309+Table1[[#This Row],[Pareto''s Analysis Savings2]]</f>
        <v>0.11875008419284874</v>
      </c>
    </row>
    <row r="311" spans="1:21" x14ac:dyDescent="0.2">
      <c r="A311" s="4" t="s">
        <v>42</v>
      </c>
      <c r="B311" s="5">
        <v>870</v>
      </c>
      <c r="C311" s="5">
        <v>917</v>
      </c>
      <c r="D311" s="5">
        <f>Table1[[#This Row],[Savings]]+Table1[[#This Row],[Checking ]]</f>
        <v>1787</v>
      </c>
      <c r="E311" s="6">
        <v>28</v>
      </c>
      <c r="F311" s="4">
        <v>6</v>
      </c>
      <c r="G311" s="4" t="s">
        <v>31</v>
      </c>
      <c r="H311" s="4" t="s">
        <v>32</v>
      </c>
      <c r="I311" s="6">
        <v>35</v>
      </c>
      <c r="J311" s="4" t="s">
        <v>28</v>
      </c>
      <c r="K311" s="6">
        <v>2</v>
      </c>
      <c r="L311" s="4" t="s">
        <v>36</v>
      </c>
      <c r="M311" s="4" t="s">
        <v>2</v>
      </c>
      <c r="N311" s="4" t="str">
        <f>IF(Table1[[#This Row],[Checking ]]&lt;250,"Low",IF(Table1[[#This Row],[Checking ]]&lt;2000,"Medium","High"))</f>
        <v>Medium</v>
      </c>
      <c r="O311" s="4" t="str">
        <f>IF(Table1[[#This Row],[Savings]]&lt;250,"Low",IF(Table1[[#This Row],[Savings]]&lt;2000,"Medium","High"))</f>
        <v>Medium</v>
      </c>
      <c r="P311" s="4" t="str">
        <f>IF(Table1[[#This Row],[Combined Checking + Savings]]&lt;250,"Low",IF(Table1[[#This Row],[Combined Checking + Savings]]&lt;2000,"Medium","High"))</f>
        <v>Medium</v>
      </c>
      <c r="Q311" s="12">
        <f t="shared" si="8"/>
        <v>1.190385012312761E-3</v>
      </c>
      <c r="R311" s="12">
        <f>R310+Table1[[#This Row],[Pareto''s Analysis Savings]]</f>
        <v>0.19030582639591134</v>
      </c>
      <c r="S311" s="4">
        <f t="shared" si="9"/>
        <v>1.9532740915030331E-3</v>
      </c>
      <c r="U311" s="7">
        <f>U310+Table1[[#This Row],[Pareto''s Analysis Savings2]]</f>
        <v>0.12070335828435177</v>
      </c>
    </row>
    <row r="312" spans="1:21" x14ac:dyDescent="0.2">
      <c r="A312" s="4" t="s">
        <v>33</v>
      </c>
      <c r="B312" s="5">
        <v>996</v>
      </c>
      <c r="C312" s="5">
        <v>837</v>
      </c>
      <c r="D312" s="5">
        <f>Table1[[#This Row],[Savings]]+Table1[[#This Row],[Checking ]]</f>
        <v>1833</v>
      </c>
      <c r="E312" s="6">
        <v>49</v>
      </c>
      <c r="F312" s="4">
        <v>83</v>
      </c>
      <c r="G312" s="4" t="s">
        <v>31</v>
      </c>
      <c r="H312" s="4" t="s">
        <v>32</v>
      </c>
      <c r="I312" s="6">
        <v>49</v>
      </c>
      <c r="J312" s="4" t="s">
        <v>35</v>
      </c>
      <c r="K312" s="6">
        <v>4</v>
      </c>
      <c r="L312" s="4" t="s">
        <v>36</v>
      </c>
      <c r="M312" s="4" t="s">
        <v>2</v>
      </c>
      <c r="N312" s="4" t="str">
        <f>IF(Table1[[#This Row],[Checking ]]&lt;250,"Low",IF(Table1[[#This Row],[Checking ]]&lt;2000,"Medium","High"))</f>
        <v>Medium</v>
      </c>
      <c r="O312" s="4" t="str">
        <f>IF(Table1[[#This Row],[Savings]]&lt;250,"Low",IF(Table1[[#This Row],[Savings]]&lt;2000,"Medium","High"))</f>
        <v>Medium</v>
      </c>
      <c r="P312" s="4" t="str">
        <f>IF(Table1[[#This Row],[Combined Checking + Savings]]&lt;250,"Low",IF(Table1[[#This Row],[Combined Checking + Savings]]&lt;2000,"Medium","High"))</f>
        <v>Medium</v>
      </c>
      <c r="Q312" s="12">
        <f t="shared" si="8"/>
        <v>1.0865346295591942E-3</v>
      </c>
      <c r="R312" s="12">
        <f>R311+Table1[[#This Row],[Pareto''s Analysis Savings]]</f>
        <v>0.19139236102547053</v>
      </c>
      <c r="S312" s="4">
        <f t="shared" si="9"/>
        <v>2.2361620633758864E-3</v>
      </c>
      <c r="U312" s="7">
        <f>U311+Table1[[#This Row],[Pareto''s Analysis Savings2]]</f>
        <v>0.12293952034772766</v>
      </c>
    </row>
    <row r="313" spans="1:21" x14ac:dyDescent="0.2">
      <c r="A313" s="4" t="s">
        <v>25</v>
      </c>
      <c r="B313" s="5">
        <v>0</v>
      </c>
      <c r="C313" s="5">
        <v>1851</v>
      </c>
      <c r="D313" s="5">
        <f>Table1[[#This Row],[Savings]]+Table1[[#This Row],[Checking ]]</f>
        <v>1851</v>
      </c>
      <c r="E313" s="6">
        <v>12</v>
      </c>
      <c r="F313" s="4">
        <v>0</v>
      </c>
      <c r="G313" s="4" t="s">
        <v>26</v>
      </c>
      <c r="H313" s="4" t="s">
        <v>27</v>
      </c>
      <c r="I313" s="6">
        <v>56</v>
      </c>
      <c r="J313" s="4" t="s">
        <v>28</v>
      </c>
      <c r="K313" s="6">
        <v>4</v>
      </c>
      <c r="L313" s="4" t="s">
        <v>40</v>
      </c>
      <c r="M313" s="4" t="s">
        <v>3</v>
      </c>
      <c r="N313" s="4" t="str">
        <f>IF(Table1[[#This Row],[Checking ]]&lt;250,"Low",IF(Table1[[#This Row],[Checking ]]&lt;2000,"Medium","High"))</f>
        <v>Low</v>
      </c>
      <c r="O313" s="4" t="str">
        <f>IF(Table1[[#This Row],[Savings]]&lt;250,"Low",IF(Table1[[#This Row],[Savings]]&lt;2000,"Medium","High"))</f>
        <v>Medium</v>
      </c>
      <c r="P313" s="4" t="str">
        <f>IF(Table1[[#This Row],[Combined Checking + Savings]]&lt;250,"Low",IF(Table1[[#This Row],[Combined Checking + Savings]]&lt;2000,"Medium","High"))</f>
        <v>Medium</v>
      </c>
      <c r="Q313" s="12">
        <f t="shared" si="8"/>
        <v>2.4028382309606551E-3</v>
      </c>
      <c r="R313" s="12">
        <f>R312+Table1[[#This Row],[Pareto''s Analysis Savings]]</f>
        <v>0.19379519925643118</v>
      </c>
      <c r="S313" s="4">
        <f t="shared" si="9"/>
        <v>0</v>
      </c>
      <c r="U313" s="7">
        <f>U312+Table1[[#This Row],[Pareto''s Analysis Savings2]]</f>
        <v>0.12293952034772766</v>
      </c>
    </row>
    <row r="314" spans="1:21" x14ac:dyDescent="0.2">
      <c r="A314" s="4" t="s">
        <v>30</v>
      </c>
      <c r="B314" s="5">
        <v>983</v>
      </c>
      <c r="C314" s="5">
        <v>950</v>
      </c>
      <c r="D314" s="5">
        <f>Table1[[#This Row],[Savings]]+Table1[[#This Row],[Checking ]]</f>
        <v>1933</v>
      </c>
      <c r="E314" s="6">
        <v>13</v>
      </c>
      <c r="F314" s="4">
        <v>5</v>
      </c>
      <c r="G314" s="4" t="s">
        <v>26</v>
      </c>
      <c r="H314" s="4" t="s">
        <v>27</v>
      </c>
      <c r="I314" s="6">
        <v>24</v>
      </c>
      <c r="J314" s="4" t="s">
        <v>39</v>
      </c>
      <c r="K314" s="6">
        <v>3</v>
      </c>
      <c r="L314" s="4" t="s">
        <v>36</v>
      </c>
      <c r="M314" s="4" t="s">
        <v>2</v>
      </c>
      <c r="N314" s="4" t="str">
        <f>IF(Table1[[#This Row],[Checking ]]&lt;250,"Low",IF(Table1[[#This Row],[Checking ]]&lt;2000,"Medium","High"))</f>
        <v>Medium</v>
      </c>
      <c r="O314" s="4" t="str">
        <f>IF(Table1[[#This Row],[Savings]]&lt;250,"Low",IF(Table1[[#This Row],[Savings]]&lt;2000,"Medium","High"))</f>
        <v>Medium</v>
      </c>
      <c r="P314" s="4" t="str">
        <f>IF(Table1[[#This Row],[Combined Checking + Savings]]&lt;250,"Low",IF(Table1[[#This Row],[Combined Checking + Savings]]&lt;2000,"Medium","High"))</f>
        <v>Medium</v>
      </c>
      <c r="Q314" s="12">
        <f t="shared" si="8"/>
        <v>1.2332232951986074E-3</v>
      </c>
      <c r="R314" s="12">
        <f>R313+Table1[[#This Row],[Pareto''s Analysis Savings]]</f>
        <v>0.1950284225516298</v>
      </c>
      <c r="S314" s="4">
        <f t="shared" si="9"/>
        <v>2.2069752091350365E-3</v>
      </c>
      <c r="U314" s="7">
        <f>U313+Table1[[#This Row],[Pareto''s Analysis Savings2]]</f>
        <v>0.12514649555686269</v>
      </c>
    </row>
    <row r="315" spans="1:21" x14ac:dyDescent="0.2">
      <c r="A315" s="4" t="s">
        <v>33</v>
      </c>
      <c r="B315" s="5">
        <v>335</v>
      </c>
      <c r="C315" s="5">
        <v>1708</v>
      </c>
      <c r="D315" s="5">
        <f>Table1[[#This Row],[Savings]]+Table1[[#This Row],[Checking ]]</f>
        <v>2043</v>
      </c>
      <c r="E315" s="6">
        <v>37</v>
      </c>
      <c r="F315" s="4">
        <v>7</v>
      </c>
      <c r="G315" s="4" t="s">
        <v>31</v>
      </c>
      <c r="H315" s="4" t="s">
        <v>32</v>
      </c>
      <c r="I315" s="6">
        <v>46</v>
      </c>
      <c r="J315" s="4" t="s">
        <v>35</v>
      </c>
      <c r="K315" s="6">
        <v>4</v>
      </c>
      <c r="L315" s="4" t="s">
        <v>36</v>
      </c>
      <c r="M315" s="4" t="s">
        <v>2</v>
      </c>
      <c r="N315" s="4" t="str">
        <f>IF(Table1[[#This Row],[Checking ]]&lt;250,"Low",IF(Table1[[#This Row],[Checking ]]&lt;2000,"Medium","High"))</f>
        <v>Medium</v>
      </c>
      <c r="O315" s="4" t="str">
        <f>IF(Table1[[#This Row],[Savings]]&lt;250,"Low",IF(Table1[[#This Row],[Savings]]&lt;2000,"Medium","High"))</f>
        <v>Medium</v>
      </c>
      <c r="P315" s="4" t="str">
        <f>IF(Table1[[#This Row],[Combined Checking + Savings]]&lt;250,"Low",IF(Table1[[#This Row],[Combined Checking + Savings]]&lt;2000,"Medium","High"))</f>
        <v>High</v>
      </c>
      <c r="Q315" s="12">
        <f t="shared" si="8"/>
        <v>2.2172056717886541E-3</v>
      </c>
      <c r="R315" s="12">
        <f>R314+Table1[[#This Row],[Pareto''s Analysis Savings]]</f>
        <v>0.19724562822341846</v>
      </c>
      <c r="S315" s="4">
        <f t="shared" si="9"/>
        <v>7.5212278236036338E-4</v>
      </c>
      <c r="U315" s="7">
        <f>U314+Table1[[#This Row],[Pareto''s Analysis Savings2]]</f>
        <v>0.12589861833922306</v>
      </c>
    </row>
    <row r="316" spans="1:21" x14ac:dyDescent="0.2">
      <c r="A316" s="4" t="s">
        <v>38</v>
      </c>
      <c r="B316" s="5">
        <v>644</v>
      </c>
      <c r="C316" s="5">
        <v>1571</v>
      </c>
      <c r="D316" s="5">
        <f>Table1[[#This Row],[Savings]]+Table1[[#This Row],[Checking ]]</f>
        <v>2215</v>
      </c>
      <c r="E316" s="6">
        <v>19</v>
      </c>
      <c r="F316" s="4">
        <v>1</v>
      </c>
      <c r="G316" s="4" t="s">
        <v>26</v>
      </c>
      <c r="H316" s="4" t="s">
        <v>27</v>
      </c>
      <c r="I316" s="6">
        <v>27</v>
      </c>
      <c r="J316" s="4" t="s">
        <v>28</v>
      </c>
      <c r="K316" s="6">
        <v>3</v>
      </c>
      <c r="L316" s="4" t="s">
        <v>36</v>
      </c>
      <c r="M316" s="4" t="s">
        <v>2</v>
      </c>
      <c r="N316" s="4" t="str">
        <f>IF(Table1[[#This Row],[Checking ]]&lt;250,"Low",IF(Table1[[#This Row],[Checking ]]&lt;2000,"Medium","High"))</f>
        <v>Medium</v>
      </c>
      <c r="O316" s="4" t="str">
        <f>IF(Table1[[#This Row],[Savings]]&lt;250,"Low",IF(Table1[[#This Row],[Savings]]&lt;2000,"Medium","High"))</f>
        <v>Medium</v>
      </c>
      <c r="P316" s="4" t="str">
        <f>IF(Table1[[#This Row],[Combined Checking + Savings]]&lt;250,"Low",IF(Table1[[#This Row],[Combined Checking + Savings]]&lt;2000,"Medium","High"))</f>
        <v>High</v>
      </c>
      <c r="Q316" s="12">
        <f t="shared" si="8"/>
        <v>2.0393618913231706E-3</v>
      </c>
      <c r="R316" s="12">
        <f>R315+Table1[[#This Row],[Pareto''s Analysis Savings]]</f>
        <v>0.19928499011474163</v>
      </c>
      <c r="S316" s="4">
        <f t="shared" si="9"/>
        <v>1.4458718562390268E-3</v>
      </c>
      <c r="U316" s="7">
        <f>U315+Table1[[#This Row],[Pareto''s Analysis Savings2]]</f>
        <v>0.1273444901954621</v>
      </c>
    </row>
    <row r="317" spans="1:21" x14ac:dyDescent="0.2">
      <c r="A317" s="4" t="s">
        <v>30</v>
      </c>
      <c r="B317" s="5">
        <v>876</v>
      </c>
      <c r="C317" s="5">
        <v>1533</v>
      </c>
      <c r="D317" s="5">
        <f>Table1[[#This Row],[Savings]]+Table1[[#This Row],[Checking ]]</f>
        <v>2409</v>
      </c>
      <c r="E317" s="6">
        <v>31</v>
      </c>
      <c r="F317" s="4">
        <v>21</v>
      </c>
      <c r="G317" s="4" t="s">
        <v>26</v>
      </c>
      <c r="H317" s="4" t="s">
        <v>27</v>
      </c>
      <c r="I317" s="6">
        <v>20</v>
      </c>
      <c r="J317" s="4" t="s">
        <v>39</v>
      </c>
      <c r="K317" s="6">
        <v>4</v>
      </c>
      <c r="L317" s="4" t="s">
        <v>36</v>
      </c>
      <c r="M317" s="4" t="s">
        <v>2</v>
      </c>
      <c r="N317" s="4" t="str">
        <f>IF(Table1[[#This Row],[Checking ]]&lt;250,"Low",IF(Table1[[#This Row],[Checking ]]&lt;2000,"Medium","High"))</f>
        <v>Medium</v>
      </c>
      <c r="O317" s="4" t="str">
        <f>IF(Table1[[#This Row],[Savings]]&lt;250,"Low",IF(Table1[[#This Row],[Savings]]&lt;2000,"Medium","High"))</f>
        <v>Medium</v>
      </c>
      <c r="P317" s="4" t="str">
        <f>IF(Table1[[#This Row],[Combined Checking + Savings]]&lt;250,"Low",IF(Table1[[#This Row],[Combined Checking + Savings]]&lt;2000,"Medium","High"))</f>
        <v>High</v>
      </c>
      <c r="Q317" s="12">
        <f t="shared" si="8"/>
        <v>1.9900329595152265E-3</v>
      </c>
      <c r="R317" s="12">
        <f>R316+Table1[[#This Row],[Pareto''s Analysis Savings]]</f>
        <v>0.20127502307425685</v>
      </c>
      <c r="S317" s="4">
        <f t="shared" si="9"/>
        <v>1.9667449473065022E-3</v>
      </c>
      <c r="U317" s="7">
        <f>U316+Table1[[#This Row],[Pareto''s Analysis Savings2]]</f>
        <v>0.1293112351427686</v>
      </c>
    </row>
    <row r="318" spans="1:21" x14ac:dyDescent="0.2">
      <c r="A318" s="4" t="s">
        <v>25</v>
      </c>
      <c r="B318" s="5">
        <v>956</v>
      </c>
      <c r="C318" s="5">
        <v>1482</v>
      </c>
      <c r="D318" s="5">
        <f>Table1[[#This Row],[Savings]]+Table1[[#This Row],[Checking ]]</f>
        <v>2438</v>
      </c>
      <c r="E318" s="6">
        <v>46</v>
      </c>
      <c r="F318" s="4">
        <v>19</v>
      </c>
      <c r="G318" s="4" t="s">
        <v>31</v>
      </c>
      <c r="H318" s="4" t="s">
        <v>32</v>
      </c>
      <c r="I318" s="6">
        <v>20</v>
      </c>
      <c r="J318" s="4" t="s">
        <v>39</v>
      </c>
      <c r="K318" s="6">
        <v>4</v>
      </c>
      <c r="L318" s="4" t="s">
        <v>36</v>
      </c>
      <c r="M318" s="4" t="s">
        <v>2</v>
      </c>
      <c r="N318" s="4" t="str">
        <f>IF(Table1[[#This Row],[Checking ]]&lt;250,"Low",IF(Table1[[#This Row],[Checking ]]&lt;2000,"Medium","High"))</f>
        <v>Medium</v>
      </c>
      <c r="O318" s="4" t="str">
        <f>IF(Table1[[#This Row],[Savings]]&lt;250,"Low",IF(Table1[[#This Row],[Savings]]&lt;2000,"Medium","High"))</f>
        <v>Medium</v>
      </c>
      <c r="P318" s="4" t="str">
        <f>IF(Table1[[#This Row],[Combined Checking + Savings]]&lt;250,"Low",IF(Table1[[#This Row],[Combined Checking + Savings]]&lt;2000,"Medium","High"))</f>
        <v>High</v>
      </c>
      <c r="Q318" s="12">
        <f t="shared" si="8"/>
        <v>1.9238283405098274E-3</v>
      </c>
      <c r="R318" s="12">
        <f>R317+Table1[[#This Row],[Pareto''s Analysis Savings]]</f>
        <v>0.20319885141476668</v>
      </c>
      <c r="S318" s="4">
        <f t="shared" si="9"/>
        <v>2.1463563580194252E-3</v>
      </c>
      <c r="U318" s="7">
        <f>U317+Table1[[#This Row],[Pareto''s Analysis Savings2]]</f>
        <v>0.13145759150078803</v>
      </c>
    </row>
    <row r="319" spans="1:21" x14ac:dyDescent="0.2">
      <c r="A319" s="4" t="s">
        <v>38</v>
      </c>
      <c r="B319" s="5">
        <v>889</v>
      </c>
      <c r="C319" s="5">
        <v>1583</v>
      </c>
      <c r="D319" s="5">
        <f>Table1[[#This Row],[Savings]]+Table1[[#This Row],[Checking ]]</f>
        <v>2472</v>
      </c>
      <c r="E319" s="6">
        <v>37</v>
      </c>
      <c r="F319" s="4">
        <v>79</v>
      </c>
      <c r="G319" s="4" t="s">
        <v>31</v>
      </c>
      <c r="H319" s="4" t="s">
        <v>32</v>
      </c>
      <c r="I319" s="6">
        <v>29</v>
      </c>
      <c r="J319" s="4" t="s">
        <v>35</v>
      </c>
      <c r="K319" s="6">
        <v>3</v>
      </c>
      <c r="L319" s="4" t="s">
        <v>36</v>
      </c>
      <c r="M319" s="4" t="s">
        <v>3</v>
      </c>
      <c r="N319" s="4" t="str">
        <f>IF(Table1[[#This Row],[Checking ]]&lt;250,"Low",IF(Table1[[#This Row],[Checking ]]&lt;2000,"Medium","High"))</f>
        <v>Medium</v>
      </c>
      <c r="O319" s="4" t="str">
        <f>IF(Table1[[#This Row],[Savings]]&lt;250,"Low",IF(Table1[[#This Row],[Savings]]&lt;2000,"Medium","High"))</f>
        <v>Medium</v>
      </c>
      <c r="P319" s="4" t="str">
        <f>IF(Table1[[#This Row],[Combined Checking + Savings]]&lt;250,"Low",IF(Table1[[#This Row],[Combined Checking + Savings]]&lt;2000,"Medium","High"))</f>
        <v>High</v>
      </c>
      <c r="Q319" s="12">
        <f t="shared" si="8"/>
        <v>2.0549394487362057E-3</v>
      </c>
      <c r="R319" s="12">
        <f>R318+Table1[[#This Row],[Pareto''s Analysis Savings]]</f>
        <v>0.20525379086350287</v>
      </c>
      <c r="S319" s="4">
        <f t="shared" si="9"/>
        <v>1.9959318015473522E-3</v>
      </c>
      <c r="U319" s="7">
        <f>U318+Table1[[#This Row],[Pareto''s Analysis Savings2]]</f>
        <v>0.1334535233023354</v>
      </c>
    </row>
    <row r="320" spans="1:21" x14ac:dyDescent="0.2">
      <c r="A320" s="4" t="s">
        <v>34</v>
      </c>
      <c r="B320" s="5">
        <v>2472</v>
      </c>
      <c r="C320" s="5">
        <v>0</v>
      </c>
      <c r="D320" s="5">
        <f>Table1[[#This Row],[Savings]]+Table1[[#This Row],[Checking ]]</f>
        <v>2472</v>
      </c>
      <c r="E320" s="6">
        <v>37</v>
      </c>
      <c r="F320" s="4">
        <v>41</v>
      </c>
      <c r="G320" s="4" t="s">
        <v>31</v>
      </c>
      <c r="H320" s="4" t="s">
        <v>32</v>
      </c>
      <c r="I320" s="6">
        <v>30</v>
      </c>
      <c r="J320" s="4" t="s">
        <v>28</v>
      </c>
      <c r="K320" s="6">
        <v>2</v>
      </c>
      <c r="L320" s="4" t="s">
        <v>29</v>
      </c>
      <c r="M320" s="4" t="s">
        <v>3</v>
      </c>
      <c r="N320" s="4" t="str">
        <f>IF(Table1[[#This Row],[Checking ]]&lt;250,"Low",IF(Table1[[#This Row],[Checking ]]&lt;2000,"Medium","High"))</f>
        <v>High</v>
      </c>
      <c r="O320" s="4" t="str">
        <f>IF(Table1[[#This Row],[Savings]]&lt;250,"Low",IF(Table1[[#This Row],[Savings]]&lt;2000,"Medium","High"))</f>
        <v>Low</v>
      </c>
      <c r="P320" s="4" t="str">
        <f>IF(Table1[[#This Row],[Combined Checking + Savings]]&lt;250,"Low",IF(Table1[[#This Row],[Combined Checking + Savings]]&lt;2000,"Medium","High"))</f>
        <v>High</v>
      </c>
      <c r="Q320" s="12">
        <f t="shared" si="8"/>
        <v>0</v>
      </c>
      <c r="R320" s="12">
        <f>R319+Table1[[#This Row],[Pareto''s Analysis Savings]]</f>
        <v>0.20525379086350287</v>
      </c>
      <c r="S320" s="4">
        <f t="shared" si="9"/>
        <v>5.5499925910293081E-3</v>
      </c>
      <c r="U320" s="7">
        <f>U319+Table1[[#This Row],[Pareto''s Analysis Savings2]]</f>
        <v>0.13900351589336471</v>
      </c>
    </row>
    <row r="321" spans="1:21" x14ac:dyDescent="0.2">
      <c r="A321" s="4" t="s">
        <v>34</v>
      </c>
      <c r="B321" s="5">
        <v>2484</v>
      </c>
      <c r="C321" s="5">
        <v>0</v>
      </c>
      <c r="D321" s="5">
        <f>Table1[[#This Row],[Savings]]+Table1[[#This Row],[Checking ]]</f>
        <v>2484</v>
      </c>
      <c r="E321" s="6">
        <v>49</v>
      </c>
      <c r="F321" s="4">
        <v>46</v>
      </c>
      <c r="G321" s="4" t="s">
        <v>31</v>
      </c>
      <c r="H321" s="4" t="s">
        <v>32</v>
      </c>
      <c r="I321" s="6">
        <v>34</v>
      </c>
      <c r="J321" s="4" t="s">
        <v>35</v>
      </c>
      <c r="K321" s="6">
        <v>1</v>
      </c>
      <c r="L321" s="4" t="s">
        <v>36</v>
      </c>
      <c r="M321" s="4" t="s">
        <v>3</v>
      </c>
      <c r="N321" s="4" t="str">
        <f>IF(Table1[[#This Row],[Checking ]]&lt;250,"Low",IF(Table1[[#This Row],[Checking ]]&lt;2000,"Medium","High"))</f>
        <v>High</v>
      </c>
      <c r="O321" s="4" t="str">
        <f>IF(Table1[[#This Row],[Savings]]&lt;250,"Low",IF(Table1[[#This Row],[Savings]]&lt;2000,"Medium","High"))</f>
        <v>Low</v>
      </c>
      <c r="P321" s="4" t="str">
        <f>IF(Table1[[#This Row],[Combined Checking + Savings]]&lt;250,"Low",IF(Table1[[#This Row],[Combined Checking + Savings]]&lt;2000,"Medium","High"))</f>
        <v>High</v>
      </c>
      <c r="Q321" s="12">
        <f t="shared" si="8"/>
        <v>0</v>
      </c>
      <c r="R321" s="12">
        <f>Table1[[#This Row],[Pareto''s Analysis Savings]]</f>
        <v>0</v>
      </c>
      <c r="S321" s="4">
        <f t="shared" si="9"/>
        <v>5.5769343026362463E-3</v>
      </c>
      <c r="U321" s="7">
        <f>U320+Table1[[#This Row],[Pareto''s Analysis Savings2]]</f>
        <v>0.14458045019600096</v>
      </c>
    </row>
    <row r="322" spans="1:21" x14ac:dyDescent="0.2">
      <c r="A322" s="4" t="s">
        <v>25</v>
      </c>
      <c r="B322" s="5">
        <v>900</v>
      </c>
      <c r="C322" s="5">
        <v>1732</v>
      </c>
      <c r="D322" s="5">
        <f>Table1[[#This Row],[Savings]]+Table1[[#This Row],[Checking ]]</f>
        <v>2632</v>
      </c>
      <c r="E322" s="6">
        <v>37</v>
      </c>
      <c r="F322" s="4">
        <v>11</v>
      </c>
      <c r="G322" s="4" t="s">
        <v>26</v>
      </c>
      <c r="H322" s="4" t="s">
        <v>27</v>
      </c>
      <c r="I322" s="6">
        <v>49</v>
      </c>
      <c r="J322" s="4" t="s">
        <v>35</v>
      </c>
      <c r="K322" s="6">
        <v>4</v>
      </c>
      <c r="L322" s="4" t="s">
        <v>36</v>
      </c>
      <c r="M322" s="4" t="s">
        <v>2</v>
      </c>
      <c r="N322" s="4" t="str">
        <f>IF(Table1[[#This Row],[Checking ]]&lt;250,"Low",IF(Table1[[#This Row],[Checking ]]&lt;2000,"Medium","High"))</f>
        <v>Medium</v>
      </c>
      <c r="O322" s="4" t="str">
        <f>IF(Table1[[#This Row],[Savings]]&lt;250,"Low",IF(Table1[[#This Row],[Savings]]&lt;2000,"Medium","High"))</f>
        <v>Medium</v>
      </c>
      <c r="P322" s="4" t="str">
        <f>IF(Table1[[#This Row],[Combined Checking + Savings]]&lt;250,"Low",IF(Table1[[#This Row],[Combined Checking + Savings]]&lt;2000,"Medium","High"))</f>
        <v>High</v>
      </c>
      <c r="Q322" s="12">
        <f t="shared" si="8"/>
        <v>2.2483607866147243E-3</v>
      </c>
      <c r="R322" s="12">
        <f>R321+Table1[[#This Row],[Pareto''s Analysis Savings]]</f>
        <v>2.2483607866147243E-3</v>
      </c>
      <c r="S322" s="4">
        <f t="shared" si="9"/>
        <v>2.0206283705203791E-3</v>
      </c>
      <c r="U322" s="7">
        <f>U321+Table1[[#This Row],[Pareto''s Analysis Savings2]]</f>
        <v>0.14660107856652135</v>
      </c>
    </row>
    <row r="323" spans="1:21" x14ac:dyDescent="0.2">
      <c r="A323" s="4" t="s">
        <v>38</v>
      </c>
      <c r="B323" s="5">
        <v>2641</v>
      </c>
      <c r="C323" s="5">
        <v>0</v>
      </c>
      <c r="D323" s="5">
        <f>Table1[[#This Row],[Savings]]+Table1[[#This Row],[Checking ]]</f>
        <v>2641</v>
      </c>
      <c r="E323" s="6">
        <v>13</v>
      </c>
      <c r="F323" s="4">
        <v>71</v>
      </c>
      <c r="G323" s="4" t="s">
        <v>26</v>
      </c>
      <c r="H323" s="4" t="s">
        <v>27</v>
      </c>
      <c r="I323" s="6">
        <v>51</v>
      </c>
      <c r="J323" s="4" t="s">
        <v>35</v>
      </c>
      <c r="K323" s="6">
        <v>4</v>
      </c>
      <c r="L323" s="4" t="s">
        <v>29</v>
      </c>
      <c r="M323" s="4" t="s">
        <v>3</v>
      </c>
      <c r="N323" s="4" t="str">
        <f>IF(Table1[[#This Row],[Checking ]]&lt;250,"Low",IF(Table1[[#This Row],[Checking ]]&lt;2000,"Medium","High"))</f>
        <v>High</v>
      </c>
      <c r="O323" s="4" t="str">
        <f>IF(Table1[[#This Row],[Savings]]&lt;250,"Low",IF(Table1[[#This Row],[Savings]]&lt;2000,"Medium","High"))</f>
        <v>Low</v>
      </c>
      <c r="P323" s="4" t="str">
        <f>IF(Table1[[#This Row],[Combined Checking + Savings]]&lt;250,"Low",IF(Table1[[#This Row],[Combined Checking + Savings]]&lt;2000,"Medium","High"))</f>
        <v>High</v>
      </c>
      <c r="Q323" s="12">
        <f t="shared" si="8"/>
        <v>0</v>
      </c>
      <c r="R323" s="12">
        <f>R322+Table1[[#This Row],[Pareto''s Analysis Savings]]</f>
        <v>2.2483607866147243E-3</v>
      </c>
      <c r="S323" s="4">
        <f t="shared" si="9"/>
        <v>5.9294216961603575E-3</v>
      </c>
      <c r="U323" s="7">
        <f>U322+Table1[[#This Row],[Pareto''s Analysis Savings2]]</f>
        <v>0.15253050026268172</v>
      </c>
    </row>
    <row r="324" spans="1:21" x14ac:dyDescent="0.2">
      <c r="A324" s="4" t="s">
        <v>45</v>
      </c>
      <c r="B324" s="5">
        <v>0</v>
      </c>
      <c r="C324" s="5">
        <v>2688</v>
      </c>
      <c r="D324" s="5">
        <f>Table1[[#This Row],[Savings]]+Table1[[#This Row],[Checking ]]</f>
        <v>2688</v>
      </c>
      <c r="E324" s="6">
        <v>10</v>
      </c>
      <c r="F324" s="4">
        <v>89</v>
      </c>
      <c r="G324" s="4" t="s">
        <v>31</v>
      </c>
      <c r="H324" s="4" t="s">
        <v>32</v>
      </c>
      <c r="I324" s="6">
        <v>47</v>
      </c>
      <c r="J324" s="4" t="s">
        <v>28</v>
      </c>
      <c r="K324" s="6">
        <v>4</v>
      </c>
      <c r="L324" s="4" t="s">
        <v>36</v>
      </c>
      <c r="M324" s="4" t="s">
        <v>3</v>
      </c>
      <c r="N324" s="4" t="str">
        <f>IF(Table1[[#This Row],[Checking ]]&lt;250,"Low",IF(Table1[[#This Row],[Checking ]]&lt;2000,"Medium","High"))</f>
        <v>Low</v>
      </c>
      <c r="O324" s="4" t="str">
        <f>IF(Table1[[#This Row],[Savings]]&lt;250,"Low",IF(Table1[[#This Row],[Savings]]&lt;2000,"Medium","High"))</f>
        <v>High</v>
      </c>
      <c r="P324" s="4" t="str">
        <f>IF(Table1[[#This Row],[Combined Checking + Savings]]&lt;250,"Low",IF(Table1[[#This Row],[Combined Checking + Savings]]&lt;2000,"Medium","High"))</f>
        <v>High</v>
      </c>
      <c r="Q324" s="12">
        <f t="shared" ref="Q324:Q387" si="10">C324/$C$429</f>
        <v>3.4893728605198491E-3</v>
      </c>
      <c r="R324" s="12">
        <f>R323+Table1[[#This Row],[Pareto''s Analysis Savings]]</f>
        <v>5.7377336471345734E-3</v>
      </c>
      <c r="S324" s="4">
        <f t="shared" ref="S324:S387" si="11">B324/$B$429</f>
        <v>0</v>
      </c>
      <c r="U324" s="7">
        <f>U323+Table1[[#This Row],[Pareto''s Analysis Savings2]]</f>
        <v>0.15253050026268172</v>
      </c>
    </row>
    <row r="325" spans="1:21" x14ac:dyDescent="0.2">
      <c r="A325" s="4" t="s">
        <v>38</v>
      </c>
      <c r="B325" s="5">
        <v>682</v>
      </c>
      <c r="C325" s="5">
        <v>2017</v>
      </c>
      <c r="D325" s="5">
        <f>Table1[[#This Row],[Savings]]+Table1[[#This Row],[Checking ]]</f>
        <v>2699</v>
      </c>
      <c r="E325" s="6">
        <v>37</v>
      </c>
      <c r="F325" s="4">
        <v>85</v>
      </c>
      <c r="G325" s="4" t="s">
        <v>31</v>
      </c>
      <c r="H325" s="4" t="s">
        <v>32</v>
      </c>
      <c r="I325" s="6">
        <v>41</v>
      </c>
      <c r="J325" s="4" t="s">
        <v>28</v>
      </c>
      <c r="K325" s="6">
        <v>4</v>
      </c>
      <c r="L325" s="4" t="s">
        <v>29</v>
      </c>
      <c r="M325" s="4" t="s">
        <v>2</v>
      </c>
      <c r="N325" s="4" t="str">
        <f>IF(Table1[[#This Row],[Checking ]]&lt;250,"Low",IF(Table1[[#This Row],[Checking ]]&lt;2000,"Medium","High"))</f>
        <v>Medium</v>
      </c>
      <c r="O325" s="4" t="str">
        <f>IF(Table1[[#This Row],[Savings]]&lt;250,"Low",IF(Table1[[#This Row],[Savings]]&lt;2000,"Medium","High"))</f>
        <v>High</v>
      </c>
      <c r="P325" s="4" t="str">
        <f>IF(Table1[[#This Row],[Combined Checking + Savings]]&lt;250,"Low",IF(Table1[[#This Row],[Combined Checking + Savings]]&lt;2000,"Medium","High"))</f>
        <v>High</v>
      </c>
      <c r="Q325" s="12">
        <f t="shared" si="10"/>
        <v>2.6183277751743064E-3</v>
      </c>
      <c r="R325" s="12">
        <f>R324+Table1[[#This Row],[Pareto''s Analysis Savings]]</f>
        <v>8.3560614223088803E-3</v>
      </c>
      <c r="S325" s="4">
        <f t="shared" si="11"/>
        <v>1.531187276327665E-3</v>
      </c>
      <c r="U325" s="7">
        <f>U324+Table1[[#This Row],[Pareto''s Analysis Savings2]]</f>
        <v>0.1540616875390094</v>
      </c>
    </row>
    <row r="326" spans="1:21" x14ac:dyDescent="0.2">
      <c r="A326" s="4" t="s">
        <v>38</v>
      </c>
      <c r="B326" s="5">
        <v>585</v>
      </c>
      <c r="C326" s="5">
        <v>2223</v>
      </c>
      <c r="D326" s="5">
        <f>Table1[[#This Row],[Savings]]+Table1[[#This Row],[Checking ]]</f>
        <v>2808</v>
      </c>
      <c r="E326" s="6">
        <v>16</v>
      </c>
      <c r="F326" s="4">
        <v>0</v>
      </c>
      <c r="G326" s="4" t="s">
        <v>31</v>
      </c>
      <c r="H326" s="4" t="s">
        <v>32</v>
      </c>
      <c r="I326" s="6">
        <v>33</v>
      </c>
      <c r="J326" s="4" t="s">
        <v>28</v>
      </c>
      <c r="K326" s="6">
        <v>2</v>
      </c>
      <c r="L326" s="4" t="s">
        <v>29</v>
      </c>
      <c r="M326" s="4" t="s">
        <v>2</v>
      </c>
      <c r="N326" s="4" t="str">
        <f>IF(Table1[[#This Row],[Checking ]]&lt;250,"Low",IF(Table1[[#This Row],[Checking ]]&lt;2000,"Medium","High"))</f>
        <v>Medium</v>
      </c>
      <c r="O326" s="4" t="str">
        <f>IF(Table1[[#This Row],[Savings]]&lt;250,"Low",IF(Table1[[#This Row],[Savings]]&lt;2000,"Medium","High"))</f>
        <v>High</v>
      </c>
      <c r="P326" s="4" t="str">
        <f>IF(Table1[[#This Row],[Combined Checking + Savings]]&lt;250,"Low",IF(Table1[[#This Row],[Combined Checking + Savings]]&lt;2000,"Medium","High"))</f>
        <v>High</v>
      </c>
      <c r="Q326" s="12">
        <f t="shared" si="10"/>
        <v>2.8857425107647414E-3</v>
      </c>
      <c r="R326" s="12">
        <f>R325+Table1[[#This Row],[Pareto''s Analysis Savings]]</f>
        <v>1.1241803933073622E-2</v>
      </c>
      <c r="S326" s="4">
        <f t="shared" si="11"/>
        <v>1.3134084408382464E-3</v>
      </c>
      <c r="U326" s="7">
        <f>U325+Table1[[#This Row],[Pareto''s Analysis Savings2]]</f>
        <v>0.15537509597984764</v>
      </c>
    </row>
    <row r="327" spans="1:21" x14ac:dyDescent="0.2">
      <c r="A327" s="4" t="s">
        <v>30</v>
      </c>
      <c r="B327" s="5">
        <v>2827</v>
      </c>
      <c r="C327" s="5">
        <v>0</v>
      </c>
      <c r="D327" s="5">
        <f>Table1[[#This Row],[Savings]]+Table1[[#This Row],[Checking ]]</f>
        <v>2827</v>
      </c>
      <c r="E327" s="6">
        <v>11</v>
      </c>
      <c r="F327" s="4">
        <v>13</v>
      </c>
      <c r="G327" s="4" t="s">
        <v>31</v>
      </c>
      <c r="H327" s="4" t="s">
        <v>37</v>
      </c>
      <c r="I327" s="6">
        <v>25</v>
      </c>
      <c r="J327" s="4" t="s">
        <v>28</v>
      </c>
      <c r="K327" s="6">
        <v>1</v>
      </c>
      <c r="L327" s="4" t="s">
        <v>36</v>
      </c>
      <c r="M327" s="4" t="s">
        <v>3</v>
      </c>
      <c r="N327" s="4" t="str">
        <f>IF(Table1[[#This Row],[Checking ]]&lt;250,"Low",IF(Table1[[#This Row],[Checking ]]&lt;2000,"Medium","High"))</f>
        <v>High</v>
      </c>
      <c r="O327" s="4" t="str">
        <f>IF(Table1[[#This Row],[Savings]]&lt;250,"Low",IF(Table1[[#This Row],[Savings]]&lt;2000,"Medium","High"))</f>
        <v>Low</v>
      </c>
      <c r="P327" s="4" t="str">
        <f>IF(Table1[[#This Row],[Combined Checking + Savings]]&lt;250,"Low",IF(Table1[[#This Row],[Combined Checking + Savings]]&lt;2000,"Medium","High"))</f>
        <v>High</v>
      </c>
      <c r="Q327" s="12">
        <f t="shared" si="10"/>
        <v>0</v>
      </c>
      <c r="R327" s="12">
        <f>R326+Table1[[#This Row],[Pareto''s Analysis Savings]]</f>
        <v>1.1241803933073622E-2</v>
      </c>
      <c r="S327" s="4">
        <f t="shared" si="11"/>
        <v>6.3470182260679025E-3</v>
      </c>
      <c r="U327" s="7">
        <f>U326+Table1[[#This Row],[Pareto''s Analysis Savings2]]</f>
        <v>0.16172211420591553</v>
      </c>
    </row>
    <row r="328" spans="1:21" x14ac:dyDescent="0.2">
      <c r="A328" s="4" t="s">
        <v>25</v>
      </c>
      <c r="B328" s="5">
        <v>2846</v>
      </c>
      <c r="C328" s="5">
        <v>0</v>
      </c>
      <c r="D328" s="5">
        <f>Table1[[#This Row],[Savings]]+Table1[[#This Row],[Checking ]]</f>
        <v>2846</v>
      </c>
      <c r="E328" s="6">
        <v>13</v>
      </c>
      <c r="F328" s="4">
        <v>14</v>
      </c>
      <c r="G328" s="4" t="s">
        <v>31</v>
      </c>
      <c r="H328" s="4" t="s">
        <v>32</v>
      </c>
      <c r="I328" s="6">
        <v>36</v>
      </c>
      <c r="J328" s="4" t="s">
        <v>35</v>
      </c>
      <c r="K328" s="6">
        <v>4</v>
      </c>
      <c r="L328" s="4" t="s">
        <v>36</v>
      </c>
      <c r="M328" s="4" t="s">
        <v>3</v>
      </c>
      <c r="N328" s="4" t="str">
        <f>IF(Table1[[#This Row],[Checking ]]&lt;250,"Low",IF(Table1[[#This Row],[Checking ]]&lt;2000,"Medium","High"))</f>
        <v>High</v>
      </c>
      <c r="O328" s="4" t="str">
        <f>IF(Table1[[#This Row],[Savings]]&lt;250,"Low",IF(Table1[[#This Row],[Savings]]&lt;2000,"Medium","High"))</f>
        <v>Low</v>
      </c>
      <c r="P328" s="4" t="str">
        <f>IF(Table1[[#This Row],[Combined Checking + Savings]]&lt;250,"Low",IF(Table1[[#This Row],[Combined Checking + Savings]]&lt;2000,"Medium","High"))</f>
        <v>High</v>
      </c>
      <c r="Q328" s="12">
        <f t="shared" si="10"/>
        <v>0</v>
      </c>
      <c r="R328" s="12">
        <f>R327+Table1[[#This Row],[Pareto''s Analysis Savings]]</f>
        <v>1.1241803933073622E-2</v>
      </c>
      <c r="S328" s="4">
        <f t="shared" si="11"/>
        <v>6.3896759361122216E-3</v>
      </c>
      <c r="U328" s="7">
        <f>U327+Table1[[#This Row],[Pareto''s Analysis Savings2]]</f>
        <v>0.16811179014202776</v>
      </c>
    </row>
    <row r="329" spans="1:21" x14ac:dyDescent="0.2">
      <c r="A329" s="4" t="s">
        <v>38</v>
      </c>
      <c r="B329" s="5">
        <v>193</v>
      </c>
      <c r="C329" s="5">
        <v>2684</v>
      </c>
      <c r="D329" s="5">
        <f>Table1[[#This Row],[Savings]]+Table1[[#This Row],[Checking ]]</f>
        <v>2877</v>
      </c>
      <c r="E329" s="6">
        <v>13</v>
      </c>
      <c r="F329" s="4">
        <v>5</v>
      </c>
      <c r="G329" s="4" t="s">
        <v>26</v>
      </c>
      <c r="H329" s="4" t="s">
        <v>27</v>
      </c>
      <c r="I329" s="6">
        <v>22</v>
      </c>
      <c r="J329" s="4" t="s">
        <v>28</v>
      </c>
      <c r="K329" s="6">
        <v>2</v>
      </c>
      <c r="L329" s="4" t="s">
        <v>40</v>
      </c>
      <c r="M329" s="4" t="s">
        <v>2</v>
      </c>
      <c r="N329" s="4" t="str">
        <f>IF(Table1[[#This Row],[Checking ]]&lt;250,"Low",IF(Table1[[#This Row],[Checking ]]&lt;2000,"Medium","High"))</f>
        <v>Low</v>
      </c>
      <c r="O329" s="4" t="str">
        <f>IF(Table1[[#This Row],[Savings]]&lt;250,"Low",IF(Table1[[#This Row],[Savings]]&lt;2000,"Medium","High"))</f>
        <v>High</v>
      </c>
      <c r="P329" s="4" t="str">
        <f>IF(Table1[[#This Row],[Combined Checking + Savings]]&lt;250,"Low",IF(Table1[[#This Row],[Combined Checking + Savings]]&lt;2000,"Medium","High"))</f>
        <v>High</v>
      </c>
      <c r="Q329" s="12">
        <f t="shared" si="10"/>
        <v>3.4841803413821707E-3</v>
      </c>
      <c r="R329" s="12">
        <f>R328+Table1[[#This Row],[Pareto''s Analysis Savings]]</f>
        <v>1.4725984274455792E-2</v>
      </c>
      <c r="S329" s="4">
        <f t="shared" si="11"/>
        <v>4.3331252834492574E-4</v>
      </c>
      <c r="U329" s="7">
        <f>U328+Table1[[#This Row],[Pareto''s Analysis Savings2]]</f>
        <v>0.16854510267037268</v>
      </c>
    </row>
    <row r="330" spans="1:21" x14ac:dyDescent="0.2">
      <c r="A330" s="4" t="s">
        <v>33</v>
      </c>
      <c r="B330" s="5">
        <v>0</v>
      </c>
      <c r="C330" s="5">
        <v>3105</v>
      </c>
      <c r="D330" s="5">
        <f>Table1[[#This Row],[Savings]]+Table1[[#This Row],[Checking ]]</f>
        <v>3105</v>
      </c>
      <c r="E330" s="6">
        <v>16</v>
      </c>
      <c r="F330" s="4">
        <v>19</v>
      </c>
      <c r="G330" s="4" t="s">
        <v>26</v>
      </c>
      <c r="H330" s="4" t="s">
        <v>27</v>
      </c>
      <c r="I330" s="6">
        <v>30</v>
      </c>
      <c r="J330" s="4" t="s">
        <v>28</v>
      </c>
      <c r="K330" s="6">
        <v>3</v>
      </c>
      <c r="L330" s="4" t="s">
        <v>36</v>
      </c>
      <c r="M330" s="4" t="s">
        <v>3</v>
      </c>
      <c r="N330" s="4" t="str">
        <f>IF(Table1[[#This Row],[Checking ]]&lt;250,"Low",IF(Table1[[#This Row],[Checking ]]&lt;2000,"Medium","High"))</f>
        <v>Low</v>
      </c>
      <c r="O330" s="4" t="str">
        <f>IF(Table1[[#This Row],[Savings]]&lt;250,"Low",IF(Table1[[#This Row],[Savings]]&lt;2000,"Medium","High"))</f>
        <v>High</v>
      </c>
      <c r="P330" s="4" t="str">
        <f>IF(Table1[[#This Row],[Combined Checking + Savings]]&lt;250,"Low",IF(Table1[[#This Row],[Combined Checking + Savings]]&lt;2000,"Medium","High"))</f>
        <v>High</v>
      </c>
      <c r="Q330" s="12">
        <f t="shared" si="10"/>
        <v>4.0306929806228171E-3</v>
      </c>
      <c r="R330" s="12">
        <f>R329+Table1[[#This Row],[Pareto''s Analysis Savings]]</f>
        <v>1.875667725507861E-2</v>
      </c>
      <c r="S330" s="4">
        <f t="shared" si="11"/>
        <v>0</v>
      </c>
      <c r="U330" s="7">
        <f>U329+Table1[[#This Row],[Pareto''s Analysis Savings2]]</f>
        <v>0.16854510267037268</v>
      </c>
    </row>
    <row r="331" spans="1:21" x14ac:dyDescent="0.2">
      <c r="A331" s="4" t="s">
        <v>45</v>
      </c>
      <c r="B331" s="5">
        <v>3111</v>
      </c>
      <c r="C331" s="5">
        <v>0</v>
      </c>
      <c r="D331" s="5">
        <f>Table1[[#This Row],[Savings]]+Table1[[#This Row],[Checking ]]</f>
        <v>3111</v>
      </c>
      <c r="E331" s="6">
        <v>13</v>
      </c>
      <c r="F331" s="4">
        <v>27</v>
      </c>
      <c r="G331" s="4" t="s">
        <v>26</v>
      </c>
      <c r="H331" s="4" t="s">
        <v>27</v>
      </c>
      <c r="I331" s="6">
        <v>22</v>
      </c>
      <c r="J331" s="4" t="s">
        <v>28</v>
      </c>
      <c r="K331" s="6">
        <v>4</v>
      </c>
      <c r="L331" s="4" t="s">
        <v>36</v>
      </c>
      <c r="M331" s="4" t="s">
        <v>3</v>
      </c>
      <c r="N331" s="4" t="str">
        <f>IF(Table1[[#This Row],[Checking ]]&lt;250,"Low",IF(Table1[[#This Row],[Checking ]]&lt;2000,"Medium","High"))</f>
        <v>High</v>
      </c>
      <c r="O331" s="4" t="str">
        <f>IF(Table1[[#This Row],[Savings]]&lt;250,"Low",IF(Table1[[#This Row],[Savings]]&lt;2000,"Medium","High"))</f>
        <v>Low</v>
      </c>
      <c r="P331" s="4" t="str">
        <f>IF(Table1[[#This Row],[Combined Checking + Savings]]&lt;250,"Low",IF(Table1[[#This Row],[Combined Checking + Savings]]&lt;2000,"Medium","High"))</f>
        <v>High</v>
      </c>
      <c r="Q331" s="12">
        <f t="shared" si="10"/>
        <v>0</v>
      </c>
      <c r="R331" s="12">
        <f>R330+Table1[[#This Row],[Pareto''s Analysis Savings]]</f>
        <v>1.875667725507861E-2</v>
      </c>
      <c r="S331" s="4">
        <f t="shared" si="11"/>
        <v>6.984638734098777E-3</v>
      </c>
      <c r="U331" s="7">
        <f>U330+Table1[[#This Row],[Pareto''s Analysis Savings2]]</f>
        <v>0.17552974140447145</v>
      </c>
    </row>
    <row r="332" spans="1:21" x14ac:dyDescent="0.2">
      <c r="A332" s="4" t="s">
        <v>42</v>
      </c>
      <c r="B332" s="5">
        <v>339</v>
      </c>
      <c r="C332" s="5">
        <v>2790</v>
      </c>
      <c r="D332" s="5">
        <f>Table1[[#This Row],[Savings]]+Table1[[#This Row],[Checking ]]</f>
        <v>3129</v>
      </c>
      <c r="E332" s="6">
        <v>22</v>
      </c>
      <c r="F332" s="4">
        <v>55</v>
      </c>
      <c r="G332" s="4" t="s">
        <v>31</v>
      </c>
      <c r="H332" s="4" t="s">
        <v>27</v>
      </c>
      <c r="I332" s="6">
        <v>60</v>
      </c>
      <c r="J332" s="4" t="s">
        <v>39</v>
      </c>
      <c r="K332" s="6">
        <v>2</v>
      </c>
      <c r="L332" s="4" t="s">
        <v>40</v>
      </c>
      <c r="M332" s="4" t="s">
        <v>2</v>
      </c>
      <c r="N332" s="4" t="str">
        <f>IF(Table1[[#This Row],[Checking ]]&lt;250,"Low",IF(Table1[[#This Row],[Checking ]]&lt;2000,"Medium","High"))</f>
        <v>Medium</v>
      </c>
      <c r="O332" s="4" t="str">
        <f>IF(Table1[[#This Row],[Savings]]&lt;250,"Low",IF(Table1[[#This Row],[Savings]]&lt;2000,"Medium","High"))</f>
        <v>High</v>
      </c>
      <c r="P332" s="4" t="str">
        <f>IF(Table1[[#This Row],[Combined Checking + Savings]]&lt;250,"Low",IF(Table1[[#This Row],[Combined Checking + Savings]]&lt;2000,"Medium","High"))</f>
        <v>High</v>
      </c>
      <c r="Q332" s="12">
        <f t="shared" si="10"/>
        <v>3.6217820985306468E-3</v>
      </c>
      <c r="R332" s="12">
        <f>R331+Table1[[#This Row],[Pareto''s Analysis Savings]]</f>
        <v>2.2378459353609256E-2</v>
      </c>
      <c r="S332" s="4">
        <f t="shared" si="11"/>
        <v>7.6110335289600946E-4</v>
      </c>
      <c r="U332" s="7">
        <f>U331+Table1[[#This Row],[Pareto''s Analysis Savings2]]</f>
        <v>0.17629084475736745</v>
      </c>
    </row>
    <row r="333" spans="1:21" x14ac:dyDescent="0.2">
      <c r="A333" s="4" t="s">
        <v>25</v>
      </c>
      <c r="B333" s="5">
        <v>0</v>
      </c>
      <c r="C333" s="5">
        <v>3273</v>
      </c>
      <c r="D333" s="5">
        <f>Table1[[#This Row],[Savings]]+Table1[[#This Row],[Checking ]]</f>
        <v>3273</v>
      </c>
      <c r="E333" s="6">
        <v>13</v>
      </c>
      <c r="F333" s="4">
        <v>4</v>
      </c>
      <c r="G333" s="4" t="s">
        <v>31</v>
      </c>
      <c r="H333" s="4" t="s">
        <v>37</v>
      </c>
      <c r="I333" s="6">
        <v>32</v>
      </c>
      <c r="J333" s="4" t="s">
        <v>28</v>
      </c>
      <c r="K333" s="6">
        <v>3</v>
      </c>
      <c r="L333" s="4" t="s">
        <v>40</v>
      </c>
      <c r="M333" s="4" t="s">
        <v>2</v>
      </c>
      <c r="N333" s="4" t="str">
        <f>IF(Table1[[#This Row],[Checking ]]&lt;250,"Low",IF(Table1[[#This Row],[Checking ]]&lt;2000,"Medium","High"))</f>
        <v>Low</v>
      </c>
      <c r="O333" s="4" t="str">
        <f>IF(Table1[[#This Row],[Savings]]&lt;250,"Low",IF(Table1[[#This Row],[Savings]]&lt;2000,"Medium","High"))</f>
        <v>High</v>
      </c>
      <c r="P333" s="4" t="str">
        <f>IF(Table1[[#This Row],[Combined Checking + Savings]]&lt;250,"Low",IF(Table1[[#This Row],[Combined Checking + Savings]]&lt;2000,"Medium","High"))</f>
        <v>High</v>
      </c>
      <c r="Q333" s="12">
        <f t="shared" si="10"/>
        <v>4.2487787844053071E-3</v>
      </c>
      <c r="R333" s="12">
        <f>R332+Table1[[#This Row],[Pareto''s Analysis Savings]]</f>
        <v>2.6627238138014563E-2</v>
      </c>
      <c r="S333" s="4">
        <f t="shared" si="11"/>
        <v>0</v>
      </c>
      <c r="U333" s="7">
        <f>U332+Table1[[#This Row],[Pareto''s Analysis Savings2]]</f>
        <v>0.17629084475736745</v>
      </c>
    </row>
    <row r="334" spans="1:21" x14ac:dyDescent="0.2">
      <c r="A334" s="4" t="s">
        <v>33</v>
      </c>
      <c r="B334" s="5">
        <v>0</v>
      </c>
      <c r="C334" s="5">
        <v>3281</v>
      </c>
      <c r="D334" s="5">
        <f>Table1[[#This Row],[Savings]]+Table1[[#This Row],[Checking ]]</f>
        <v>3281</v>
      </c>
      <c r="E334" s="6">
        <v>19</v>
      </c>
      <c r="F334" s="4">
        <v>20</v>
      </c>
      <c r="G334" s="4" t="s">
        <v>26</v>
      </c>
      <c r="H334" s="4" t="s">
        <v>27</v>
      </c>
      <c r="I334" s="6">
        <v>29</v>
      </c>
      <c r="J334" s="4" t="s">
        <v>28</v>
      </c>
      <c r="K334" s="6">
        <v>2</v>
      </c>
      <c r="L334" s="4" t="s">
        <v>36</v>
      </c>
      <c r="M334" s="4" t="s">
        <v>2</v>
      </c>
      <c r="N334" s="4" t="str">
        <f>IF(Table1[[#This Row],[Checking ]]&lt;250,"Low",IF(Table1[[#This Row],[Checking ]]&lt;2000,"Medium","High"))</f>
        <v>Low</v>
      </c>
      <c r="O334" s="4" t="str">
        <f>IF(Table1[[#This Row],[Savings]]&lt;250,"Low",IF(Table1[[#This Row],[Savings]]&lt;2000,"Medium","High"))</f>
        <v>High</v>
      </c>
      <c r="P334" s="4" t="str">
        <f>IF(Table1[[#This Row],[Combined Checking + Savings]]&lt;250,"Low",IF(Table1[[#This Row],[Combined Checking + Savings]]&lt;2000,"Medium","High"))</f>
        <v>High</v>
      </c>
      <c r="Q334" s="12">
        <f t="shared" si="10"/>
        <v>4.2591638226806639E-3</v>
      </c>
      <c r="R334" s="12">
        <f>R333+Table1[[#This Row],[Pareto''s Analysis Savings]]</f>
        <v>3.0886401960695226E-2</v>
      </c>
      <c r="S334" s="4">
        <f t="shared" si="11"/>
        <v>0</v>
      </c>
      <c r="U334" s="7">
        <f>U333+Table1[[#This Row],[Pareto''s Analysis Savings2]]</f>
        <v>0.17629084475736745</v>
      </c>
    </row>
    <row r="335" spans="1:21" x14ac:dyDescent="0.2">
      <c r="A335" s="4" t="s">
        <v>42</v>
      </c>
      <c r="B335" s="5">
        <v>0</v>
      </c>
      <c r="C335" s="5">
        <v>3285</v>
      </c>
      <c r="D335" s="5">
        <f>Table1[[#This Row],[Savings]]+Table1[[#This Row],[Checking ]]</f>
        <v>3285</v>
      </c>
      <c r="E335" s="6">
        <v>7</v>
      </c>
      <c r="F335" s="4">
        <v>21</v>
      </c>
      <c r="G335" s="4" t="s">
        <v>31</v>
      </c>
      <c r="H335" s="4" t="s">
        <v>32</v>
      </c>
      <c r="I335" s="6">
        <v>33</v>
      </c>
      <c r="J335" s="4" t="s">
        <v>28</v>
      </c>
      <c r="K335" s="6">
        <v>2</v>
      </c>
      <c r="L335" s="4" t="s">
        <v>40</v>
      </c>
      <c r="M335" s="4" t="s">
        <v>3</v>
      </c>
      <c r="N335" s="4" t="str">
        <f>IF(Table1[[#This Row],[Checking ]]&lt;250,"Low",IF(Table1[[#This Row],[Checking ]]&lt;2000,"Medium","High"))</f>
        <v>Low</v>
      </c>
      <c r="O335" s="4" t="str">
        <f>IF(Table1[[#This Row],[Savings]]&lt;250,"Low",IF(Table1[[#This Row],[Savings]]&lt;2000,"Medium","High"))</f>
        <v>High</v>
      </c>
      <c r="P335" s="4" t="str">
        <f>IF(Table1[[#This Row],[Combined Checking + Savings]]&lt;250,"Low",IF(Table1[[#This Row],[Combined Checking + Savings]]&lt;2000,"Medium","High"))</f>
        <v>High</v>
      </c>
      <c r="Q335" s="12">
        <f t="shared" si="10"/>
        <v>4.2643563418183423E-3</v>
      </c>
      <c r="R335" s="12">
        <f>R334+Table1[[#This Row],[Pareto''s Analysis Savings]]</f>
        <v>3.5150758302513567E-2</v>
      </c>
      <c r="S335" s="4">
        <f t="shared" si="11"/>
        <v>0</v>
      </c>
      <c r="U335" s="7">
        <f>U334+Table1[[#This Row],[Pareto''s Analysis Savings2]]</f>
        <v>0.17629084475736745</v>
      </c>
    </row>
    <row r="336" spans="1:21" x14ac:dyDescent="0.2">
      <c r="A336" s="4" t="s">
        <v>38</v>
      </c>
      <c r="B336" s="5">
        <v>0</v>
      </c>
      <c r="C336" s="5">
        <v>3305</v>
      </c>
      <c r="D336" s="5">
        <f>Table1[[#This Row],[Savings]]+Table1[[#This Row],[Checking ]]</f>
        <v>3305</v>
      </c>
      <c r="E336" s="6">
        <v>11</v>
      </c>
      <c r="F336" s="4">
        <v>15</v>
      </c>
      <c r="G336" s="4" t="s">
        <v>31</v>
      </c>
      <c r="H336" s="4" t="s">
        <v>32</v>
      </c>
      <c r="I336" s="6">
        <v>34</v>
      </c>
      <c r="J336" s="4" t="s">
        <v>39</v>
      </c>
      <c r="K336" s="6">
        <v>2</v>
      </c>
      <c r="L336" s="4" t="s">
        <v>40</v>
      </c>
      <c r="M336" s="4" t="s">
        <v>3</v>
      </c>
      <c r="N336" s="4" t="str">
        <f>IF(Table1[[#This Row],[Checking ]]&lt;250,"Low",IF(Table1[[#This Row],[Checking ]]&lt;2000,"Medium","High"))</f>
        <v>Low</v>
      </c>
      <c r="O336" s="4" t="str">
        <f>IF(Table1[[#This Row],[Savings]]&lt;250,"Low",IF(Table1[[#This Row],[Savings]]&lt;2000,"Medium","High"))</f>
        <v>High</v>
      </c>
      <c r="P336" s="4" t="str">
        <f>IF(Table1[[#This Row],[Combined Checking + Savings]]&lt;250,"Low",IF(Table1[[#This Row],[Combined Checking + Savings]]&lt;2000,"Medium","High"))</f>
        <v>High</v>
      </c>
      <c r="Q336" s="12">
        <f t="shared" si="10"/>
        <v>4.2903189375067341E-3</v>
      </c>
      <c r="R336" s="12">
        <f>R335+Table1[[#This Row],[Pareto''s Analysis Savings]]</f>
        <v>3.94410772400203E-2</v>
      </c>
      <c r="S336" s="4">
        <f t="shared" si="11"/>
        <v>0</v>
      </c>
      <c r="U336" s="7">
        <f>U335+Table1[[#This Row],[Pareto''s Analysis Savings2]]</f>
        <v>0.17629084475736745</v>
      </c>
    </row>
    <row r="337" spans="1:21" x14ac:dyDescent="0.2">
      <c r="A337" s="4" t="s">
        <v>38</v>
      </c>
      <c r="B337" s="5">
        <v>3329</v>
      </c>
      <c r="C337" s="5">
        <v>0</v>
      </c>
      <c r="D337" s="5">
        <f>Table1[[#This Row],[Savings]]+Table1[[#This Row],[Checking ]]</f>
        <v>3329</v>
      </c>
      <c r="E337" s="6">
        <v>19</v>
      </c>
      <c r="F337" s="4">
        <v>15</v>
      </c>
      <c r="G337" s="4" t="s">
        <v>31</v>
      </c>
      <c r="H337" s="4" t="s">
        <v>32</v>
      </c>
      <c r="I337" s="6">
        <v>67</v>
      </c>
      <c r="J337" s="4" t="s">
        <v>39</v>
      </c>
      <c r="K337" s="6">
        <v>4</v>
      </c>
      <c r="L337" s="4" t="s">
        <v>36</v>
      </c>
      <c r="M337" s="4" t="s">
        <v>2</v>
      </c>
      <c r="N337" s="4" t="str">
        <f>IF(Table1[[#This Row],[Checking ]]&lt;250,"Low",IF(Table1[[#This Row],[Checking ]]&lt;2000,"Medium","High"))</f>
        <v>High</v>
      </c>
      <c r="O337" s="4" t="str">
        <f>IF(Table1[[#This Row],[Savings]]&lt;250,"Low",IF(Table1[[#This Row],[Savings]]&lt;2000,"Medium","High"))</f>
        <v>Low</v>
      </c>
      <c r="P337" s="4" t="str">
        <f>IF(Table1[[#This Row],[Combined Checking + Savings]]&lt;250,"Low",IF(Table1[[#This Row],[Combined Checking + Savings]]&lt;2000,"Medium","High"))</f>
        <v>High</v>
      </c>
      <c r="Q337" s="12">
        <f t="shared" si="10"/>
        <v>0</v>
      </c>
      <c r="R337" s="12">
        <f>R336+Table1[[#This Row],[Pareto''s Analysis Savings]]</f>
        <v>3.94410772400203E-2</v>
      </c>
      <c r="S337" s="4">
        <f t="shared" si="11"/>
        <v>7.4740798282914916E-3</v>
      </c>
      <c r="U337" s="7">
        <f>U336+Table1[[#This Row],[Pareto''s Analysis Savings2]]</f>
        <v>0.18376492458565893</v>
      </c>
    </row>
    <row r="338" spans="1:21" x14ac:dyDescent="0.2">
      <c r="A338" s="4" t="s">
        <v>30</v>
      </c>
      <c r="B338" s="5">
        <v>0</v>
      </c>
      <c r="C338" s="5">
        <v>3369</v>
      </c>
      <c r="D338" s="5">
        <f>Table1[[#This Row],[Savings]]+Table1[[#This Row],[Checking ]]</f>
        <v>3369</v>
      </c>
      <c r="E338" s="6">
        <v>25</v>
      </c>
      <c r="F338" s="4">
        <v>17</v>
      </c>
      <c r="G338" s="4" t="s">
        <v>31</v>
      </c>
      <c r="H338" s="4" t="s">
        <v>32</v>
      </c>
      <c r="I338" s="6">
        <v>24</v>
      </c>
      <c r="J338" s="4" t="s">
        <v>28</v>
      </c>
      <c r="K338" s="6">
        <v>1</v>
      </c>
      <c r="L338" s="4" t="s">
        <v>36</v>
      </c>
      <c r="M338" s="4" t="s">
        <v>3</v>
      </c>
      <c r="N338" s="4" t="str">
        <f>IF(Table1[[#This Row],[Checking ]]&lt;250,"Low",IF(Table1[[#This Row],[Checking ]]&lt;2000,"Medium","High"))</f>
        <v>Low</v>
      </c>
      <c r="O338" s="4" t="str">
        <f>IF(Table1[[#This Row],[Savings]]&lt;250,"Low",IF(Table1[[#This Row],[Savings]]&lt;2000,"Medium","High"))</f>
        <v>High</v>
      </c>
      <c r="P338" s="4" t="str">
        <f>IF(Table1[[#This Row],[Combined Checking + Savings]]&lt;250,"Low",IF(Table1[[#This Row],[Combined Checking + Savings]]&lt;2000,"Medium","High"))</f>
        <v>High</v>
      </c>
      <c r="Q338" s="12">
        <f t="shared" si="10"/>
        <v>4.3733992437095873E-3</v>
      </c>
      <c r="R338" s="12">
        <f>R337+Table1[[#This Row],[Pareto''s Analysis Savings]]</f>
        <v>4.3814476483729888E-2</v>
      </c>
      <c r="S338" s="4">
        <f t="shared" si="11"/>
        <v>0</v>
      </c>
      <c r="U338" s="7">
        <f>U337+Table1[[#This Row],[Pareto''s Analysis Savings2]]</f>
        <v>0.18376492458565893</v>
      </c>
    </row>
    <row r="339" spans="1:21" x14ac:dyDescent="0.2">
      <c r="A339" s="4" t="s">
        <v>42</v>
      </c>
      <c r="B339" s="5">
        <v>758</v>
      </c>
      <c r="C339" s="5">
        <v>2665</v>
      </c>
      <c r="D339" s="5">
        <f>Table1[[#This Row],[Savings]]+Table1[[#This Row],[Checking ]]</f>
        <v>3423</v>
      </c>
      <c r="E339" s="6">
        <v>13</v>
      </c>
      <c r="F339" s="4">
        <v>31</v>
      </c>
      <c r="G339" s="4" t="s">
        <v>31</v>
      </c>
      <c r="H339" s="4" t="s">
        <v>32</v>
      </c>
      <c r="I339" s="6">
        <v>38</v>
      </c>
      <c r="J339" s="4" t="s">
        <v>28</v>
      </c>
      <c r="K339" s="6">
        <v>4</v>
      </c>
      <c r="L339" s="4" t="s">
        <v>40</v>
      </c>
      <c r="M339" s="4" t="s">
        <v>3</v>
      </c>
      <c r="N339" s="4" t="str">
        <f>IF(Table1[[#This Row],[Checking ]]&lt;250,"Low",IF(Table1[[#This Row],[Checking ]]&lt;2000,"Medium","High"))</f>
        <v>Medium</v>
      </c>
      <c r="O339" s="4" t="str">
        <f>IF(Table1[[#This Row],[Savings]]&lt;250,"Low",IF(Table1[[#This Row],[Savings]]&lt;2000,"Medium","High"))</f>
        <v>High</v>
      </c>
      <c r="P339" s="4" t="str">
        <f>IF(Table1[[#This Row],[Combined Checking + Savings]]&lt;250,"Low",IF(Table1[[#This Row],[Combined Checking + Savings]]&lt;2000,"Medium","High"))</f>
        <v>High</v>
      </c>
      <c r="Q339" s="12">
        <f t="shared" si="10"/>
        <v>3.4595158754781984E-3</v>
      </c>
      <c r="R339" s="12">
        <f>R338+Table1[[#This Row],[Pareto''s Analysis Savings]]</f>
        <v>4.7273992359208088E-2</v>
      </c>
      <c r="S339" s="4">
        <f t="shared" si="11"/>
        <v>1.7018181165049415E-3</v>
      </c>
      <c r="U339" s="7">
        <f>U338+Table1[[#This Row],[Pareto''s Analysis Savings2]]</f>
        <v>0.18546674270216387</v>
      </c>
    </row>
    <row r="340" spans="1:21" x14ac:dyDescent="0.2">
      <c r="A340" s="4" t="s">
        <v>25</v>
      </c>
      <c r="B340" s="5">
        <v>0</v>
      </c>
      <c r="C340" s="5">
        <v>3529</v>
      </c>
      <c r="D340" s="5">
        <f>Table1[[#This Row],[Savings]]+Table1[[#This Row],[Checking ]]</f>
        <v>3529</v>
      </c>
      <c r="E340" s="6">
        <v>14</v>
      </c>
      <c r="F340" s="4">
        <v>0</v>
      </c>
      <c r="G340" s="4" t="s">
        <v>26</v>
      </c>
      <c r="H340" s="4" t="s">
        <v>27</v>
      </c>
      <c r="I340" s="6">
        <v>63</v>
      </c>
      <c r="J340" s="4" t="s">
        <v>28</v>
      </c>
      <c r="K340" s="6">
        <v>4</v>
      </c>
      <c r="L340" s="4" t="s">
        <v>36</v>
      </c>
      <c r="M340" s="4" t="s">
        <v>3</v>
      </c>
      <c r="N340" s="4" t="str">
        <f>IF(Table1[[#This Row],[Checking ]]&lt;250,"Low",IF(Table1[[#This Row],[Checking ]]&lt;2000,"Medium","High"))</f>
        <v>Low</v>
      </c>
      <c r="O340" s="4" t="str">
        <f>IF(Table1[[#This Row],[Savings]]&lt;250,"Low",IF(Table1[[#This Row],[Savings]]&lt;2000,"Medium","High"))</f>
        <v>High</v>
      </c>
      <c r="P340" s="4" t="str">
        <f>IF(Table1[[#This Row],[Combined Checking + Savings]]&lt;250,"Low",IF(Table1[[#This Row],[Combined Checking + Savings]]&lt;2000,"Medium","High"))</f>
        <v>High</v>
      </c>
      <c r="Q340" s="12">
        <f t="shared" si="10"/>
        <v>4.5811000092167214E-3</v>
      </c>
      <c r="R340" s="12">
        <f>R339+Table1[[#This Row],[Pareto''s Analysis Savings]]</f>
        <v>5.185509236842481E-2</v>
      </c>
      <c r="S340" s="4">
        <f t="shared" si="11"/>
        <v>0</v>
      </c>
      <c r="U340" s="7">
        <f>U339+Table1[[#This Row],[Pareto''s Analysis Savings2]]</f>
        <v>0.18546674270216387</v>
      </c>
    </row>
    <row r="341" spans="1:21" x14ac:dyDescent="0.2">
      <c r="A341" s="4" t="s">
        <v>42</v>
      </c>
      <c r="B341" s="5">
        <v>674</v>
      </c>
      <c r="C341" s="5">
        <v>2886</v>
      </c>
      <c r="D341" s="5">
        <f>Table1[[#This Row],[Savings]]+Table1[[#This Row],[Checking ]]</f>
        <v>3560</v>
      </c>
      <c r="E341" s="6">
        <v>49</v>
      </c>
      <c r="F341" s="4">
        <v>32</v>
      </c>
      <c r="G341" s="4" t="s">
        <v>31</v>
      </c>
      <c r="H341" s="4" t="s">
        <v>32</v>
      </c>
      <c r="I341" s="6">
        <v>29</v>
      </c>
      <c r="J341" s="4" t="s">
        <v>28</v>
      </c>
      <c r="K341" s="6">
        <v>2</v>
      </c>
      <c r="L341" s="4" t="s">
        <v>36</v>
      </c>
      <c r="M341" s="4" t="s">
        <v>3</v>
      </c>
      <c r="N341" s="4" t="str">
        <f>IF(Table1[[#This Row],[Checking ]]&lt;250,"Low",IF(Table1[[#This Row],[Checking ]]&lt;2000,"Medium","High"))</f>
        <v>Medium</v>
      </c>
      <c r="O341" s="4" t="str">
        <f>IF(Table1[[#This Row],[Savings]]&lt;250,"Low",IF(Table1[[#This Row],[Savings]]&lt;2000,"Medium","High"))</f>
        <v>High</v>
      </c>
      <c r="P341" s="4" t="str">
        <f>IF(Table1[[#This Row],[Combined Checking + Savings]]&lt;250,"Low",IF(Table1[[#This Row],[Combined Checking + Savings]]&lt;2000,"Medium","High"))</f>
        <v>High</v>
      </c>
      <c r="Q341" s="12">
        <f t="shared" si="10"/>
        <v>3.7464025578349274E-3</v>
      </c>
      <c r="R341" s="12">
        <f>R340+Table1[[#This Row],[Pareto''s Analysis Savings]]</f>
        <v>5.5601494926259737E-2</v>
      </c>
      <c r="S341" s="4">
        <f t="shared" si="11"/>
        <v>1.5132261352563728E-3</v>
      </c>
      <c r="U341" s="7">
        <f>U340+Table1[[#This Row],[Pareto''s Analysis Savings2]]</f>
        <v>0.18697996883742024</v>
      </c>
    </row>
    <row r="342" spans="1:21" x14ac:dyDescent="0.2">
      <c r="A342" s="4" t="s">
        <v>25</v>
      </c>
      <c r="B342" s="5">
        <v>3565</v>
      </c>
      <c r="C342" s="5">
        <v>0</v>
      </c>
      <c r="D342" s="5">
        <f>Table1[[#This Row],[Savings]]+Table1[[#This Row],[Checking ]]</f>
        <v>3565</v>
      </c>
      <c r="E342" s="6">
        <v>31</v>
      </c>
      <c r="F342" s="4">
        <v>32</v>
      </c>
      <c r="G342" s="4" t="s">
        <v>31</v>
      </c>
      <c r="H342" s="4" t="s">
        <v>32</v>
      </c>
      <c r="I342" s="6">
        <v>35</v>
      </c>
      <c r="J342" s="4" t="s">
        <v>28</v>
      </c>
      <c r="K342" s="6">
        <v>3</v>
      </c>
      <c r="L342" s="4" t="s">
        <v>36</v>
      </c>
      <c r="M342" s="4" t="s">
        <v>3</v>
      </c>
      <c r="N342" s="4" t="str">
        <f>IF(Table1[[#This Row],[Checking ]]&lt;250,"Low",IF(Table1[[#This Row],[Checking ]]&lt;2000,"Medium","High"))</f>
        <v>High</v>
      </c>
      <c r="O342" s="4" t="str">
        <f>IF(Table1[[#This Row],[Savings]]&lt;250,"Low",IF(Table1[[#This Row],[Savings]]&lt;2000,"Medium","High"))</f>
        <v>Low</v>
      </c>
      <c r="P342" s="4" t="str">
        <f>IF(Table1[[#This Row],[Combined Checking + Savings]]&lt;250,"Low",IF(Table1[[#This Row],[Combined Checking + Savings]]&lt;2000,"Medium","High"))</f>
        <v>High</v>
      </c>
      <c r="Q342" s="12">
        <f t="shared" si="10"/>
        <v>0</v>
      </c>
      <c r="R342" s="12">
        <f>R341+Table1[[#This Row],[Pareto''s Analysis Savings]]</f>
        <v>5.5601494926259737E-2</v>
      </c>
      <c r="S342" s="4">
        <f t="shared" si="11"/>
        <v>8.0039334898946123E-3</v>
      </c>
      <c r="U342" s="7">
        <f>U341+Table1[[#This Row],[Pareto''s Analysis Savings2]]</f>
        <v>0.19498390232731486</v>
      </c>
    </row>
    <row r="343" spans="1:21" x14ac:dyDescent="0.2">
      <c r="A343" s="4" t="s">
        <v>25</v>
      </c>
      <c r="B343" s="5">
        <v>298</v>
      </c>
      <c r="C343" s="5">
        <v>3326</v>
      </c>
      <c r="D343" s="5">
        <f>Table1[[#This Row],[Savings]]+Table1[[#This Row],[Checking ]]</f>
        <v>3624</v>
      </c>
      <c r="E343" s="6">
        <v>73</v>
      </c>
      <c r="F343" s="4">
        <v>15</v>
      </c>
      <c r="G343" s="4" t="s">
        <v>31</v>
      </c>
      <c r="H343" s="4" t="s">
        <v>37</v>
      </c>
      <c r="I343" s="6">
        <v>23</v>
      </c>
      <c r="J343" s="4" t="s">
        <v>28</v>
      </c>
      <c r="K343" s="6">
        <v>2</v>
      </c>
      <c r="L343" s="4" t="s">
        <v>36</v>
      </c>
      <c r="M343" s="4" t="s">
        <v>2</v>
      </c>
      <c r="N343" s="4" t="str">
        <f>IF(Table1[[#This Row],[Checking ]]&lt;250,"Low",IF(Table1[[#This Row],[Checking ]]&lt;2000,"Medium","High"))</f>
        <v>Medium</v>
      </c>
      <c r="O343" s="4" t="str">
        <f>IF(Table1[[#This Row],[Savings]]&lt;250,"Low",IF(Table1[[#This Row],[Savings]]&lt;2000,"Medium","High"))</f>
        <v>High</v>
      </c>
      <c r="P343" s="4" t="str">
        <f>IF(Table1[[#This Row],[Combined Checking + Savings]]&lt;250,"Low",IF(Table1[[#This Row],[Combined Checking + Savings]]&lt;2000,"Medium","High"))</f>
        <v>High</v>
      </c>
      <c r="Q343" s="12">
        <f t="shared" si="10"/>
        <v>4.3175796629795456E-3</v>
      </c>
      <c r="R343" s="12">
        <f>R342+Table1[[#This Row],[Pareto''s Analysis Savings]]</f>
        <v>5.9919074589239285E-2</v>
      </c>
      <c r="S343" s="4">
        <f t="shared" si="11"/>
        <v>6.6905250490563667E-4</v>
      </c>
      <c r="U343" s="7">
        <f>U342+Table1[[#This Row],[Pareto''s Analysis Savings2]]</f>
        <v>0.1956529548322205</v>
      </c>
    </row>
    <row r="344" spans="1:21" x14ac:dyDescent="0.2">
      <c r="A344" s="4" t="s">
        <v>25</v>
      </c>
      <c r="B344" s="5">
        <v>0</v>
      </c>
      <c r="C344" s="5">
        <v>3870</v>
      </c>
      <c r="D344" s="5">
        <f>Table1[[#This Row],[Savings]]+Table1[[#This Row],[Checking ]]</f>
        <v>3870</v>
      </c>
      <c r="E344" s="6">
        <v>25</v>
      </c>
      <c r="F344" s="4">
        <v>11</v>
      </c>
      <c r="G344" s="4" t="s">
        <v>26</v>
      </c>
      <c r="H344" s="4" t="s">
        <v>27</v>
      </c>
      <c r="I344" s="6">
        <v>31</v>
      </c>
      <c r="J344" s="4" t="s">
        <v>28</v>
      </c>
      <c r="K344" s="6">
        <v>2</v>
      </c>
      <c r="L344" s="4" t="s">
        <v>40</v>
      </c>
      <c r="M344" s="4" t="s">
        <v>2</v>
      </c>
      <c r="N344" s="4" t="str">
        <f>IF(Table1[[#This Row],[Checking ]]&lt;250,"Low",IF(Table1[[#This Row],[Checking ]]&lt;2000,"Medium","High"))</f>
        <v>Low</v>
      </c>
      <c r="O344" s="4" t="str">
        <f>IF(Table1[[#This Row],[Savings]]&lt;250,"Low",IF(Table1[[#This Row],[Savings]]&lt;2000,"Medium","High"))</f>
        <v>High</v>
      </c>
      <c r="P344" s="4" t="str">
        <f>IF(Table1[[#This Row],[Combined Checking + Savings]]&lt;250,"Low",IF(Table1[[#This Row],[Combined Checking + Savings]]&lt;2000,"Medium","High"))</f>
        <v>High</v>
      </c>
      <c r="Q344" s="12">
        <f t="shared" si="10"/>
        <v>5.0237622657038003E-3</v>
      </c>
      <c r="R344" s="12">
        <f>R343+Table1[[#This Row],[Pareto''s Analysis Savings]]</f>
        <v>6.4942836854943092E-2</v>
      </c>
      <c r="S344" s="4">
        <f t="shared" si="11"/>
        <v>0</v>
      </c>
      <c r="U344" s="7">
        <f>U343+Table1[[#This Row],[Pareto''s Analysis Savings2]]</f>
        <v>0.1956529548322205</v>
      </c>
    </row>
    <row r="345" spans="1:21" x14ac:dyDescent="0.2">
      <c r="A345" s="4" t="s">
        <v>38</v>
      </c>
      <c r="B345" s="5">
        <v>3880</v>
      </c>
      <c r="C345" s="5">
        <v>0</v>
      </c>
      <c r="D345" s="5">
        <f>Table1[[#This Row],[Savings]]+Table1[[#This Row],[Checking ]]</f>
        <v>3880</v>
      </c>
      <c r="E345" s="6">
        <v>23</v>
      </c>
      <c r="F345" s="4">
        <v>37</v>
      </c>
      <c r="G345" s="4" t="s">
        <v>26</v>
      </c>
      <c r="H345" s="4" t="s">
        <v>27</v>
      </c>
      <c r="I345" s="6">
        <v>24</v>
      </c>
      <c r="J345" s="4" t="s">
        <v>39</v>
      </c>
      <c r="K345" s="6">
        <v>4</v>
      </c>
      <c r="L345" s="4" t="s">
        <v>36</v>
      </c>
      <c r="M345" s="4" t="s">
        <v>3</v>
      </c>
      <c r="N345" s="4" t="str">
        <f>IF(Table1[[#This Row],[Checking ]]&lt;250,"Low",IF(Table1[[#This Row],[Checking ]]&lt;2000,"Medium","High"))</f>
        <v>High</v>
      </c>
      <c r="O345" s="4" t="str">
        <f>IF(Table1[[#This Row],[Savings]]&lt;250,"Low",IF(Table1[[#This Row],[Savings]]&lt;2000,"Medium","High"))</f>
        <v>Low</v>
      </c>
      <c r="P345" s="4" t="str">
        <f>IF(Table1[[#This Row],[Combined Checking + Savings]]&lt;250,"Low",IF(Table1[[#This Row],[Combined Checking + Savings]]&lt;2000,"Medium","High"))</f>
        <v>High</v>
      </c>
      <c r="Q345" s="12">
        <f t="shared" si="10"/>
        <v>0</v>
      </c>
      <c r="R345" s="12">
        <f>R344+Table1[[#This Row],[Pareto''s Analysis Savings]]</f>
        <v>6.4942836854943092E-2</v>
      </c>
      <c r="S345" s="4">
        <f t="shared" si="11"/>
        <v>8.7111534195767459E-3</v>
      </c>
      <c r="U345" s="7">
        <f>U344+Table1[[#This Row],[Pareto''s Analysis Savings2]]</f>
        <v>0.20436410825179724</v>
      </c>
    </row>
    <row r="346" spans="1:21" x14ac:dyDescent="0.2">
      <c r="A346" s="4" t="s">
        <v>30</v>
      </c>
      <c r="B346" s="5">
        <v>101</v>
      </c>
      <c r="C346" s="5">
        <v>3871</v>
      </c>
      <c r="D346" s="5">
        <f>Table1[[#This Row],[Savings]]+Table1[[#This Row],[Checking ]]</f>
        <v>3972</v>
      </c>
      <c r="E346" s="6">
        <v>13</v>
      </c>
      <c r="F346" s="4">
        <v>5</v>
      </c>
      <c r="G346" s="4" t="s">
        <v>26</v>
      </c>
      <c r="H346" s="4" t="s">
        <v>27</v>
      </c>
      <c r="I346" s="6">
        <v>26</v>
      </c>
      <c r="J346" s="4" t="s">
        <v>39</v>
      </c>
      <c r="K346" s="6">
        <v>4</v>
      </c>
      <c r="L346" s="4" t="s">
        <v>36</v>
      </c>
      <c r="M346" s="4" t="s">
        <v>2</v>
      </c>
      <c r="N346" s="4" t="str">
        <f>IF(Table1[[#This Row],[Checking ]]&lt;250,"Low",IF(Table1[[#This Row],[Checking ]]&lt;2000,"Medium","High"))</f>
        <v>Low</v>
      </c>
      <c r="O346" s="4" t="str">
        <f>IF(Table1[[#This Row],[Savings]]&lt;250,"Low",IF(Table1[[#This Row],[Savings]]&lt;2000,"Medium","High"))</f>
        <v>High</v>
      </c>
      <c r="P346" s="4" t="str">
        <f>IF(Table1[[#This Row],[Combined Checking + Savings]]&lt;250,"Low",IF(Table1[[#This Row],[Combined Checking + Savings]]&lt;2000,"Medium","High"))</f>
        <v>High</v>
      </c>
      <c r="Q346" s="12">
        <f t="shared" si="10"/>
        <v>5.0250603954882199E-3</v>
      </c>
      <c r="R346" s="12">
        <f>R345+Table1[[#This Row],[Pareto''s Analysis Savings]]</f>
        <v>6.9967897250431316E-2</v>
      </c>
      <c r="S346" s="4">
        <f t="shared" si="11"/>
        <v>2.2675940602506477E-4</v>
      </c>
      <c r="U346" s="7">
        <f>U345+Table1[[#This Row],[Pareto''s Analysis Savings2]]</f>
        <v>0.20459086765782231</v>
      </c>
    </row>
    <row r="347" spans="1:21" x14ac:dyDescent="0.2">
      <c r="A347" s="4" t="s">
        <v>38</v>
      </c>
      <c r="B347" s="5">
        <v>942</v>
      </c>
      <c r="C347" s="5">
        <v>3036</v>
      </c>
      <c r="D347" s="5">
        <f>Table1[[#This Row],[Savings]]+Table1[[#This Row],[Checking ]]</f>
        <v>3978</v>
      </c>
      <c r="E347" s="6">
        <v>25</v>
      </c>
      <c r="F347" s="4">
        <v>36</v>
      </c>
      <c r="G347" s="4" t="s">
        <v>31</v>
      </c>
      <c r="H347" s="4" t="s">
        <v>32</v>
      </c>
      <c r="I347" s="6">
        <v>37</v>
      </c>
      <c r="J347" s="4" t="s">
        <v>28</v>
      </c>
      <c r="K347" s="6">
        <v>3</v>
      </c>
      <c r="L347" s="4" t="s">
        <v>36</v>
      </c>
      <c r="M347" s="4" t="s">
        <v>3</v>
      </c>
      <c r="N347" s="4" t="str">
        <f>IF(Table1[[#This Row],[Checking ]]&lt;250,"Low",IF(Table1[[#This Row],[Checking ]]&lt;2000,"Medium","High"))</f>
        <v>Medium</v>
      </c>
      <c r="O347" s="4" t="str">
        <f>IF(Table1[[#This Row],[Savings]]&lt;250,"Low",IF(Table1[[#This Row],[Savings]]&lt;2000,"Medium","High"))</f>
        <v>High</v>
      </c>
      <c r="P347" s="4" t="str">
        <f>IF(Table1[[#This Row],[Combined Checking + Savings]]&lt;250,"Low",IF(Table1[[#This Row],[Combined Checking + Savings]]&lt;2000,"Medium","High"))</f>
        <v>High</v>
      </c>
      <c r="Q347" s="12">
        <f t="shared" si="10"/>
        <v>3.9411220254978651E-3</v>
      </c>
      <c r="R347" s="12">
        <f>R346+Table1[[#This Row],[Pareto''s Analysis Savings]]</f>
        <v>7.3909019275929175E-2</v>
      </c>
      <c r="S347" s="4">
        <f t="shared" si="11"/>
        <v>2.1149243611446635E-3</v>
      </c>
      <c r="U347" s="7">
        <f>U346+Table1[[#This Row],[Pareto''s Analysis Savings2]]</f>
        <v>0.20670579201896697</v>
      </c>
    </row>
    <row r="348" spans="1:21" x14ac:dyDescent="0.2">
      <c r="A348" s="4" t="s">
        <v>30</v>
      </c>
      <c r="B348" s="5">
        <v>4089</v>
      </c>
      <c r="C348" s="5">
        <v>0</v>
      </c>
      <c r="D348" s="5">
        <f>Table1[[#This Row],[Savings]]+Table1[[#This Row],[Checking ]]</f>
        <v>4089</v>
      </c>
      <c r="E348" s="6">
        <v>7</v>
      </c>
      <c r="F348" s="4">
        <v>14</v>
      </c>
      <c r="G348" s="4" t="s">
        <v>31</v>
      </c>
      <c r="H348" s="4" t="s">
        <v>37</v>
      </c>
      <c r="I348" s="6">
        <v>26</v>
      </c>
      <c r="J348" s="4" t="s">
        <v>28</v>
      </c>
      <c r="K348" s="6">
        <v>2</v>
      </c>
      <c r="L348" s="4" t="s">
        <v>36</v>
      </c>
      <c r="M348" s="4" t="s">
        <v>3</v>
      </c>
      <c r="N348" s="4" t="str">
        <f>IF(Table1[[#This Row],[Checking ]]&lt;250,"Low",IF(Table1[[#This Row],[Checking ]]&lt;2000,"Medium","High"))</f>
        <v>High</v>
      </c>
      <c r="O348" s="4" t="str">
        <f>IF(Table1[[#This Row],[Savings]]&lt;250,"Low",IF(Table1[[#This Row],[Savings]]&lt;2000,"Medium","High"))</f>
        <v>Low</v>
      </c>
      <c r="P348" s="4" t="str">
        <f>IF(Table1[[#This Row],[Combined Checking + Savings]]&lt;250,"Low",IF(Table1[[#This Row],[Combined Checking + Savings]]&lt;2000,"Medium","High"))</f>
        <v>High</v>
      </c>
      <c r="Q348" s="12">
        <f t="shared" si="10"/>
        <v>0</v>
      </c>
      <c r="R348" s="12">
        <f>R347+Table1[[#This Row],[Pareto''s Analysis Savings]]</f>
        <v>7.3909019275929175E-2</v>
      </c>
      <c r="S348" s="4">
        <f t="shared" si="11"/>
        <v>9.1803882300642552E-3</v>
      </c>
      <c r="U348" s="7">
        <f>U347+Table1[[#This Row],[Pareto''s Analysis Savings2]]</f>
        <v>0.21588618024903122</v>
      </c>
    </row>
    <row r="349" spans="1:21" x14ac:dyDescent="0.2">
      <c r="A349" s="4" t="s">
        <v>42</v>
      </c>
      <c r="B349" s="5">
        <v>2715</v>
      </c>
      <c r="C349" s="5">
        <v>1435</v>
      </c>
      <c r="D349" s="5">
        <f>Table1[[#This Row],[Savings]]+Table1[[#This Row],[Checking ]]</f>
        <v>4150</v>
      </c>
      <c r="E349" s="6">
        <v>49</v>
      </c>
      <c r="F349" s="4">
        <v>14</v>
      </c>
      <c r="G349" s="4" t="s">
        <v>31</v>
      </c>
      <c r="H349" s="4" t="s">
        <v>27</v>
      </c>
      <c r="I349" s="6">
        <v>37</v>
      </c>
      <c r="J349" s="4" t="s">
        <v>28</v>
      </c>
      <c r="K349" s="6">
        <v>2</v>
      </c>
      <c r="L349" s="4" t="s">
        <v>36</v>
      </c>
      <c r="M349" s="4" t="s">
        <v>2</v>
      </c>
      <c r="N349" s="4" t="str">
        <f>IF(Table1[[#This Row],[Checking ]]&lt;250,"Low",IF(Table1[[#This Row],[Checking ]]&lt;2000,"Medium","High"))</f>
        <v>High</v>
      </c>
      <c r="O349" s="4" t="str">
        <f>IF(Table1[[#This Row],[Savings]]&lt;250,"Low",IF(Table1[[#This Row],[Savings]]&lt;2000,"Medium","High"))</f>
        <v>Medium</v>
      </c>
      <c r="P349" s="4" t="str">
        <f>IF(Table1[[#This Row],[Combined Checking + Savings]]&lt;250,"Low",IF(Table1[[#This Row],[Combined Checking + Savings]]&lt;2000,"Medium","High"))</f>
        <v>High</v>
      </c>
      <c r="Q349" s="12">
        <f t="shared" si="10"/>
        <v>1.8628162406421069E-3</v>
      </c>
      <c r="R349" s="12">
        <f>R348+Table1[[#This Row],[Pareto''s Analysis Savings]]</f>
        <v>7.5771835516571281E-2</v>
      </c>
      <c r="S349" s="4">
        <f t="shared" si="11"/>
        <v>6.0955622510698105E-3</v>
      </c>
      <c r="U349" s="7">
        <f>U348+Table1[[#This Row],[Pareto''s Analysis Savings2]]</f>
        <v>0.22198174250010103</v>
      </c>
    </row>
    <row r="350" spans="1:21" x14ac:dyDescent="0.2">
      <c r="A350" s="4" t="s">
        <v>42</v>
      </c>
      <c r="B350" s="5">
        <v>859</v>
      </c>
      <c r="C350" s="5">
        <v>3305</v>
      </c>
      <c r="D350" s="5">
        <f>Table1[[#This Row],[Savings]]+Table1[[#This Row],[Checking ]]</f>
        <v>4164</v>
      </c>
      <c r="E350" s="6">
        <v>25</v>
      </c>
      <c r="F350" s="4">
        <v>26</v>
      </c>
      <c r="G350" s="4" t="s">
        <v>31</v>
      </c>
      <c r="H350" s="4" t="s">
        <v>32</v>
      </c>
      <c r="I350" s="6">
        <v>35</v>
      </c>
      <c r="J350" s="4" t="s">
        <v>39</v>
      </c>
      <c r="K350" s="6">
        <v>4</v>
      </c>
      <c r="L350" s="4" t="s">
        <v>29</v>
      </c>
      <c r="M350" s="4" t="s">
        <v>3</v>
      </c>
      <c r="N350" s="4" t="str">
        <f>IF(Table1[[#This Row],[Checking ]]&lt;250,"Low",IF(Table1[[#This Row],[Checking ]]&lt;2000,"Medium","High"))</f>
        <v>Medium</v>
      </c>
      <c r="O350" s="4" t="str">
        <f>IF(Table1[[#This Row],[Savings]]&lt;250,"Low",IF(Table1[[#This Row],[Savings]]&lt;2000,"Medium","High"))</f>
        <v>High</v>
      </c>
      <c r="P350" s="4" t="str">
        <f>IF(Table1[[#This Row],[Combined Checking + Savings]]&lt;250,"Low",IF(Table1[[#This Row],[Combined Checking + Savings]]&lt;2000,"Medium","High"))</f>
        <v>High</v>
      </c>
      <c r="Q350" s="12">
        <f t="shared" si="10"/>
        <v>4.2903189375067341E-3</v>
      </c>
      <c r="R350" s="12">
        <f>R349+Table1[[#This Row],[Pareto''s Analysis Savings]]</f>
        <v>8.0062154454078022E-2</v>
      </c>
      <c r="S350" s="4">
        <f t="shared" si="11"/>
        <v>1.9285775225300064E-3</v>
      </c>
      <c r="U350" s="7">
        <f>U349+Table1[[#This Row],[Pareto''s Analysis Savings2]]</f>
        <v>0.22391032002263103</v>
      </c>
    </row>
    <row r="351" spans="1:21" x14ac:dyDescent="0.2">
      <c r="A351" s="4" t="s">
        <v>30</v>
      </c>
      <c r="B351" s="5">
        <v>4256</v>
      </c>
      <c r="C351" s="5">
        <v>0</v>
      </c>
      <c r="D351" s="5">
        <f>Table1[[#This Row],[Savings]]+Table1[[#This Row],[Checking ]]</f>
        <v>4256</v>
      </c>
      <c r="E351" s="6">
        <v>16</v>
      </c>
      <c r="F351" s="4">
        <v>36</v>
      </c>
      <c r="G351" s="4" t="s">
        <v>26</v>
      </c>
      <c r="H351" s="4" t="s">
        <v>27</v>
      </c>
      <c r="I351" s="6">
        <v>32</v>
      </c>
      <c r="J351" s="4" t="s">
        <v>39</v>
      </c>
      <c r="K351" s="6">
        <v>4</v>
      </c>
      <c r="L351" s="4" t="s">
        <v>40</v>
      </c>
      <c r="M351" s="4" t="s">
        <v>3</v>
      </c>
      <c r="N351" s="4" t="str">
        <f>IF(Table1[[#This Row],[Checking ]]&lt;250,"Low",IF(Table1[[#This Row],[Checking ]]&lt;2000,"Medium","High"))</f>
        <v>High</v>
      </c>
      <c r="O351" s="4" t="str">
        <f>IF(Table1[[#This Row],[Savings]]&lt;250,"Low",IF(Table1[[#This Row],[Savings]]&lt;2000,"Medium","High"))</f>
        <v>Low</v>
      </c>
      <c r="P351" s="4" t="str">
        <f>IF(Table1[[#This Row],[Combined Checking + Savings]]&lt;250,"Low",IF(Table1[[#This Row],[Combined Checking + Savings]]&lt;2000,"Medium","High"))</f>
        <v>High</v>
      </c>
      <c r="Q351" s="12">
        <f t="shared" si="10"/>
        <v>0</v>
      </c>
      <c r="R351" s="12">
        <f>R350+Table1[[#This Row],[Pareto''s Analysis Savings]]</f>
        <v>8.0062154454078022E-2</v>
      </c>
      <c r="S351" s="4">
        <f t="shared" si="11"/>
        <v>9.5553270499274812E-3</v>
      </c>
      <c r="U351" s="7">
        <f>U350+Table1[[#This Row],[Pareto''s Analysis Savings2]]</f>
        <v>0.23346564707255851</v>
      </c>
    </row>
    <row r="352" spans="1:21" x14ac:dyDescent="0.2">
      <c r="A352" s="4" t="s">
        <v>25</v>
      </c>
      <c r="B352" s="5">
        <v>0</v>
      </c>
      <c r="C352" s="5">
        <v>4449</v>
      </c>
      <c r="D352" s="5">
        <f>Table1[[#This Row],[Savings]]+Table1[[#This Row],[Checking ]]</f>
        <v>4449</v>
      </c>
      <c r="E352" s="6">
        <v>25</v>
      </c>
      <c r="F352" s="4">
        <v>87</v>
      </c>
      <c r="G352" s="4" t="s">
        <v>31</v>
      </c>
      <c r="H352" s="4" t="s">
        <v>32</v>
      </c>
      <c r="I352" s="6">
        <v>30</v>
      </c>
      <c r="J352" s="4" t="s">
        <v>28</v>
      </c>
      <c r="K352" s="6">
        <v>4</v>
      </c>
      <c r="L352" s="4" t="s">
        <v>36</v>
      </c>
      <c r="M352" s="4" t="s">
        <v>2</v>
      </c>
      <c r="N352" s="4" t="str">
        <f>IF(Table1[[#This Row],[Checking ]]&lt;250,"Low",IF(Table1[[#This Row],[Checking ]]&lt;2000,"Medium","High"))</f>
        <v>Low</v>
      </c>
      <c r="O352" s="4" t="str">
        <f>IF(Table1[[#This Row],[Savings]]&lt;250,"Low",IF(Table1[[#This Row],[Savings]]&lt;2000,"Medium","High"))</f>
        <v>High</v>
      </c>
      <c r="P352" s="4" t="str">
        <f>IF(Table1[[#This Row],[Combined Checking + Savings]]&lt;250,"Low",IF(Table1[[#This Row],[Combined Checking + Savings]]&lt;2000,"Medium","High"))</f>
        <v>High</v>
      </c>
      <c r="Q352" s="12">
        <f t="shared" si="10"/>
        <v>5.7753794108827416E-3</v>
      </c>
      <c r="R352" s="12">
        <f>R351+Table1[[#This Row],[Pareto''s Analysis Savings]]</f>
        <v>8.5837533864960763E-2</v>
      </c>
      <c r="S352" s="4">
        <f t="shared" si="11"/>
        <v>0</v>
      </c>
      <c r="U352" s="7">
        <f>U351+Table1[[#This Row],[Pareto''s Analysis Savings2]]</f>
        <v>0.23346564707255851</v>
      </c>
    </row>
    <row r="353" spans="1:21" x14ac:dyDescent="0.2">
      <c r="A353" s="4" t="s">
        <v>35</v>
      </c>
      <c r="B353" s="5">
        <v>852</v>
      </c>
      <c r="C353" s="5">
        <v>3613</v>
      </c>
      <c r="D353" s="5">
        <f>Table1[[#This Row],[Savings]]+Table1[[#This Row],[Checking ]]</f>
        <v>4465</v>
      </c>
      <c r="E353" s="6">
        <v>61</v>
      </c>
      <c r="F353" s="4">
        <v>83</v>
      </c>
      <c r="G353" s="4" t="s">
        <v>26</v>
      </c>
      <c r="H353" s="4" t="s">
        <v>27</v>
      </c>
      <c r="I353" s="6">
        <v>59</v>
      </c>
      <c r="J353" s="4" t="s">
        <v>35</v>
      </c>
      <c r="K353" s="6">
        <v>4</v>
      </c>
      <c r="L353" s="4" t="s">
        <v>29</v>
      </c>
      <c r="M353" s="4" t="s">
        <v>2</v>
      </c>
      <c r="N353" s="4" t="str">
        <f>IF(Table1[[#This Row],[Checking ]]&lt;250,"Low",IF(Table1[[#This Row],[Checking ]]&lt;2000,"Medium","High"))</f>
        <v>Medium</v>
      </c>
      <c r="O353" s="4" t="str">
        <f>IF(Table1[[#This Row],[Savings]]&lt;250,"Low",IF(Table1[[#This Row],[Savings]]&lt;2000,"Medium","High"))</f>
        <v>High</v>
      </c>
      <c r="P353" s="4" t="str">
        <f>IF(Table1[[#This Row],[Combined Checking + Savings]]&lt;250,"Low",IF(Table1[[#This Row],[Combined Checking + Savings]]&lt;2000,"Medium","High"))</f>
        <v>High</v>
      </c>
      <c r="Q353" s="12">
        <f t="shared" si="10"/>
        <v>4.6901429111079664E-3</v>
      </c>
      <c r="R353" s="12">
        <f>R352+Table1[[#This Row],[Pareto''s Analysis Savings]]</f>
        <v>9.0527676776068725E-2</v>
      </c>
      <c r="S353" s="4">
        <f t="shared" si="11"/>
        <v>1.9128615240926257E-3</v>
      </c>
      <c r="U353" s="7">
        <f>U352+Table1[[#This Row],[Pareto''s Analysis Savings2]]</f>
        <v>0.23537850859665113</v>
      </c>
    </row>
    <row r="354" spans="1:21" x14ac:dyDescent="0.2">
      <c r="A354" s="4" t="s">
        <v>30</v>
      </c>
      <c r="B354" s="5">
        <v>0</v>
      </c>
      <c r="C354" s="5">
        <v>4486</v>
      </c>
      <c r="D354" s="5">
        <f>Table1[[#This Row],[Savings]]+Table1[[#This Row],[Checking ]]</f>
        <v>4486</v>
      </c>
      <c r="E354" s="6">
        <v>10</v>
      </c>
      <c r="F354" s="4">
        <v>3</v>
      </c>
      <c r="G354" s="4" t="s">
        <v>26</v>
      </c>
      <c r="H354" s="4" t="s">
        <v>27</v>
      </c>
      <c r="I354" s="6">
        <v>21</v>
      </c>
      <c r="J354" s="4" t="s">
        <v>39</v>
      </c>
      <c r="K354" s="6">
        <v>4</v>
      </c>
      <c r="L354" s="4" t="s">
        <v>36</v>
      </c>
      <c r="M354" s="4" t="s">
        <v>3</v>
      </c>
      <c r="N354" s="4" t="str">
        <f>IF(Table1[[#This Row],[Checking ]]&lt;250,"Low",IF(Table1[[#This Row],[Checking ]]&lt;2000,"Medium","High"))</f>
        <v>Low</v>
      </c>
      <c r="O354" s="4" t="str">
        <f>IF(Table1[[#This Row],[Savings]]&lt;250,"Low",IF(Table1[[#This Row],[Savings]]&lt;2000,"Medium","High"))</f>
        <v>High</v>
      </c>
      <c r="P354" s="4" t="str">
        <f>IF(Table1[[#This Row],[Combined Checking + Savings]]&lt;250,"Low",IF(Table1[[#This Row],[Combined Checking + Savings]]&lt;2000,"Medium","High"))</f>
        <v>High</v>
      </c>
      <c r="Q354" s="12">
        <f t="shared" si="10"/>
        <v>5.8234102129062658E-3</v>
      </c>
      <c r="R354" s="12">
        <f>R353+Table1[[#This Row],[Pareto''s Analysis Savings]]</f>
        <v>9.6351086988974988E-2</v>
      </c>
      <c r="S354" s="4">
        <f t="shared" si="11"/>
        <v>0</v>
      </c>
      <c r="U354" s="7">
        <f>U353+Table1[[#This Row],[Pareto''s Analysis Savings2]]</f>
        <v>0.23537850859665113</v>
      </c>
    </row>
    <row r="355" spans="1:21" x14ac:dyDescent="0.2">
      <c r="A355" s="4" t="s">
        <v>38</v>
      </c>
      <c r="B355" s="5">
        <v>478</v>
      </c>
      <c r="C355" s="5">
        <v>4071</v>
      </c>
      <c r="D355" s="5">
        <f>Table1[[#This Row],[Savings]]+Table1[[#This Row],[Checking ]]</f>
        <v>4549</v>
      </c>
      <c r="E355" s="6">
        <v>10</v>
      </c>
      <c r="F355" s="4">
        <v>40</v>
      </c>
      <c r="G355" s="4" t="s">
        <v>31</v>
      </c>
      <c r="H355" s="4" t="s">
        <v>32</v>
      </c>
      <c r="I355" s="6">
        <v>28</v>
      </c>
      <c r="J355" s="4" t="s">
        <v>28</v>
      </c>
      <c r="K355" s="6">
        <v>3</v>
      </c>
      <c r="L355" s="4" t="s">
        <v>36</v>
      </c>
      <c r="M355" s="4" t="s">
        <v>2</v>
      </c>
      <c r="N355" s="4" t="str">
        <f>IF(Table1[[#This Row],[Checking ]]&lt;250,"Low",IF(Table1[[#This Row],[Checking ]]&lt;2000,"Medium","High"))</f>
        <v>Medium</v>
      </c>
      <c r="O355" s="4" t="str">
        <f>IF(Table1[[#This Row],[Savings]]&lt;250,"Low",IF(Table1[[#This Row],[Savings]]&lt;2000,"Medium","High"))</f>
        <v>High</v>
      </c>
      <c r="P355" s="4" t="str">
        <f>IF(Table1[[#This Row],[Combined Checking + Savings]]&lt;250,"Low",IF(Table1[[#This Row],[Combined Checking + Savings]]&lt;2000,"Medium","High"))</f>
        <v>High</v>
      </c>
      <c r="Q355" s="12">
        <f t="shared" si="10"/>
        <v>5.2846863523721378E-3</v>
      </c>
      <c r="R355" s="12">
        <f>R354+Table1[[#This Row],[Pareto''s Analysis Savings]]</f>
        <v>0.10163577334134713</v>
      </c>
      <c r="S355" s="4">
        <f t="shared" si="11"/>
        <v>1.0731781790097126E-3</v>
      </c>
      <c r="U355" s="7">
        <f>U354+Table1[[#This Row],[Pareto''s Analysis Savings2]]</f>
        <v>0.23645168677566084</v>
      </c>
    </row>
    <row r="356" spans="1:21" x14ac:dyDescent="0.2">
      <c r="A356" s="4" t="s">
        <v>42</v>
      </c>
      <c r="B356" s="5">
        <v>670</v>
      </c>
      <c r="C356" s="5">
        <v>4014</v>
      </c>
      <c r="D356" s="5">
        <f>Table1[[#This Row],[Savings]]+Table1[[#This Row],[Checking ]]</f>
        <v>4684</v>
      </c>
      <c r="E356" s="6">
        <v>31</v>
      </c>
      <c r="F356" s="4">
        <v>21</v>
      </c>
      <c r="G356" s="4" t="s">
        <v>26</v>
      </c>
      <c r="H356" s="4" t="s">
        <v>27</v>
      </c>
      <c r="I356" s="6">
        <v>25</v>
      </c>
      <c r="J356" s="4" t="s">
        <v>39</v>
      </c>
      <c r="K356" s="6">
        <v>4</v>
      </c>
      <c r="L356" s="4" t="s">
        <v>40</v>
      </c>
      <c r="M356" s="4" t="s">
        <v>2</v>
      </c>
      <c r="N356" s="4" t="str">
        <f>IF(Table1[[#This Row],[Checking ]]&lt;250,"Low",IF(Table1[[#This Row],[Checking ]]&lt;2000,"Medium","High"))</f>
        <v>Medium</v>
      </c>
      <c r="O356" s="4" t="str">
        <f>IF(Table1[[#This Row],[Savings]]&lt;250,"Low",IF(Table1[[#This Row],[Savings]]&lt;2000,"Medium","High"))</f>
        <v>High</v>
      </c>
      <c r="P356" s="4" t="str">
        <f>IF(Table1[[#This Row],[Combined Checking + Savings]]&lt;250,"Low",IF(Table1[[#This Row],[Combined Checking + Savings]]&lt;2000,"Medium","High"))</f>
        <v>High</v>
      </c>
      <c r="Q356" s="12">
        <f t="shared" si="10"/>
        <v>5.2106929546602209E-3</v>
      </c>
      <c r="R356" s="12">
        <f>R355+Table1[[#This Row],[Pareto''s Analysis Savings]]</f>
        <v>0.10684646629600734</v>
      </c>
      <c r="S356" s="4">
        <f t="shared" si="11"/>
        <v>1.5042455647207268E-3</v>
      </c>
      <c r="U356" s="7">
        <f>U355+Table1[[#This Row],[Pareto''s Analysis Savings2]]</f>
        <v>0.23795593234038157</v>
      </c>
    </row>
    <row r="357" spans="1:21" x14ac:dyDescent="0.2">
      <c r="A357" s="4" t="s">
        <v>38</v>
      </c>
      <c r="B357" s="5">
        <v>698</v>
      </c>
      <c r="C357" s="5">
        <v>4033</v>
      </c>
      <c r="D357" s="5">
        <f>Table1[[#This Row],[Savings]]+Table1[[#This Row],[Checking ]]</f>
        <v>4731</v>
      </c>
      <c r="E357" s="6">
        <v>16</v>
      </c>
      <c r="F357" s="4">
        <v>20</v>
      </c>
      <c r="G357" s="4" t="s">
        <v>31</v>
      </c>
      <c r="H357" s="4" t="s">
        <v>37</v>
      </c>
      <c r="I357" s="6">
        <v>24</v>
      </c>
      <c r="J357" s="4" t="s">
        <v>39</v>
      </c>
      <c r="K357" s="6">
        <v>2</v>
      </c>
      <c r="L357" s="4" t="s">
        <v>36</v>
      </c>
      <c r="M357" s="4" t="s">
        <v>2</v>
      </c>
      <c r="N357" s="4" t="str">
        <f>IF(Table1[[#This Row],[Checking ]]&lt;250,"Low",IF(Table1[[#This Row],[Checking ]]&lt;2000,"Medium","High"))</f>
        <v>Medium</v>
      </c>
      <c r="O357" s="4" t="str">
        <f>IF(Table1[[#This Row],[Savings]]&lt;250,"Low",IF(Table1[[#This Row],[Savings]]&lt;2000,"Medium","High"))</f>
        <v>High</v>
      </c>
      <c r="P357" s="4" t="str">
        <f>IF(Table1[[#This Row],[Combined Checking + Savings]]&lt;250,"Low",IF(Table1[[#This Row],[Combined Checking + Savings]]&lt;2000,"Medium","High"))</f>
        <v>High</v>
      </c>
      <c r="Q357" s="12">
        <f t="shared" si="10"/>
        <v>5.2353574205641932E-3</v>
      </c>
      <c r="R357" s="12">
        <f>R356+Table1[[#This Row],[Pareto''s Analysis Savings]]</f>
        <v>0.11208182371657154</v>
      </c>
      <c r="S357" s="4">
        <f t="shared" si="11"/>
        <v>1.5671095584702496E-3</v>
      </c>
      <c r="U357" s="7">
        <f>U356+Table1[[#This Row],[Pareto''s Analysis Savings2]]</f>
        <v>0.23952304189885182</v>
      </c>
    </row>
    <row r="358" spans="1:21" x14ac:dyDescent="0.2">
      <c r="A358" s="4" t="s">
        <v>38</v>
      </c>
      <c r="B358" s="5">
        <v>4802</v>
      </c>
      <c r="C358" s="5">
        <v>0</v>
      </c>
      <c r="D358" s="5">
        <f>Table1[[#This Row],[Savings]]+Table1[[#This Row],[Checking ]]</f>
        <v>4802</v>
      </c>
      <c r="E358" s="6">
        <v>37</v>
      </c>
      <c r="F358" s="4">
        <v>12</v>
      </c>
      <c r="G358" s="4" t="s">
        <v>31</v>
      </c>
      <c r="H358" s="4" t="s">
        <v>32</v>
      </c>
      <c r="I358" s="6">
        <v>35</v>
      </c>
      <c r="J358" s="4" t="s">
        <v>28</v>
      </c>
      <c r="K358" s="6">
        <v>4</v>
      </c>
      <c r="L358" s="4" t="s">
        <v>36</v>
      </c>
      <c r="M358" s="4" t="s">
        <v>3</v>
      </c>
      <c r="N358" s="4" t="str">
        <f>IF(Table1[[#This Row],[Checking ]]&lt;250,"Low",IF(Table1[[#This Row],[Checking ]]&lt;2000,"Medium","High"))</f>
        <v>High</v>
      </c>
      <c r="O358" s="4" t="str">
        <f>IF(Table1[[#This Row],[Savings]]&lt;250,"Low",IF(Table1[[#This Row],[Savings]]&lt;2000,"Medium","High"))</f>
        <v>Low</v>
      </c>
      <c r="P358" s="4" t="str">
        <f>IF(Table1[[#This Row],[Combined Checking + Savings]]&lt;250,"Low",IF(Table1[[#This Row],[Combined Checking + Savings]]&lt;2000,"Medium","High"))</f>
        <v>High</v>
      </c>
      <c r="Q358" s="12">
        <f t="shared" si="10"/>
        <v>0</v>
      </c>
      <c r="R358" s="12">
        <f>R357+Table1[[#This Row],[Pareto''s Analysis Savings]]</f>
        <v>0.11208182371657154</v>
      </c>
      <c r="S358" s="4">
        <f t="shared" si="11"/>
        <v>1.0781174928043178E-2</v>
      </c>
      <c r="U358" s="7">
        <f>U357+Table1[[#This Row],[Pareto''s Analysis Savings2]]</f>
        <v>0.25030421682689502</v>
      </c>
    </row>
    <row r="359" spans="1:21" x14ac:dyDescent="0.2">
      <c r="A359" s="4" t="s">
        <v>38</v>
      </c>
      <c r="B359" s="5">
        <v>305</v>
      </c>
      <c r="C359" s="5">
        <v>4553</v>
      </c>
      <c r="D359" s="5">
        <f>Table1[[#This Row],[Savings]]+Table1[[#This Row],[Checking ]]</f>
        <v>4858</v>
      </c>
      <c r="E359" s="6">
        <v>7</v>
      </c>
      <c r="F359" s="4">
        <v>2</v>
      </c>
      <c r="G359" s="4" t="s">
        <v>26</v>
      </c>
      <c r="H359" s="4" t="s">
        <v>27</v>
      </c>
      <c r="I359" s="6">
        <v>31</v>
      </c>
      <c r="J359" s="4" t="s">
        <v>28</v>
      </c>
      <c r="K359" s="6">
        <v>1</v>
      </c>
      <c r="L359" s="4" t="s">
        <v>40</v>
      </c>
      <c r="M359" s="4" t="s">
        <v>2</v>
      </c>
      <c r="N359" s="4" t="str">
        <f>IF(Table1[[#This Row],[Checking ]]&lt;250,"Low",IF(Table1[[#This Row],[Checking ]]&lt;2000,"Medium","High"))</f>
        <v>Medium</v>
      </c>
      <c r="O359" s="4" t="str">
        <f>IF(Table1[[#This Row],[Savings]]&lt;250,"Low",IF(Table1[[#This Row],[Savings]]&lt;2000,"Medium","High"))</f>
        <v>High</v>
      </c>
      <c r="P359" s="4" t="str">
        <f>IF(Table1[[#This Row],[Combined Checking + Savings]]&lt;250,"Low",IF(Table1[[#This Row],[Combined Checking + Savings]]&lt;2000,"Medium","High"))</f>
        <v>High</v>
      </c>
      <c r="Q359" s="12">
        <f t="shared" si="10"/>
        <v>5.9103849084623785E-3</v>
      </c>
      <c r="R359" s="12">
        <f>R358+Table1[[#This Row],[Pareto''s Analysis Savings]]</f>
        <v>0.11799220862503391</v>
      </c>
      <c r="S359" s="4">
        <f t="shared" si="11"/>
        <v>6.8476850334301743E-4</v>
      </c>
      <c r="U359" s="7">
        <f>U358+Table1[[#This Row],[Pareto''s Analysis Savings2]]</f>
        <v>0.25098898533023806</v>
      </c>
    </row>
    <row r="360" spans="1:21" x14ac:dyDescent="0.2">
      <c r="A360" s="4" t="s">
        <v>42</v>
      </c>
      <c r="B360" s="5">
        <v>0</v>
      </c>
      <c r="C360" s="5">
        <v>4973</v>
      </c>
      <c r="D360" s="5">
        <f>Table1[[#This Row],[Savings]]+Table1[[#This Row],[Checking ]]</f>
        <v>4973</v>
      </c>
      <c r="E360" s="6">
        <v>25</v>
      </c>
      <c r="F360" s="4">
        <v>17</v>
      </c>
      <c r="G360" s="4" t="s">
        <v>31</v>
      </c>
      <c r="H360" s="4" t="s">
        <v>32</v>
      </c>
      <c r="I360" s="6">
        <v>26</v>
      </c>
      <c r="J360" s="4" t="s">
        <v>28</v>
      </c>
      <c r="K360" s="6">
        <v>3</v>
      </c>
      <c r="L360" s="4" t="s">
        <v>40</v>
      </c>
      <c r="M360" s="4" t="s">
        <v>3</v>
      </c>
      <c r="N360" s="4" t="str">
        <f>IF(Table1[[#This Row],[Checking ]]&lt;250,"Low",IF(Table1[[#This Row],[Checking ]]&lt;2000,"Medium","High"))</f>
        <v>Low</v>
      </c>
      <c r="O360" s="4" t="str">
        <f>IF(Table1[[#This Row],[Savings]]&lt;250,"Low",IF(Table1[[#This Row],[Savings]]&lt;2000,"Medium","High"))</f>
        <v>High</v>
      </c>
      <c r="P360" s="4" t="str">
        <f>IF(Table1[[#This Row],[Combined Checking + Savings]]&lt;250,"Low",IF(Table1[[#This Row],[Combined Checking + Savings]]&lt;2000,"Medium","High"))</f>
        <v>High</v>
      </c>
      <c r="Q360" s="12">
        <f t="shared" si="10"/>
        <v>6.4555994179186045E-3</v>
      </c>
      <c r="R360" s="12">
        <f>R359+Table1[[#This Row],[Pareto''s Analysis Savings]]</f>
        <v>0.12444780804295252</v>
      </c>
      <c r="S360" s="4">
        <f t="shared" si="11"/>
        <v>0</v>
      </c>
      <c r="U360" s="7">
        <f>U359+Table1[[#This Row],[Pareto''s Analysis Savings2]]</f>
        <v>0.25098898533023806</v>
      </c>
    </row>
    <row r="361" spans="1:21" x14ac:dyDescent="0.2">
      <c r="A361" s="4" t="s">
        <v>42</v>
      </c>
      <c r="B361" s="5">
        <v>0</v>
      </c>
      <c r="C361" s="5">
        <v>5180</v>
      </c>
      <c r="D361" s="5">
        <f>Table1[[#This Row],[Savings]]+Table1[[#This Row],[Checking ]]</f>
        <v>5180</v>
      </c>
      <c r="E361" s="6">
        <v>22</v>
      </c>
      <c r="F361" s="4">
        <v>4</v>
      </c>
      <c r="G361" s="4" t="s">
        <v>31</v>
      </c>
      <c r="H361" s="4" t="s">
        <v>32</v>
      </c>
      <c r="I361" s="6">
        <v>40</v>
      </c>
      <c r="J361" s="4" t="s">
        <v>28</v>
      </c>
      <c r="K361" s="6">
        <v>2</v>
      </c>
      <c r="L361" s="4" t="s">
        <v>40</v>
      </c>
      <c r="M361" s="4" t="s">
        <v>2</v>
      </c>
      <c r="N361" s="4" t="str">
        <f>IF(Table1[[#This Row],[Checking ]]&lt;250,"Low",IF(Table1[[#This Row],[Checking ]]&lt;2000,"Medium","High"))</f>
        <v>Low</v>
      </c>
      <c r="O361" s="4" t="str">
        <f>IF(Table1[[#This Row],[Savings]]&lt;250,"Low",IF(Table1[[#This Row],[Savings]]&lt;2000,"Medium","High"))</f>
        <v>High</v>
      </c>
      <c r="P361" s="4" t="str">
        <f>IF(Table1[[#This Row],[Combined Checking + Savings]]&lt;250,"Low",IF(Table1[[#This Row],[Combined Checking + Savings]]&lt;2000,"Medium","High"))</f>
        <v>High</v>
      </c>
      <c r="Q361" s="12">
        <f t="shared" si="10"/>
        <v>6.7243122832934595E-3</v>
      </c>
      <c r="R361" s="12">
        <f>R360+Table1[[#This Row],[Pareto''s Analysis Savings]]</f>
        <v>0.13117212032624598</v>
      </c>
      <c r="S361" s="4">
        <f t="shared" si="11"/>
        <v>0</v>
      </c>
      <c r="U361" s="7">
        <f>U360+Table1[[#This Row],[Pareto''s Analysis Savings2]]</f>
        <v>0.25098898533023806</v>
      </c>
    </row>
    <row r="362" spans="1:21" x14ac:dyDescent="0.2">
      <c r="A362" s="4" t="s">
        <v>25</v>
      </c>
      <c r="B362" s="5">
        <v>0</v>
      </c>
      <c r="C362" s="5">
        <v>5564</v>
      </c>
      <c r="D362" s="5">
        <f>Table1[[#This Row],[Savings]]+Table1[[#This Row],[Checking ]]</f>
        <v>5564</v>
      </c>
      <c r="E362" s="6">
        <v>25</v>
      </c>
      <c r="F362" s="4">
        <v>93</v>
      </c>
      <c r="G362" s="4" t="s">
        <v>31</v>
      </c>
      <c r="H362" s="4" t="s">
        <v>32</v>
      </c>
      <c r="I362" s="6">
        <v>33</v>
      </c>
      <c r="J362" s="4" t="s">
        <v>28</v>
      </c>
      <c r="K362" s="6">
        <v>2</v>
      </c>
      <c r="L362" s="4" t="s">
        <v>36</v>
      </c>
      <c r="M362" s="4" t="s">
        <v>3</v>
      </c>
      <c r="N362" s="4" t="str">
        <f>IF(Table1[[#This Row],[Checking ]]&lt;250,"Low",IF(Table1[[#This Row],[Checking ]]&lt;2000,"Medium","High"))</f>
        <v>Low</v>
      </c>
      <c r="O362" s="4" t="str">
        <f>IF(Table1[[#This Row],[Savings]]&lt;250,"Low",IF(Table1[[#This Row],[Savings]]&lt;2000,"Medium","High"))</f>
        <v>High</v>
      </c>
      <c r="P362" s="4" t="str">
        <f>IF(Table1[[#This Row],[Combined Checking + Savings]]&lt;250,"Low",IF(Table1[[#This Row],[Combined Checking + Savings]]&lt;2000,"Medium","High"))</f>
        <v>High</v>
      </c>
      <c r="Q362" s="12">
        <f t="shared" si="10"/>
        <v>7.2227941205105801E-3</v>
      </c>
      <c r="R362" s="12">
        <f>R361+Table1[[#This Row],[Pareto''s Analysis Savings]]</f>
        <v>0.13839491444675656</v>
      </c>
      <c r="S362" s="4">
        <f t="shared" si="11"/>
        <v>0</v>
      </c>
      <c r="U362" s="7">
        <f>U361+Table1[[#This Row],[Pareto''s Analysis Savings2]]</f>
        <v>0.25098898533023806</v>
      </c>
    </row>
    <row r="363" spans="1:21" x14ac:dyDescent="0.2">
      <c r="A363" s="4" t="s">
        <v>38</v>
      </c>
      <c r="B363" s="5">
        <v>5588</v>
      </c>
      <c r="C363" s="5">
        <v>0</v>
      </c>
      <c r="D363" s="5">
        <f>Table1[[#This Row],[Savings]]+Table1[[#This Row],[Checking ]]</f>
        <v>5588</v>
      </c>
      <c r="E363" s="6">
        <v>22</v>
      </c>
      <c r="F363" s="4">
        <v>10</v>
      </c>
      <c r="G363" s="4" t="s">
        <v>26</v>
      </c>
      <c r="H363" s="4" t="s">
        <v>27</v>
      </c>
      <c r="I363" s="6">
        <v>28</v>
      </c>
      <c r="J363" s="4" t="s">
        <v>28</v>
      </c>
      <c r="K363" s="6">
        <v>4</v>
      </c>
      <c r="L363" s="4" t="s">
        <v>36</v>
      </c>
      <c r="M363" s="4" t="s">
        <v>2</v>
      </c>
      <c r="N363" s="4" t="str">
        <f>IF(Table1[[#This Row],[Checking ]]&lt;250,"Low",IF(Table1[[#This Row],[Checking ]]&lt;2000,"Medium","High"))</f>
        <v>High</v>
      </c>
      <c r="O363" s="4" t="str">
        <f>IF(Table1[[#This Row],[Savings]]&lt;250,"Low",IF(Table1[[#This Row],[Savings]]&lt;2000,"Medium","High"))</f>
        <v>Low</v>
      </c>
      <c r="P363" s="4" t="str">
        <f>IF(Table1[[#This Row],[Combined Checking + Savings]]&lt;250,"Low",IF(Table1[[#This Row],[Combined Checking + Savings]]&lt;2000,"Medium","High"))</f>
        <v>High</v>
      </c>
      <c r="Q363" s="12">
        <f t="shared" si="10"/>
        <v>0</v>
      </c>
      <c r="R363" s="12">
        <f>R362+Table1[[#This Row],[Pareto''s Analysis Savings]]</f>
        <v>0.13839491444675656</v>
      </c>
      <c r="S363" s="4">
        <f t="shared" si="11"/>
        <v>1.2545857038297643E-2</v>
      </c>
      <c r="U363" s="7">
        <f>U362+Table1[[#This Row],[Pareto''s Analysis Savings2]]</f>
        <v>0.26353484236853569</v>
      </c>
    </row>
    <row r="364" spans="1:21" x14ac:dyDescent="0.2">
      <c r="A364" s="4" t="s">
        <v>33</v>
      </c>
      <c r="B364" s="5">
        <v>963</v>
      </c>
      <c r="C364" s="5">
        <v>4754</v>
      </c>
      <c r="D364" s="5">
        <f>Table1[[#This Row],[Savings]]+Table1[[#This Row],[Checking ]]</f>
        <v>5717</v>
      </c>
      <c r="E364" s="6">
        <v>40</v>
      </c>
      <c r="F364" s="4">
        <v>45</v>
      </c>
      <c r="G364" s="4" t="s">
        <v>31</v>
      </c>
      <c r="H364" s="4" t="s">
        <v>32</v>
      </c>
      <c r="I364" s="6">
        <v>31</v>
      </c>
      <c r="J364" s="4" t="s">
        <v>39</v>
      </c>
      <c r="K364" s="6">
        <v>3</v>
      </c>
      <c r="L364" s="4" t="s">
        <v>36</v>
      </c>
      <c r="M364" s="4" t="s">
        <v>3</v>
      </c>
      <c r="N364" s="4" t="str">
        <f>IF(Table1[[#This Row],[Checking ]]&lt;250,"Low",IF(Table1[[#This Row],[Checking ]]&lt;2000,"Medium","High"))</f>
        <v>Medium</v>
      </c>
      <c r="O364" s="4" t="str">
        <f>IF(Table1[[#This Row],[Savings]]&lt;250,"Low",IF(Table1[[#This Row],[Savings]]&lt;2000,"Medium","High"))</f>
        <v>High</v>
      </c>
      <c r="P364" s="4" t="str">
        <f>IF(Table1[[#This Row],[Combined Checking + Savings]]&lt;250,"Low",IF(Table1[[#This Row],[Combined Checking + Savings]]&lt;2000,"Medium","High"))</f>
        <v>High</v>
      </c>
      <c r="Q364" s="12">
        <f t="shared" si="10"/>
        <v>6.1713089951307152E-3</v>
      </c>
      <c r="R364" s="12">
        <f>R363+Table1[[#This Row],[Pareto''s Analysis Savings]]</f>
        <v>0.14456622344188727</v>
      </c>
      <c r="S364" s="4">
        <f t="shared" si="11"/>
        <v>2.1620723564568056E-3</v>
      </c>
      <c r="U364" s="7">
        <f>U363+Table1[[#This Row],[Pareto''s Analysis Savings2]]</f>
        <v>0.26569691472499252</v>
      </c>
    </row>
    <row r="365" spans="1:21" x14ac:dyDescent="0.2">
      <c r="A365" s="4" t="s">
        <v>25</v>
      </c>
      <c r="B365" s="5">
        <v>5133</v>
      </c>
      <c r="C365" s="5">
        <v>698</v>
      </c>
      <c r="D365" s="5">
        <f>Table1[[#This Row],[Savings]]+Table1[[#This Row],[Checking ]]</f>
        <v>5831</v>
      </c>
      <c r="E365" s="6">
        <v>19</v>
      </c>
      <c r="F365" s="4">
        <v>14</v>
      </c>
      <c r="G365" s="4" t="s">
        <v>31</v>
      </c>
      <c r="H365" s="4" t="s">
        <v>32</v>
      </c>
      <c r="I365" s="6">
        <v>36</v>
      </c>
      <c r="J365" s="4" t="s">
        <v>28</v>
      </c>
      <c r="K365" s="6">
        <v>2</v>
      </c>
      <c r="L365" s="4" t="s">
        <v>36</v>
      </c>
      <c r="M365" s="4" t="s">
        <v>2</v>
      </c>
      <c r="N365" s="4" t="str">
        <f>IF(Table1[[#This Row],[Checking ]]&lt;250,"Low",IF(Table1[[#This Row],[Checking ]]&lt;2000,"Medium","High"))</f>
        <v>High</v>
      </c>
      <c r="O365" s="4" t="str">
        <f>IF(Table1[[#This Row],[Savings]]&lt;250,"Low",IF(Table1[[#This Row],[Savings]]&lt;2000,"Medium","High"))</f>
        <v>Medium</v>
      </c>
      <c r="P365" s="4" t="str">
        <f>IF(Table1[[#This Row],[Combined Checking + Savings]]&lt;250,"Low",IF(Table1[[#This Row],[Combined Checking + Savings]]&lt;2000,"Medium","High"))</f>
        <v>High</v>
      </c>
      <c r="Q365" s="12">
        <f t="shared" si="10"/>
        <v>9.0609458952487149E-4</v>
      </c>
      <c r="R365" s="12">
        <f>R364+Table1[[#This Row],[Pareto''s Analysis Savings]]</f>
        <v>0.14547231803141214</v>
      </c>
      <c r="S365" s="4">
        <f t="shared" si="11"/>
        <v>1.1524317139867896E-2</v>
      </c>
      <c r="U365" s="7">
        <f>U364+Table1[[#This Row],[Pareto''s Analysis Savings2]]</f>
        <v>0.27722123186486042</v>
      </c>
    </row>
    <row r="366" spans="1:21" x14ac:dyDescent="0.2">
      <c r="A366" s="4" t="s">
        <v>30</v>
      </c>
      <c r="B366" s="5">
        <v>0</v>
      </c>
      <c r="C366" s="5">
        <v>5857</v>
      </c>
      <c r="D366" s="5">
        <f>Table1[[#This Row],[Savings]]+Table1[[#This Row],[Checking ]]</f>
        <v>5857</v>
      </c>
      <c r="E366" s="6">
        <v>19</v>
      </c>
      <c r="F366" s="4">
        <v>20</v>
      </c>
      <c r="G366" s="4" t="s">
        <v>31</v>
      </c>
      <c r="H366" s="4" t="s">
        <v>32</v>
      </c>
      <c r="I366" s="6">
        <v>27</v>
      </c>
      <c r="J366" s="4" t="s">
        <v>28</v>
      </c>
      <c r="K366" s="6">
        <v>2</v>
      </c>
      <c r="L366" s="4" t="s">
        <v>36</v>
      </c>
      <c r="M366" s="4" t="s">
        <v>3</v>
      </c>
      <c r="N366" s="4" t="str">
        <f>IF(Table1[[#This Row],[Checking ]]&lt;250,"Low",IF(Table1[[#This Row],[Checking ]]&lt;2000,"Medium","High"))</f>
        <v>Low</v>
      </c>
      <c r="O366" s="4" t="str">
        <f>IF(Table1[[#This Row],[Savings]]&lt;250,"Low",IF(Table1[[#This Row],[Savings]]&lt;2000,"Medium","High"))</f>
        <v>High</v>
      </c>
      <c r="P366" s="4" t="str">
        <f>IF(Table1[[#This Row],[Combined Checking + Savings]]&lt;250,"Low",IF(Table1[[#This Row],[Combined Checking + Savings]]&lt;2000,"Medium","High"))</f>
        <v>High</v>
      </c>
      <c r="Q366" s="12">
        <f t="shared" si="10"/>
        <v>7.6031461473455193E-3</v>
      </c>
      <c r="R366" s="12">
        <f>R365+Table1[[#This Row],[Pareto''s Analysis Savings]]</f>
        <v>0.15307546417875767</v>
      </c>
      <c r="S366" s="4">
        <f t="shared" si="11"/>
        <v>0</v>
      </c>
      <c r="U366" s="7">
        <f>U365+Table1[[#This Row],[Pareto''s Analysis Savings2]]</f>
        <v>0.27722123186486042</v>
      </c>
    </row>
    <row r="367" spans="1:21" x14ac:dyDescent="0.2">
      <c r="A367" s="4" t="s">
        <v>25</v>
      </c>
      <c r="B367" s="5">
        <v>5960</v>
      </c>
      <c r="C367" s="5">
        <v>129</v>
      </c>
      <c r="D367" s="5">
        <f>Table1[[#This Row],[Savings]]+Table1[[#This Row],[Checking ]]</f>
        <v>6089</v>
      </c>
      <c r="E367" s="6">
        <v>13</v>
      </c>
      <c r="F367" s="4">
        <v>16</v>
      </c>
      <c r="G367" s="4" t="s">
        <v>31</v>
      </c>
      <c r="H367" s="4" t="s">
        <v>37</v>
      </c>
      <c r="I367" s="6">
        <v>23</v>
      </c>
      <c r="J367" s="4" t="s">
        <v>28</v>
      </c>
      <c r="K367" s="6">
        <v>1</v>
      </c>
      <c r="L367" s="4" t="s">
        <v>36</v>
      </c>
      <c r="M367" s="4" t="s">
        <v>3</v>
      </c>
      <c r="N367" s="4" t="str">
        <f>IF(Table1[[#This Row],[Checking ]]&lt;250,"Low",IF(Table1[[#This Row],[Checking ]]&lt;2000,"Medium","High"))</f>
        <v>High</v>
      </c>
      <c r="O367" s="4" t="str">
        <f>IF(Table1[[#This Row],[Savings]]&lt;250,"Low",IF(Table1[[#This Row],[Savings]]&lt;2000,"Medium","High"))</f>
        <v>Low</v>
      </c>
      <c r="P367" s="4" t="str">
        <f>IF(Table1[[#This Row],[Combined Checking + Savings]]&lt;250,"Low",IF(Table1[[#This Row],[Combined Checking + Savings]]&lt;2000,"Medium","High"))</f>
        <v>High</v>
      </c>
      <c r="Q367" s="12">
        <f t="shared" si="10"/>
        <v>1.6745874219012668E-4</v>
      </c>
      <c r="R367" s="12">
        <f>R366+Table1[[#This Row],[Pareto''s Analysis Savings]]</f>
        <v>0.15324292292094779</v>
      </c>
      <c r="S367" s="4">
        <f t="shared" si="11"/>
        <v>1.3381050098112733E-2</v>
      </c>
      <c r="U367" s="7">
        <f>U366+Table1[[#This Row],[Pareto''s Analysis Savings2]]</f>
        <v>0.29060228196297316</v>
      </c>
    </row>
    <row r="368" spans="1:21" x14ac:dyDescent="0.2">
      <c r="A368" s="4" t="s">
        <v>34</v>
      </c>
      <c r="B368" s="5">
        <v>0</v>
      </c>
      <c r="C368" s="5">
        <v>6345</v>
      </c>
      <c r="D368" s="5">
        <f>Table1[[#This Row],[Savings]]+Table1[[#This Row],[Checking ]]</f>
        <v>6345</v>
      </c>
      <c r="E368" s="6">
        <v>25</v>
      </c>
      <c r="F368" s="4">
        <v>19</v>
      </c>
      <c r="G368" s="4" t="s">
        <v>31</v>
      </c>
      <c r="H368" s="4" t="s">
        <v>32</v>
      </c>
      <c r="I368" s="6">
        <v>26</v>
      </c>
      <c r="J368" s="4" t="s">
        <v>28</v>
      </c>
      <c r="K368" s="6">
        <v>2</v>
      </c>
      <c r="L368" s="4" t="s">
        <v>36</v>
      </c>
      <c r="M368" s="4" t="s">
        <v>3</v>
      </c>
      <c r="N368" s="4" t="str">
        <f>IF(Table1[[#This Row],[Checking ]]&lt;250,"Low",IF(Table1[[#This Row],[Checking ]]&lt;2000,"Medium","High"))</f>
        <v>Low</v>
      </c>
      <c r="O368" s="4" t="str">
        <f>IF(Table1[[#This Row],[Savings]]&lt;250,"Low",IF(Table1[[#This Row],[Savings]]&lt;2000,"Medium","High"))</f>
        <v>High</v>
      </c>
      <c r="P368" s="4" t="str">
        <f>IF(Table1[[#This Row],[Combined Checking + Savings]]&lt;250,"Low",IF(Table1[[#This Row],[Combined Checking + Savings]]&lt;2000,"Medium","High"))</f>
        <v>High</v>
      </c>
      <c r="Q368" s="12">
        <f t="shared" si="10"/>
        <v>8.2366334821422776E-3</v>
      </c>
      <c r="R368" s="12">
        <f>R367+Table1[[#This Row],[Pareto''s Analysis Savings]]</f>
        <v>0.16147955640309009</v>
      </c>
      <c r="S368" s="4">
        <f t="shared" si="11"/>
        <v>0</v>
      </c>
      <c r="U368" s="7">
        <f>U367+Table1[[#This Row],[Pareto''s Analysis Savings2]]</f>
        <v>0.29060228196297316</v>
      </c>
    </row>
    <row r="369" spans="1:21" x14ac:dyDescent="0.2">
      <c r="A369" s="4" t="s">
        <v>25</v>
      </c>
      <c r="B369" s="5">
        <v>0</v>
      </c>
      <c r="C369" s="5">
        <v>6490</v>
      </c>
      <c r="D369" s="5">
        <f>Table1[[#This Row],[Savings]]+Table1[[#This Row],[Checking ]]</f>
        <v>6490</v>
      </c>
      <c r="E369" s="6">
        <v>19</v>
      </c>
      <c r="F369" s="4">
        <v>85</v>
      </c>
      <c r="G369" s="4" t="s">
        <v>31</v>
      </c>
      <c r="H369" s="4" t="s">
        <v>32</v>
      </c>
      <c r="I369" s="6">
        <v>45</v>
      </c>
      <c r="J369" s="4" t="s">
        <v>28</v>
      </c>
      <c r="K369" s="6">
        <v>4</v>
      </c>
      <c r="L369" s="4" t="s">
        <v>36</v>
      </c>
      <c r="M369" s="4" t="s">
        <v>3</v>
      </c>
      <c r="N369" s="4" t="str">
        <f>IF(Table1[[#This Row],[Checking ]]&lt;250,"Low",IF(Table1[[#This Row],[Checking ]]&lt;2000,"Medium","High"))</f>
        <v>Low</v>
      </c>
      <c r="O369" s="4" t="str">
        <f>IF(Table1[[#This Row],[Savings]]&lt;250,"Low",IF(Table1[[#This Row],[Savings]]&lt;2000,"Medium","High"))</f>
        <v>High</v>
      </c>
      <c r="P369" s="4" t="str">
        <f>IF(Table1[[#This Row],[Combined Checking + Savings]]&lt;250,"Low",IF(Table1[[#This Row],[Combined Checking + Savings]]&lt;2000,"Medium","High"))</f>
        <v>High</v>
      </c>
      <c r="Q369" s="12">
        <f t="shared" si="10"/>
        <v>8.424862300883117E-3</v>
      </c>
      <c r="R369" s="12">
        <f>R368+Table1[[#This Row],[Pareto''s Analysis Savings]]</f>
        <v>0.16990441870397321</v>
      </c>
      <c r="S369" s="4">
        <f t="shared" si="11"/>
        <v>0</v>
      </c>
      <c r="U369" s="7">
        <f>U368+Table1[[#This Row],[Pareto''s Analysis Savings2]]</f>
        <v>0.29060228196297316</v>
      </c>
    </row>
    <row r="370" spans="1:21" x14ac:dyDescent="0.2">
      <c r="A370" s="4" t="s">
        <v>25</v>
      </c>
      <c r="B370" s="5">
        <v>0</v>
      </c>
      <c r="C370" s="5">
        <v>6628</v>
      </c>
      <c r="D370" s="5">
        <f>Table1[[#This Row],[Savings]]+Table1[[#This Row],[Checking ]]</f>
        <v>6628</v>
      </c>
      <c r="E370" s="6">
        <v>37</v>
      </c>
      <c r="F370" s="4">
        <v>65</v>
      </c>
      <c r="G370" s="4" t="s">
        <v>31</v>
      </c>
      <c r="H370" s="4" t="s">
        <v>32</v>
      </c>
      <c r="I370" s="6">
        <v>38</v>
      </c>
      <c r="J370" s="4" t="s">
        <v>28</v>
      </c>
      <c r="K370" s="6">
        <v>4</v>
      </c>
      <c r="L370" s="4" t="s">
        <v>36</v>
      </c>
      <c r="M370" s="4" t="s">
        <v>3</v>
      </c>
      <c r="N370" s="4" t="str">
        <f>IF(Table1[[#This Row],[Checking ]]&lt;250,"Low",IF(Table1[[#This Row],[Checking ]]&lt;2000,"Medium","High"))</f>
        <v>Low</v>
      </c>
      <c r="O370" s="4" t="str">
        <f>IF(Table1[[#This Row],[Savings]]&lt;250,"Low",IF(Table1[[#This Row],[Savings]]&lt;2000,"Medium","High"))</f>
        <v>High</v>
      </c>
      <c r="P370" s="4" t="str">
        <f>IF(Table1[[#This Row],[Combined Checking + Savings]]&lt;250,"Low",IF(Table1[[#This Row],[Combined Checking + Savings]]&lt;2000,"Medium","High"))</f>
        <v>High</v>
      </c>
      <c r="Q370" s="12">
        <f t="shared" si="10"/>
        <v>8.604004211133021E-3</v>
      </c>
      <c r="R370" s="12">
        <f>R369+Table1[[#This Row],[Pareto''s Analysis Savings]]</f>
        <v>0.17850842291510624</v>
      </c>
      <c r="S370" s="4">
        <f t="shared" si="11"/>
        <v>0</v>
      </c>
      <c r="U370" s="7">
        <f>U369+Table1[[#This Row],[Pareto''s Analysis Savings2]]</f>
        <v>0.29060228196297316</v>
      </c>
    </row>
    <row r="371" spans="1:21" x14ac:dyDescent="0.2">
      <c r="A371" s="4" t="s">
        <v>30</v>
      </c>
      <c r="B371" s="5">
        <v>150</v>
      </c>
      <c r="C371" s="5">
        <v>6520</v>
      </c>
      <c r="D371" s="5">
        <f>Table1[[#This Row],[Savings]]+Table1[[#This Row],[Checking ]]</f>
        <v>6670</v>
      </c>
      <c r="E371" s="6">
        <v>12</v>
      </c>
      <c r="F371" s="4">
        <v>1</v>
      </c>
      <c r="G371" s="4" t="s">
        <v>26</v>
      </c>
      <c r="H371" s="4" t="s">
        <v>27</v>
      </c>
      <c r="I371" s="6">
        <v>19</v>
      </c>
      <c r="J371" s="4" t="s">
        <v>28</v>
      </c>
      <c r="K371" s="6">
        <v>1</v>
      </c>
      <c r="L371" s="4" t="s">
        <v>36</v>
      </c>
      <c r="M371" s="4" t="s">
        <v>3</v>
      </c>
      <c r="N371" s="4" t="str">
        <f>IF(Table1[[#This Row],[Checking ]]&lt;250,"Low",IF(Table1[[#This Row],[Checking ]]&lt;2000,"Medium","High"))</f>
        <v>Low</v>
      </c>
      <c r="O371" s="4" t="str">
        <f>IF(Table1[[#This Row],[Savings]]&lt;250,"Low",IF(Table1[[#This Row],[Savings]]&lt;2000,"Medium","High"))</f>
        <v>High</v>
      </c>
      <c r="P371" s="4" t="str">
        <f>IF(Table1[[#This Row],[Combined Checking + Savings]]&lt;250,"Low",IF(Table1[[#This Row],[Combined Checking + Savings]]&lt;2000,"Medium","High"))</f>
        <v>High</v>
      </c>
      <c r="Q371" s="12">
        <f t="shared" si="10"/>
        <v>8.4638061944157048E-3</v>
      </c>
      <c r="R371" s="12">
        <f>R370+Table1[[#This Row],[Pareto''s Analysis Savings]]</f>
        <v>0.18697222910952194</v>
      </c>
      <c r="S371" s="4">
        <f t="shared" si="11"/>
        <v>3.3677139508672986E-4</v>
      </c>
      <c r="U371" s="7">
        <f>U370+Table1[[#This Row],[Pareto''s Analysis Savings2]]</f>
        <v>0.29093905335805992</v>
      </c>
    </row>
    <row r="372" spans="1:21" x14ac:dyDescent="0.2">
      <c r="A372" s="4" t="s">
        <v>25</v>
      </c>
      <c r="B372" s="5">
        <v>6509</v>
      </c>
      <c r="C372" s="5">
        <v>493</v>
      </c>
      <c r="D372" s="5">
        <f>Table1[[#This Row],[Savings]]+Table1[[#This Row],[Checking ]]</f>
        <v>7002</v>
      </c>
      <c r="E372" s="6">
        <v>37</v>
      </c>
      <c r="F372" s="4">
        <v>9</v>
      </c>
      <c r="G372" s="4" t="s">
        <v>31</v>
      </c>
      <c r="H372" s="4" t="s">
        <v>32</v>
      </c>
      <c r="I372" s="6">
        <v>25</v>
      </c>
      <c r="J372" s="4" t="s">
        <v>28</v>
      </c>
      <c r="K372" s="6">
        <v>2</v>
      </c>
      <c r="L372" s="4" t="s">
        <v>36</v>
      </c>
      <c r="M372" s="4" t="s">
        <v>2</v>
      </c>
      <c r="N372" s="4" t="str">
        <f>IF(Table1[[#This Row],[Checking ]]&lt;250,"Low",IF(Table1[[#This Row],[Checking ]]&lt;2000,"Medium","High"))</f>
        <v>High</v>
      </c>
      <c r="O372" s="4" t="str">
        <f>IF(Table1[[#This Row],[Savings]]&lt;250,"Low",IF(Table1[[#This Row],[Savings]]&lt;2000,"Medium","High"))</f>
        <v>Medium</v>
      </c>
      <c r="P372" s="4" t="str">
        <f>IF(Table1[[#This Row],[Combined Checking + Savings]]&lt;250,"Low",IF(Table1[[#This Row],[Combined Checking + Savings]]&lt;2000,"Medium","High"))</f>
        <v>High</v>
      </c>
      <c r="Q372" s="12">
        <f t="shared" si="10"/>
        <v>6.3997798371885628E-4</v>
      </c>
      <c r="R372" s="12">
        <f>R371+Table1[[#This Row],[Pareto''s Analysis Savings]]</f>
        <v>0.18761220709324078</v>
      </c>
      <c r="S372" s="4">
        <f t="shared" si="11"/>
        <v>1.4613633404130164E-2</v>
      </c>
      <c r="U372" s="7">
        <f>U371+Table1[[#This Row],[Pareto''s Analysis Savings2]]</f>
        <v>0.30555268676219011</v>
      </c>
    </row>
    <row r="373" spans="1:21" x14ac:dyDescent="0.2">
      <c r="A373" s="4" t="s">
        <v>34</v>
      </c>
      <c r="B373" s="5">
        <v>271</v>
      </c>
      <c r="C373" s="5">
        <v>7090</v>
      </c>
      <c r="D373" s="5">
        <f>Table1[[#This Row],[Savings]]+Table1[[#This Row],[Checking ]]</f>
        <v>7361</v>
      </c>
      <c r="E373" s="6">
        <v>25</v>
      </c>
      <c r="F373" s="4">
        <v>2</v>
      </c>
      <c r="G373" s="4" t="s">
        <v>26</v>
      </c>
      <c r="H373" s="4" t="s">
        <v>27</v>
      </c>
      <c r="I373" s="6">
        <v>27</v>
      </c>
      <c r="J373" s="4" t="s">
        <v>39</v>
      </c>
      <c r="K373" s="6">
        <v>4</v>
      </c>
      <c r="L373" s="4" t="s">
        <v>36</v>
      </c>
      <c r="M373" s="4" t="s">
        <v>2</v>
      </c>
      <c r="N373" s="4" t="str">
        <f>IF(Table1[[#This Row],[Checking ]]&lt;250,"Low",IF(Table1[[#This Row],[Checking ]]&lt;2000,"Medium","High"))</f>
        <v>Medium</v>
      </c>
      <c r="O373" s="4" t="str">
        <f>IF(Table1[[#This Row],[Savings]]&lt;250,"Low",IF(Table1[[#This Row],[Savings]]&lt;2000,"Medium","High"))</f>
        <v>High</v>
      </c>
      <c r="P373" s="4" t="str">
        <f>IF(Table1[[#This Row],[Combined Checking + Savings]]&lt;250,"Low",IF(Table1[[#This Row],[Combined Checking + Savings]]&lt;2000,"Medium","High"))</f>
        <v>High</v>
      </c>
      <c r="Q373" s="12">
        <f t="shared" si="10"/>
        <v>9.2037401715348698E-3</v>
      </c>
      <c r="R373" s="12">
        <f>R372+Table1[[#This Row],[Pareto''s Analysis Savings]]</f>
        <v>0.19681594726477564</v>
      </c>
      <c r="S373" s="4">
        <f t="shared" si="11"/>
        <v>6.0843365379002529E-4</v>
      </c>
      <c r="U373" s="7">
        <f>U372+Table1[[#This Row],[Pareto''s Analysis Savings2]]</f>
        <v>0.30616112041598015</v>
      </c>
    </row>
    <row r="374" spans="1:21" x14ac:dyDescent="0.2">
      <c r="A374" s="4" t="s">
        <v>30</v>
      </c>
      <c r="B374" s="5">
        <v>0</v>
      </c>
      <c r="C374" s="5">
        <v>7710</v>
      </c>
      <c r="D374" s="5">
        <f>Table1[[#This Row],[Savings]]+Table1[[#This Row],[Checking ]]</f>
        <v>7710</v>
      </c>
      <c r="E374" s="6">
        <v>25</v>
      </c>
      <c r="F374" s="4">
        <v>114</v>
      </c>
      <c r="G374" s="4" t="s">
        <v>31</v>
      </c>
      <c r="H374" s="4" t="s">
        <v>32</v>
      </c>
      <c r="I374" s="6">
        <v>52</v>
      </c>
      <c r="J374" s="4" t="s">
        <v>28</v>
      </c>
      <c r="K374" s="6">
        <v>4</v>
      </c>
      <c r="L374" s="4" t="s">
        <v>36</v>
      </c>
      <c r="M374" s="4" t="s">
        <v>3</v>
      </c>
      <c r="N374" s="4" t="str">
        <f>IF(Table1[[#This Row],[Checking ]]&lt;250,"Low",IF(Table1[[#This Row],[Checking ]]&lt;2000,"Medium","High"))</f>
        <v>Low</v>
      </c>
      <c r="O374" s="4" t="str">
        <f>IF(Table1[[#This Row],[Savings]]&lt;250,"Low",IF(Table1[[#This Row],[Savings]]&lt;2000,"Medium","High"))</f>
        <v>High</v>
      </c>
      <c r="P374" s="4" t="str">
        <f>IF(Table1[[#This Row],[Combined Checking + Savings]]&lt;250,"Low",IF(Table1[[#This Row],[Combined Checking + Savings]]&lt;2000,"Medium","High"))</f>
        <v>High</v>
      </c>
      <c r="Q374" s="12">
        <f t="shared" si="10"/>
        <v>1.0008580637875013E-2</v>
      </c>
      <c r="R374" s="12">
        <f>R373+Table1[[#This Row],[Pareto''s Analysis Savings]]</f>
        <v>0.20682452790265066</v>
      </c>
      <c r="S374" s="4">
        <f t="shared" si="11"/>
        <v>0</v>
      </c>
      <c r="U374" s="7">
        <f>U373+Table1[[#This Row],[Pareto''s Analysis Savings2]]</f>
        <v>0.30616112041598015</v>
      </c>
    </row>
    <row r="375" spans="1:21" x14ac:dyDescent="0.2">
      <c r="A375" s="4" t="s">
        <v>25</v>
      </c>
      <c r="B375" s="5">
        <v>6851</v>
      </c>
      <c r="C375" s="5">
        <v>901</v>
      </c>
      <c r="D375" s="5">
        <f>Table1[[#This Row],[Savings]]+Table1[[#This Row],[Checking ]]</f>
        <v>7752</v>
      </c>
      <c r="E375" s="6">
        <v>13</v>
      </c>
      <c r="F375" s="4">
        <v>21</v>
      </c>
      <c r="G375" s="4" t="s">
        <v>26</v>
      </c>
      <c r="H375" s="4" t="s">
        <v>27</v>
      </c>
      <c r="I375" s="6">
        <v>43</v>
      </c>
      <c r="J375" s="4" t="s">
        <v>39</v>
      </c>
      <c r="K375" s="6">
        <v>2</v>
      </c>
      <c r="L375" s="4" t="s">
        <v>40</v>
      </c>
      <c r="M375" s="4" t="s">
        <v>3</v>
      </c>
      <c r="N375" s="4" t="str">
        <f>IF(Table1[[#This Row],[Checking ]]&lt;250,"Low",IF(Table1[[#This Row],[Checking ]]&lt;2000,"Medium","High"))</f>
        <v>High</v>
      </c>
      <c r="O375" s="4" t="str">
        <f>IF(Table1[[#This Row],[Savings]]&lt;250,"Low",IF(Table1[[#This Row],[Savings]]&lt;2000,"Medium","High"))</f>
        <v>Medium</v>
      </c>
      <c r="P375" s="4" t="str">
        <f>IF(Table1[[#This Row],[Combined Checking + Savings]]&lt;250,"Low",IF(Table1[[#This Row],[Combined Checking + Savings]]&lt;2000,"Medium","High"))</f>
        <v>High</v>
      </c>
      <c r="Q375" s="12">
        <f t="shared" si="10"/>
        <v>1.1696149357620475E-3</v>
      </c>
      <c r="R375" s="12">
        <f>R374+Table1[[#This Row],[Pareto''s Analysis Savings]]</f>
        <v>0.20799414283841269</v>
      </c>
      <c r="S375" s="4">
        <f t="shared" si="11"/>
        <v>1.5381472184927908E-2</v>
      </c>
      <c r="U375" s="7">
        <f>U374+Table1[[#This Row],[Pareto''s Analysis Savings2]]</f>
        <v>0.32154259260090806</v>
      </c>
    </row>
    <row r="376" spans="1:21" x14ac:dyDescent="0.2">
      <c r="A376" s="4" t="s">
        <v>30</v>
      </c>
      <c r="B376" s="5">
        <v>352</v>
      </c>
      <c r="C376" s="5">
        <v>7525</v>
      </c>
      <c r="D376" s="5">
        <f>Table1[[#This Row],[Savings]]+Table1[[#This Row],[Checking ]]</f>
        <v>7877</v>
      </c>
      <c r="E376" s="6">
        <v>13</v>
      </c>
      <c r="F376" s="4">
        <v>4</v>
      </c>
      <c r="G376" s="4" t="s">
        <v>26</v>
      </c>
      <c r="H376" s="4" t="s">
        <v>27</v>
      </c>
      <c r="I376" s="6">
        <v>18</v>
      </c>
      <c r="J376" s="4" t="s">
        <v>39</v>
      </c>
      <c r="K376" s="6">
        <v>4</v>
      </c>
      <c r="L376" s="4" t="s">
        <v>40</v>
      </c>
      <c r="M376" s="4" t="s">
        <v>3</v>
      </c>
      <c r="N376" s="4" t="str">
        <f>IF(Table1[[#This Row],[Checking ]]&lt;250,"Low",IF(Table1[[#This Row],[Checking ]]&lt;2000,"Medium","High"))</f>
        <v>Medium</v>
      </c>
      <c r="O376" s="4" t="str">
        <f>IF(Table1[[#This Row],[Savings]]&lt;250,"Low",IF(Table1[[#This Row],[Savings]]&lt;2000,"Medium","High"))</f>
        <v>High</v>
      </c>
      <c r="P376" s="4" t="str">
        <f>IF(Table1[[#This Row],[Combined Checking + Savings]]&lt;250,"Low",IF(Table1[[#This Row],[Combined Checking + Savings]]&lt;2000,"Medium","High"))</f>
        <v>High</v>
      </c>
      <c r="Q376" s="12">
        <f t="shared" si="10"/>
        <v>9.7684266277573897E-3</v>
      </c>
      <c r="R376" s="12">
        <f>R375+Table1[[#This Row],[Pareto''s Analysis Savings]]</f>
        <v>0.21776256946617009</v>
      </c>
      <c r="S376" s="4">
        <f t="shared" si="11"/>
        <v>7.9029020713685945E-4</v>
      </c>
      <c r="U376" s="7">
        <f>U375+Table1[[#This Row],[Pareto''s Analysis Savings2]]</f>
        <v>0.3223328828080449</v>
      </c>
    </row>
    <row r="377" spans="1:21" x14ac:dyDescent="0.2">
      <c r="A377" s="4" t="s">
        <v>25</v>
      </c>
      <c r="B377" s="5">
        <v>8249</v>
      </c>
      <c r="C377" s="5">
        <v>0</v>
      </c>
      <c r="D377" s="5">
        <f>Table1[[#This Row],[Savings]]+Table1[[#This Row],[Checking ]]</f>
        <v>8249</v>
      </c>
      <c r="E377" s="6">
        <v>31</v>
      </c>
      <c r="F377" s="4">
        <v>77</v>
      </c>
      <c r="G377" s="4" t="s">
        <v>31</v>
      </c>
      <c r="H377" s="4" t="s">
        <v>32</v>
      </c>
      <c r="I377" s="6">
        <v>48</v>
      </c>
      <c r="J377" s="4" t="s">
        <v>28</v>
      </c>
      <c r="K377" s="6">
        <v>4</v>
      </c>
      <c r="L377" s="4" t="s">
        <v>40</v>
      </c>
      <c r="M377" s="4" t="s">
        <v>3</v>
      </c>
      <c r="N377" s="4" t="str">
        <f>IF(Table1[[#This Row],[Checking ]]&lt;250,"Low",IF(Table1[[#This Row],[Checking ]]&lt;2000,"Medium","High"))</f>
        <v>High</v>
      </c>
      <c r="O377" s="4" t="str">
        <f>IF(Table1[[#This Row],[Savings]]&lt;250,"Low",IF(Table1[[#This Row],[Savings]]&lt;2000,"Medium","High"))</f>
        <v>Low</v>
      </c>
      <c r="P377" s="4" t="str">
        <f>IF(Table1[[#This Row],[Combined Checking + Savings]]&lt;250,"Low",IF(Table1[[#This Row],[Combined Checking + Savings]]&lt;2000,"Medium","High"))</f>
        <v>High</v>
      </c>
      <c r="Q377" s="12">
        <f t="shared" si="10"/>
        <v>0</v>
      </c>
      <c r="R377" s="12">
        <f>R376+Table1[[#This Row],[Pareto''s Analysis Savings]]</f>
        <v>0.21776256946617009</v>
      </c>
      <c r="S377" s="4">
        <f t="shared" si="11"/>
        <v>1.8520181587136232E-2</v>
      </c>
      <c r="U377" s="7">
        <f>U376+Table1[[#This Row],[Pareto''s Analysis Savings2]]</f>
        <v>0.34085306439518115</v>
      </c>
    </row>
    <row r="378" spans="1:21" x14ac:dyDescent="0.2">
      <c r="A378" s="4" t="s">
        <v>33</v>
      </c>
      <c r="B378" s="5">
        <v>8122</v>
      </c>
      <c r="C378" s="5">
        <v>136</v>
      </c>
      <c r="D378" s="5">
        <f>Table1[[#This Row],[Savings]]+Table1[[#This Row],[Checking ]]</f>
        <v>8258</v>
      </c>
      <c r="E378" s="6">
        <v>22</v>
      </c>
      <c r="F378" s="4">
        <v>4</v>
      </c>
      <c r="G378" s="4" t="s">
        <v>31</v>
      </c>
      <c r="H378" s="4" t="s">
        <v>27</v>
      </c>
      <c r="I378" s="6">
        <v>32</v>
      </c>
      <c r="J378" s="4" t="s">
        <v>39</v>
      </c>
      <c r="K378" s="6">
        <v>1</v>
      </c>
      <c r="L378" s="4" t="s">
        <v>36</v>
      </c>
      <c r="M378" s="4" t="s">
        <v>2</v>
      </c>
      <c r="N378" s="4" t="str">
        <f>IF(Table1[[#This Row],[Checking ]]&lt;250,"Low",IF(Table1[[#This Row],[Checking ]]&lt;2000,"Medium","High"))</f>
        <v>High</v>
      </c>
      <c r="O378" s="4" t="str">
        <f>IF(Table1[[#This Row],[Savings]]&lt;250,"Low",IF(Table1[[#This Row],[Savings]]&lt;2000,"Medium","High"))</f>
        <v>Low</v>
      </c>
      <c r="P378" s="4" t="str">
        <f>IF(Table1[[#This Row],[Combined Checking + Savings]]&lt;250,"Low",IF(Table1[[#This Row],[Combined Checking + Savings]]&lt;2000,"Medium","High"))</f>
        <v>High</v>
      </c>
      <c r="Q378" s="12">
        <f t="shared" si="10"/>
        <v>1.7654565068106378E-4</v>
      </c>
      <c r="R378" s="12">
        <f>R377+Table1[[#This Row],[Pareto''s Analysis Savings]]</f>
        <v>0.21793911511685116</v>
      </c>
      <c r="S378" s="4">
        <f t="shared" si="11"/>
        <v>1.8235048472629467E-2</v>
      </c>
      <c r="U378" s="7">
        <f>U377+Table1[[#This Row],[Pareto''s Analysis Savings2]]</f>
        <v>0.35908811286781062</v>
      </c>
    </row>
    <row r="379" spans="1:21" x14ac:dyDescent="0.2">
      <c r="A379" s="4" t="s">
        <v>30</v>
      </c>
      <c r="B379" s="5">
        <v>0</v>
      </c>
      <c r="C379" s="5">
        <v>8357</v>
      </c>
      <c r="D379" s="5">
        <f>Table1[[#This Row],[Savings]]+Table1[[#This Row],[Checking ]]</f>
        <v>8357</v>
      </c>
      <c r="E379" s="6">
        <v>25</v>
      </c>
      <c r="F379" s="4">
        <v>5</v>
      </c>
      <c r="G379" s="4" t="s">
        <v>31</v>
      </c>
      <c r="H379" s="4" t="s">
        <v>32</v>
      </c>
      <c r="I379" s="6">
        <v>29</v>
      </c>
      <c r="J379" s="4" t="s">
        <v>35</v>
      </c>
      <c r="K379" s="6">
        <v>4</v>
      </c>
      <c r="L379" s="4" t="s">
        <v>36</v>
      </c>
      <c r="M379" s="4" t="s">
        <v>2</v>
      </c>
      <c r="N379" s="4" t="str">
        <f>IF(Table1[[#This Row],[Checking ]]&lt;250,"Low",IF(Table1[[#This Row],[Checking ]]&lt;2000,"Medium","High"))</f>
        <v>Low</v>
      </c>
      <c r="O379" s="4" t="str">
        <f>IF(Table1[[#This Row],[Savings]]&lt;250,"Low",IF(Table1[[#This Row],[Savings]]&lt;2000,"Medium","High"))</f>
        <v>High</v>
      </c>
      <c r="P379" s="4" t="str">
        <f>IF(Table1[[#This Row],[Combined Checking + Savings]]&lt;250,"Low",IF(Table1[[#This Row],[Combined Checking + Savings]]&lt;2000,"Medium","High"))</f>
        <v>High</v>
      </c>
      <c r="Q379" s="12">
        <f t="shared" si="10"/>
        <v>1.0848470608394487E-2</v>
      </c>
      <c r="R379" s="12">
        <f>R378+Table1[[#This Row],[Pareto''s Analysis Savings]]</f>
        <v>0.22878758572524566</v>
      </c>
      <c r="S379" s="4">
        <f t="shared" si="11"/>
        <v>0</v>
      </c>
      <c r="U379" s="7">
        <f>U378+Table1[[#This Row],[Pareto''s Analysis Savings2]]</f>
        <v>0.35908811286781062</v>
      </c>
    </row>
    <row r="380" spans="1:21" x14ac:dyDescent="0.2">
      <c r="A380" s="4" t="s">
        <v>38</v>
      </c>
      <c r="B380" s="5">
        <v>8060</v>
      </c>
      <c r="C380" s="5">
        <v>607</v>
      </c>
      <c r="D380" s="5">
        <f>Table1[[#This Row],[Savings]]+Table1[[#This Row],[Checking ]]</f>
        <v>8667</v>
      </c>
      <c r="E380" s="6">
        <v>19</v>
      </c>
      <c r="F380" s="4">
        <v>71</v>
      </c>
      <c r="G380" s="4" t="s">
        <v>26</v>
      </c>
      <c r="H380" s="4" t="s">
        <v>27</v>
      </c>
      <c r="I380" s="6">
        <v>22</v>
      </c>
      <c r="J380" s="4" t="s">
        <v>28</v>
      </c>
      <c r="K380" s="6">
        <v>2</v>
      </c>
      <c r="L380" s="4" t="s">
        <v>29</v>
      </c>
      <c r="M380" s="4" t="s">
        <v>3</v>
      </c>
      <c r="N380" s="4" t="str">
        <f>IF(Table1[[#This Row],[Checking ]]&lt;250,"Low",IF(Table1[[#This Row],[Checking ]]&lt;2000,"Medium","High"))</f>
        <v>High</v>
      </c>
      <c r="O380" s="4" t="str">
        <f>IF(Table1[[#This Row],[Savings]]&lt;250,"Low",IF(Table1[[#This Row],[Savings]]&lt;2000,"Medium","High"))</f>
        <v>Medium</v>
      </c>
      <c r="P380" s="4" t="str">
        <f>IF(Table1[[#This Row],[Combined Checking + Savings]]&lt;250,"Low",IF(Table1[[#This Row],[Combined Checking + Savings]]&lt;2000,"Medium","High"))</f>
        <v>High</v>
      </c>
      <c r="Q380" s="12">
        <f t="shared" si="10"/>
        <v>7.8796477914268911E-4</v>
      </c>
      <c r="R380" s="12">
        <f>R379+Table1[[#This Row],[Pareto''s Analysis Savings]]</f>
        <v>0.22957555050438835</v>
      </c>
      <c r="S380" s="4">
        <f t="shared" si="11"/>
        <v>1.8095849629326952E-2</v>
      </c>
      <c r="U380" s="7">
        <f>U379+Table1[[#This Row],[Pareto''s Analysis Savings2]]</f>
        <v>0.37718396249713759</v>
      </c>
    </row>
    <row r="381" spans="1:21" x14ac:dyDescent="0.2">
      <c r="A381" s="4" t="s">
        <v>25</v>
      </c>
      <c r="B381" s="5">
        <v>959</v>
      </c>
      <c r="C381" s="5">
        <v>7876</v>
      </c>
      <c r="D381" s="5">
        <f>Table1[[#This Row],[Savings]]+Table1[[#This Row],[Checking ]]</f>
        <v>8835</v>
      </c>
      <c r="E381" s="6">
        <v>28</v>
      </c>
      <c r="F381" s="4">
        <v>20</v>
      </c>
      <c r="G381" s="4" t="s">
        <v>31</v>
      </c>
      <c r="H381" s="4" t="s">
        <v>32</v>
      </c>
      <c r="I381" s="6">
        <v>22</v>
      </c>
      <c r="J381" s="4" t="s">
        <v>28</v>
      </c>
      <c r="K381" s="6">
        <v>2</v>
      </c>
      <c r="L381" s="4" t="s">
        <v>40</v>
      </c>
      <c r="M381" s="4" t="s">
        <v>2</v>
      </c>
      <c r="N381" s="4" t="str">
        <f>IF(Table1[[#This Row],[Checking ]]&lt;250,"Low",IF(Table1[[#This Row],[Checking ]]&lt;2000,"Medium","High"))</f>
        <v>Medium</v>
      </c>
      <c r="O381" s="4" t="str">
        <f>IF(Table1[[#This Row],[Savings]]&lt;250,"Low",IF(Table1[[#This Row],[Savings]]&lt;2000,"Medium","High"))</f>
        <v>High</v>
      </c>
      <c r="P381" s="4" t="str">
        <f>IF(Table1[[#This Row],[Combined Checking + Savings]]&lt;250,"Low",IF(Table1[[#This Row],[Combined Checking + Savings]]&lt;2000,"Medium","High"))</f>
        <v>High</v>
      </c>
      <c r="Q381" s="12">
        <f t="shared" si="10"/>
        <v>1.0224070182088665E-2</v>
      </c>
      <c r="R381" s="12">
        <f>R380+Table1[[#This Row],[Pareto''s Analysis Savings]]</f>
        <v>0.23979962068647703</v>
      </c>
      <c r="S381" s="4">
        <f t="shared" si="11"/>
        <v>2.1530917859211595E-3</v>
      </c>
      <c r="U381" s="7">
        <f>U380+Table1[[#This Row],[Pareto''s Analysis Savings2]]</f>
        <v>0.37933705428305875</v>
      </c>
    </row>
    <row r="382" spans="1:21" x14ac:dyDescent="0.2">
      <c r="A382" s="4" t="s">
        <v>30</v>
      </c>
      <c r="B382" s="5">
        <v>8636</v>
      </c>
      <c r="C382" s="5">
        <v>214</v>
      </c>
      <c r="D382" s="5">
        <f>Table1[[#This Row],[Savings]]+Table1[[#This Row],[Checking ]]</f>
        <v>8850</v>
      </c>
      <c r="E382" s="6">
        <v>11</v>
      </c>
      <c r="F382" s="4">
        <v>3</v>
      </c>
      <c r="G382" s="4" t="s">
        <v>26</v>
      </c>
      <c r="H382" s="4" t="s">
        <v>27</v>
      </c>
      <c r="I382" s="6">
        <v>22</v>
      </c>
      <c r="J382" s="4" t="s">
        <v>28</v>
      </c>
      <c r="K382" s="6">
        <v>2</v>
      </c>
      <c r="L382" s="4" t="s">
        <v>36</v>
      </c>
      <c r="M382" s="4" t="s">
        <v>3</v>
      </c>
      <c r="N382" s="4" t="str">
        <f>IF(Table1[[#This Row],[Checking ]]&lt;250,"Low",IF(Table1[[#This Row],[Checking ]]&lt;2000,"Medium","High"))</f>
        <v>High</v>
      </c>
      <c r="O382" s="4" t="str">
        <f>IF(Table1[[#This Row],[Savings]]&lt;250,"Low",IF(Table1[[#This Row],[Savings]]&lt;2000,"Medium","High"))</f>
        <v>Low</v>
      </c>
      <c r="P382" s="4" t="str">
        <f>IF(Table1[[#This Row],[Combined Checking + Savings]]&lt;250,"Low",IF(Table1[[#This Row],[Combined Checking + Savings]]&lt;2000,"Medium","High"))</f>
        <v>High</v>
      </c>
      <c r="Q382" s="12">
        <f t="shared" si="10"/>
        <v>2.7779977386579156E-4</v>
      </c>
      <c r="R382" s="12">
        <f>R381+Table1[[#This Row],[Pareto''s Analysis Savings]]</f>
        <v>0.24007742046034283</v>
      </c>
      <c r="S382" s="4">
        <f t="shared" si="11"/>
        <v>1.9389051786459995E-2</v>
      </c>
      <c r="U382" s="7">
        <f>U381+Table1[[#This Row],[Pareto''s Analysis Savings2]]</f>
        <v>0.39872610606951875</v>
      </c>
    </row>
    <row r="383" spans="1:21" x14ac:dyDescent="0.2">
      <c r="A383" s="4" t="s">
        <v>30</v>
      </c>
      <c r="B383" s="5">
        <v>0</v>
      </c>
      <c r="C383" s="5">
        <v>8944</v>
      </c>
      <c r="D383" s="5">
        <f>Table1[[#This Row],[Savings]]+Table1[[#This Row],[Checking ]]</f>
        <v>8944</v>
      </c>
      <c r="E383" s="6">
        <v>25</v>
      </c>
      <c r="F383" s="4">
        <v>66</v>
      </c>
      <c r="G383" s="4" t="s">
        <v>31</v>
      </c>
      <c r="H383" s="4" t="s">
        <v>32</v>
      </c>
      <c r="I383" s="6">
        <v>31</v>
      </c>
      <c r="J383" s="4" t="s">
        <v>39</v>
      </c>
      <c r="K383" s="6">
        <v>3</v>
      </c>
      <c r="L383" s="4" t="s">
        <v>36</v>
      </c>
      <c r="M383" s="4" t="s">
        <v>3</v>
      </c>
      <c r="N383" s="4" t="str">
        <f>IF(Table1[[#This Row],[Checking ]]&lt;250,"Low",IF(Table1[[#This Row],[Checking ]]&lt;2000,"Medium","High"))</f>
        <v>Low</v>
      </c>
      <c r="O383" s="4" t="str">
        <f>IF(Table1[[#This Row],[Savings]]&lt;250,"Low",IF(Table1[[#This Row],[Savings]]&lt;2000,"Medium","High"))</f>
        <v>High</v>
      </c>
      <c r="P383" s="4" t="str">
        <f>IF(Table1[[#This Row],[Combined Checking + Savings]]&lt;250,"Low",IF(Table1[[#This Row],[Combined Checking + Savings]]&lt;2000,"Medium","High"))</f>
        <v>High</v>
      </c>
      <c r="Q383" s="12">
        <f t="shared" si="10"/>
        <v>1.1610472791848783E-2</v>
      </c>
      <c r="R383" s="12">
        <f>R382+Table1[[#This Row],[Pareto''s Analysis Savings]]</f>
        <v>0.2516878932521916</v>
      </c>
      <c r="S383" s="4">
        <f t="shared" si="11"/>
        <v>0</v>
      </c>
      <c r="U383" s="7">
        <f>U382+Table1[[#This Row],[Pareto''s Analysis Savings2]]</f>
        <v>0.39872610606951875</v>
      </c>
    </row>
    <row r="384" spans="1:21" x14ac:dyDescent="0.2">
      <c r="A384" s="4" t="s">
        <v>38</v>
      </c>
      <c r="B384" s="5">
        <v>0</v>
      </c>
      <c r="C384" s="5">
        <v>9016</v>
      </c>
      <c r="D384" s="5">
        <f>Table1[[#This Row],[Savings]]+Table1[[#This Row],[Checking ]]</f>
        <v>9016</v>
      </c>
      <c r="E384" s="6">
        <v>49</v>
      </c>
      <c r="F384" s="4">
        <v>22</v>
      </c>
      <c r="G384" s="4" t="s">
        <v>31</v>
      </c>
      <c r="H384" s="4" t="s">
        <v>32</v>
      </c>
      <c r="I384" s="6">
        <v>43</v>
      </c>
      <c r="J384" s="4" t="s">
        <v>35</v>
      </c>
      <c r="K384" s="6">
        <v>2</v>
      </c>
      <c r="L384" s="4" t="s">
        <v>36</v>
      </c>
      <c r="M384" s="4" t="s">
        <v>2</v>
      </c>
      <c r="N384" s="4" t="str">
        <f>IF(Table1[[#This Row],[Checking ]]&lt;250,"Low",IF(Table1[[#This Row],[Checking ]]&lt;2000,"Medium","High"))</f>
        <v>Low</v>
      </c>
      <c r="O384" s="4" t="str">
        <f>IF(Table1[[#This Row],[Savings]]&lt;250,"Low",IF(Table1[[#This Row],[Savings]]&lt;2000,"Medium","High"))</f>
        <v>High</v>
      </c>
      <c r="P384" s="4" t="str">
        <f>IF(Table1[[#This Row],[Combined Checking + Savings]]&lt;250,"Low",IF(Table1[[#This Row],[Combined Checking + Savings]]&lt;2000,"Medium","High"))</f>
        <v>High</v>
      </c>
      <c r="Q384" s="12">
        <f t="shared" si="10"/>
        <v>1.1703938136326994E-2</v>
      </c>
      <c r="R384" s="12">
        <f>R383+Table1[[#This Row],[Pareto''s Analysis Savings]]</f>
        <v>0.26339183138851857</v>
      </c>
      <c r="S384" s="4">
        <f t="shared" si="11"/>
        <v>0</v>
      </c>
      <c r="U384" s="7">
        <f>U383+Table1[[#This Row],[Pareto''s Analysis Savings2]]</f>
        <v>0.39872610606951875</v>
      </c>
    </row>
    <row r="385" spans="1:21" x14ac:dyDescent="0.2">
      <c r="A385" s="4" t="s">
        <v>42</v>
      </c>
      <c r="B385" s="5">
        <v>8948</v>
      </c>
      <c r="C385" s="5">
        <v>110</v>
      </c>
      <c r="D385" s="5">
        <f>Table1[[#This Row],[Savings]]+Table1[[#This Row],[Checking ]]</f>
        <v>9058</v>
      </c>
      <c r="E385" s="6">
        <v>31</v>
      </c>
      <c r="F385" s="4">
        <v>90</v>
      </c>
      <c r="G385" s="4" t="s">
        <v>31</v>
      </c>
      <c r="H385" s="4" t="s">
        <v>32</v>
      </c>
      <c r="I385" s="6">
        <v>65</v>
      </c>
      <c r="J385" s="4" t="s">
        <v>28</v>
      </c>
      <c r="K385" s="6">
        <v>4</v>
      </c>
      <c r="L385" s="4" t="s">
        <v>29</v>
      </c>
      <c r="M385" s="4" t="s">
        <v>2</v>
      </c>
      <c r="N385" s="4" t="str">
        <f>IF(Table1[[#This Row],[Checking ]]&lt;250,"Low",IF(Table1[[#This Row],[Checking ]]&lt;2000,"Medium","High"))</f>
        <v>High</v>
      </c>
      <c r="O385" s="4" t="str">
        <f>IF(Table1[[#This Row],[Savings]]&lt;250,"Low",IF(Table1[[#This Row],[Savings]]&lt;2000,"Medium","High"))</f>
        <v>Low</v>
      </c>
      <c r="P385" s="4" t="str">
        <f>IF(Table1[[#This Row],[Combined Checking + Savings]]&lt;250,"Low",IF(Table1[[#This Row],[Combined Checking + Savings]]&lt;2000,"Medium","High"))</f>
        <v>High</v>
      </c>
      <c r="Q385" s="12">
        <f t="shared" si="10"/>
        <v>1.4279427628615453E-4</v>
      </c>
      <c r="R385" s="12">
        <f>R384+Table1[[#This Row],[Pareto''s Analysis Savings]]</f>
        <v>0.26353462566480473</v>
      </c>
      <c r="S385" s="4">
        <f t="shared" si="11"/>
        <v>2.0089536288240391E-2</v>
      </c>
      <c r="U385" s="7">
        <f>U384+Table1[[#This Row],[Pareto''s Analysis Savings2]]</f>
        <v>0.41881564235775914</v>
      </c>
    </row>
    <row r="386" spans="1:21" x14ac:dyDescent="0.2">
      <c r="A386" s="4" t="s">
        <v>38</v>
      </c>
      <c r="B386" s="5">
        <v>0</v>
      </c>
      <c r="C386" s="5">
        <v>9125</v>
      </c>
      <c r="D386" s="5">
        <f>Table1[[#This Row],[Savings]]+Table1[[#This Row],[Checking ]]</f>
        <v>9125</v>
      </c>
      <c r="E386" s="6">
        <v>13</v>
      </c>
      <c r="F386" s="4">
        <v>24</v>
      </c>
      <c r="G386" s="4" t="s">
        <v>26</v>
      </c>
      <c r="H386" s="4" t="s">
        <v>27</v>
      </c>
      <c r="I386" s="6">
        <v>25</v>
      </c>
      <c r="J386" s="4" t="s">
        <v>28</v>
      </c>
      <c r="K386" s="6">
        <v>2</v>
      </c>
      <c r="L386" s="4" t="s">
        <v>36</v>
      </c>
      <c r="M386" s="4" t="s">
        <v>2</v>
      </c>
      <c r="N386" s="4" t="str">
        <f>IF(Table1[[#This Row],[Checking ]]&lt;250,"Low",IF(Table1[[#This Row],[Checking ]]&lt;2000,"Medium","High"))</f>
        <v>Low</v>
      </c>
      <c r="O386" s="4" t="str">
        <f>IF(Table1[[#This Row],[Savings]]&lt;250,"Low",IF(Table1[[#This Row],[Savings]]&lt;2000,"Medium","High"))</f>
        <v>High</v>
      </c>
      <c r="P386" s="4" t="str">
        <f>IF(Table1[[#This Row],[Combined Checking + Savings]]&lt;250,"Low",IF(Table1[[#This Row],[Combined Checking + Savings]]&lt;2000,"Medium","High"))</f>
        <v>High</v>
      </c>
      <c r="Q386" s="12">
        <f t="shared" si="10"/>
        <v>1.1845434282828729E-2</v>
      </c>
      <c r="R386" s="12">
        <f>R385+Table1[[#This Row],[Pareto''s Analysis Savings]]</f>
        <v>0.27538005994763348</v>
      </c>
      <c r="S386" s="4">
        <f t="shared" si="11"/>
        <v>0</v>
      </c>
      <c r="U386" s="7">
        <f>U385+Table1[[#This Row],[Pareto''s Analysis Savings2]]</f>
        <v>0.41881564235775914</v>
      </c>
    </row>
    <row r="387" spans="1:21" x14ac:dyDescent="0.2">
      <c r="A387" s="4" t="s">
        <v>38</v>
      </c>
      <c r="B387" s="5">
        <v>9621</v>
      </c>
      <c r="C387" s="5">
        <v>308</v>
      </c>
      <c r="D387" s="5">
        <f>Table1[[#This Row],[Savings]]+Table1[[#This Row],[Checking ]]</f>
        <v>9929</v>
      </c>
      <c r="E387" s="6">
        <v>25</v>
      </c>
      <c r="F387" s="4">
        <v>41</v>
      </c>
      <c r="G387" s="4" t="s">
        <v>31</v>
      </c>
      <c r="H387" s="4" t="s">
        <v>32</v>
      </c>
      <c r="I387" s="6">
        <v>37</v>
      </c>
      <c r="J387" s="4" t="s">
        <v>35</v>
      </c>
      <c r="K387" s="6">
        <v>3</v>
      </c>
      <c r="L387" s="4" t="s">
        <v>36</v>
      </c>
      <c r="M387" s="4" t="s">
        <v>2</v>
      </c>
      <c r="N387" s="4" t="str">
        <f>IF(Table1[[#This Row],[Checking ]]&lt;250,"Low",IF(Table1[[#This Row],[Checking ]]&lt;2000,"Medium","High"))</f>
        <v>High</v>
      </c>
      <c r="O387" s="4" t="str">
        <f>IF(Table1[[#This Row],[Savings]]&lt;250,"Low",IF(Table1[[#This Row],[Savings]]&lt;2000,"Medium","High"))</f>
        <v>Medium</v>
      </c>
      <c r="P387" s="4" t="str">
        <f>IF(Table1[[#This Row],[Combined Checking + Savings]]&lt;250,"Low",IF(Table1[[#This Row],[Combined Checking + Savings]]&lt;2000,"Medium","High"))</f>
        <v>High</v>
      </c>
      <c r="Q387" s="12">
        <f t="shared" si="10"/>
        <v>3.9982397360123273E-4</v>
      </c>
      <c r="R387" s="12">
        <f>R386+Table1[[#This Row],[Pareto''s Analysis Savings]]</f>
        <v>0.2757798839212347</v>
      </c>
      <c r="S387" s="4">
        <f t="shared" si="11"/>
        <v>2.1600517280862853E-2</v>
      </c>
      <c r="U387" s="7">
        <f>U386+Table1[[#This Row],[Pareto''s Analysis Savings2]]</f>
        <v>0.44041615963862202</v>
      </c>
    </row>
    <row r="388" spans="1:21" x14ac:dyDescent="0.2">
      <c r="A388" s="4" t="s">
        <v>34</v>
      </c>
      <c r="B388" s="5">
        <v>0</v>
      </c>
      <c r="C388" s="5">
        <v>10099</v>
      </c>
      <c r="D388" s="5">
        <f>Table1[[#This Row],[Savings]]+Table1[[#This Row],[Checking ]]</f>
        <v>10099</v>
      </c>
      <c r="E388" s="6">
        <v>16</v>
      </c>
      <c r="F388" s="4">
        <v>108</v>
      </c>
      <c r="G388" s="4" t="s">
        <v>31</v>
      </c>
      <c r="H388" s="4" t="s">
        <v>32</v>
      </c>
      <c r="I388" s="6">
        <v>22</v>
      </c>
      <c r="J388" s="4" t="s">
        <v>39</v>
      </c>
      <c r="K388" s="6">
        <v>4</v>
      </c>
      <c r="L388" s="4" t="s">
        <v>36</v>
      </c>
      <c r="M388" s="4" t="s">
        <v>3</v>
      </c>
      <c r="N388" s="4" t="str">
        <f>IF(Table1[[#This Row],[Checking ]]&lt;250,"Low",IF(Table1[[#This Row],[Checking ]]&lt;2000,"Medium","High"))</f>
        <v>Low</v>
      </c>
      <c r="O388" s="4" t="str">
        <f>IF(Table1[[#This Row],[Savings]]&lt;250,"Low",IF(Table1[[#This Row],[Savings]]&lt;2000,"Medium","High"))</f>
        <v>High</v>
      </c>
      <c r="P388" s="4" t="str">
        <f>IF(Table1[[#This Row],[Combined Checking + Savings]]&lt;250,"Low",IF(Table1[[#This Row],[Combined Checking + Savings]]&lt;2000,"Medium","High"))</f>
        <v>High</v>
      </c>
      <c r="Q388" s="12">
        <f t="shared" ref="Q388:Q428" si="12">C388/$C$429</f>
        <v>1.3109812692853407E-2</v>
      </c>
      <c r="R388" s="12">
        <f>R387+Table1[[#This Row],[Pareto''s Analysis Savings]]</f>
        <v>0.28888969661408809</v>
      </c>
      <c r="S388" s="4">
        <f t="shared" ref="S388:S428" si="13">B388/$B$429</f>
        <v>0</v>
      </c>
      <c r="U388" s="7">
        <f>U387+Table1[[#This Row],[Pareto''s Analysis Savings2]]</f>
        <v>0.44041615963862202</v>
      </c>
    </row>
    <row r="389" spans="1:21" x14ac:dyDescent="0.2">
      <c r="A389" s="4" t="s">
        <v>42</v>
      </c>
      <c r="B389" s="5">
        <v>9783</v>
      </c>
      <c r="C389" s="5">
        <v>885</v>
      </c>
      <c r="D389" s="5">
        <f>Table1[[#This Row],[Savings]]+Table1[[#This Row],[Checking ]]</f>
        <v>10668</v>
      </c>
      <c r="E389" s="6">
        <v>13</v>
      </c>
      <c r="F389" s="4">
        <v>3</v>
      </c>
      <c r="G389" s="4" t="s">
        <v>26</v>
      </c>
      <c r="H389" s="4" t="s">
        <v>27</v>
      </c>
      <c r="I389" s="6">
        <v>25</v>
      </c>
      <c r="J389" s="4" t="s">
        <v>28</v>
      </c>
      <c r="K389" s="6">
        <v>1</v>
      </c>
      <c r="L389" s="4" t="s">
        <v>41</v>
      </c>
      <c r="M389" s="4" t="s">
        <v>2</v>
      </c>
      <c r="N389" s="4" t="str">
        <f>IF(Table1[[#This Row],[Checking ]]&lt;250,"Low",IF(Table1[[#This Row],[Checking ]]&lt;2000,"Medium","High"))</f>
        <v>High</v>
      </c>
      <c r="O389" s="4" t="str">
        <f>IF(Table1[[#This Row],[Savings]]&lt;250,"Low",IF(Table1[[#This Row],[Savings]]&lt;2000,"Medium","High"))</f>
        <v>Medium</v>
      </c>
      <c r="P389" s="4" t="str">
        <f>IF(Table1[[#This Row],[Combined Checking + Savings]]&lt;250,"Low",IF(Table1[[#This Row],[Combined Checking + Savings]]&lt;2000,"Medium","High"))</f>
        <v>High</v>
      </c>
      <c r="Q389" s="12">
        <f t="shared" si="12"/>
        <v>1.1488448592113342E-3</v>
      </c>
      <c r="R389" s="12">
        <f>R388+Table1[[#This Row],[Pareto''s Analysis Savings]]</f>
        <v>0.29003854147329944</v>
      </c>
      <c r="S389" s="4">
        <f t="shared" si="13"/>
        <v>2.1964230387556523E-2</v>
      </c>
      <c r="U389" s="7">
        <f>U388+Table1[[#This Row],[Pareto''s Analysis Savings2]]</f>
        <v>0.46238039002617853</v>
      </c>
    </row>
    <row r="390" spans="1:21" x14ac:dyDescent="0.2">
      <c r="A390" s="4" t="s">
        <v>38</v>
      </c>
      <c r="B390" s="5">
        <v>0</v>
      </c>
      <c r="C390" s="5">
        <v>10723</v>
      </c>
      <c r="D390" s="5">
        <f>Table1[[#This Row],[Savings]]+Table1[[#This Row],[Checking ]]</f>
        <v>10723</v>
      </c>
      <c r="E390" s="6">
        <v>11</v>
      </c>
      <c r="F390" s="4">
        <v>15</v>
      </c>
      <c r="G390" s="4" t="s">
        <v>31</v>
      </c>
      <c r="H390" s="4" t="s">
        <v>32</v>
      </c>
      <c r="I390" s="6">
        <v>39</v>
      </c>
      <c r="J390" s="4" t="s">
        <v>39</v>
      </c>
      <c r="K390" s="6">
        <v>2</v>
      </c>
      <c r="L390" s="4" t="s">
        <v>40</v>
      </c>
      <c r="M390" s="4" t="s">
        <v>3</v>
      </c>
      <c r="N390" s="4" t="str">
        <f>IF(Table1[[#This Row],[Checking ]]&lt;250,"Low",IF(Table1[[#This Row],[Checking ]]&lt;2000,"Medium","High"))</f>
        <v>Low</v>
      </c>
      <c r="O390" s="4" t="str">
        <f>IF(Table1[[#This Row],[Savings]]&lt;250,"Low",IF(Table1[[#This Row],[Savings]]&lt;2000,"Medium","High"))</f>
        <v>High</v>
      </c>
      <c r="P390" s="4" t="str">
        <f>IF(Table1[[#This Row],[Combined Checking + Savings]]&lt;250,"Low",IF(Table1[[#This Row],[Combined Checking + Savings]]&lt;2000,"Medium","High"))</f>
        <v>High</v>
      </c>
      <c r="Q390" s="12">
        <f t="shared" si="12"/>
        <v>1.3919845678331228E-2</v>
      </c>
      <c r="R390" s="12">
        <f>R389+Table1[[#This Row],[Pareto''s Analysis Savings]]</f>
        <v>0.30395838715163065</v>
      </c>
      <c r="S390" s="4">
        <f t="shared" si="13"/>
        <v>0</v>
      </c>
      <c r="U390" s="7">
        <f>U389+Table1[[#This Row],[Pareto''s Analysis Savings2]]</f>
        <v>0.46238039002617853</v>
      </c>
    </row>
    <row r="391" spans="1:21" x14ac:dyDescent="0.2">
      <c r="A391" s="4" t="s">
        <v>25</v>
      </c>
      <c r="B391" s="5">
        <v>0</v>
      </c>
      <c r="C391" s="5">
        <v>10853</v>
      </c>
      <c r="D391" s="5">
        <f>Table1[[#This Row],[Savings]]+Table1[[#This Row],[Checking ]]</f>
        <v>10853</v>
      </c>
      <c r="E391" s="6">
        <v>25</v>
      </c>
      <c r="F391" s="4">
        <v>81</v>
      </c>
      <c r="G391" s="4" t="s">
        <v>26</v>
      </c>
      <c r="H391" s="4" t="s">
        <v>27</v>
      </c>
      <c r="I391" s="6">
        <v>56</v>
      </c>
      <c r="J391" s="4" t="s">
        <v>39</v>
      </c>
      <c r="K391" s="6">
        <v>4</v>
      </c>
      <c r="L391" s="4" t="s">
        <v>29</v>
      </c>
      <c r="M391" s="4" t="s">
        <v>3</v>
      </c>
      <c r="N391" s="4" t="str">
        <f>IF(Table1[[#This Row],[Checking ]]&lt;250,"Low",IF(Table1[[#This Row],[Checking ]]&lt;2000,"Medium","High"))</f>
        <v>Low</v>
      </c>
      <c r="O391" s="4" t="str">
        <f>IF(Table1[[#This Row],[Savings]]&lt;250,"Low",IF(Table1[[#This Row],[Savings]]&lt;2000,"Medium","High"))</f>
        <v>High</v>
      </c>
      <c r="P391" s="4" t="str">
        <f>IF(Table1[[#This Row],[Combined Checking + Savings]]&lt;250,"Low",IF(Table1[[#This Row],[Combined Checking + Savings]]&lt;2000,"Medium","High"))</f>
        <v>High</v>
      </c>
      <c r="Q391" s="12">
        <f t="shared" si="12"/>
        <v>1.4088602550305775E-2</v>
      </c>
      <c r="R391" s="12">
        <f>R390+Table1[[#This Row],[Pareto''s Analysis Savings]]</f>
        <v>0.3180469897019364</v>
      </c>
      <c r="S391" s="4">
        <f t="shared" si="13"/>
        <v>0</v>
      </c>
      <c r="U391" s="7">
        <f>U390+Table1[[#This Row],[Pareto''s Analysis Savings2]]</f>
        <v>0.46238039002617853</v>
      </c>
    </row>
    <row r="392" spans="1:21" x14ac:dyDescent="0.2">
      <c r="A392" s="4" t="s">
        <v>25</v>
      </c>
      <c r="B392" s="5">
        <v>765</v>
      </c>
      <c r="C392" s="5">
        <v>10406</v>
      </c>
      <c r="D392" s="5">
        <f>Table1[[#This Row],[Savings]]+Table1[[#This Row],[Checking ]]</f>
        <v>11171</v>
      </c>
      <c r="E392" s="6">
        <v>10</v>
      </c>
      <c r="F392" s="4">
        <v>24</v>
      </c>
      <c r="G392" s="4" t="s">
        <v>26</v>
      </c>
      <c r="H392" s="4" t="s">
        <v>27</v>
      </c>
      <c r="I392" s="6">
        <v>65</v>
      </c>
      <c r="J392" s="4" t="s">
        <v>28</v>
      </c>
      <c r="K392" s="6">
        <v>3</v>
      </c>
      <c r="L392" s="4" t="s">
        <v>40</v>
      </c>
      <c r="M392" s="4" t="s">
        <v>3</v>
      </c>
      <c r="N392" s="4" t="str">
        <f>IF(Table1[[#This Row],[Checking ]]&lt;250,"Low",IF(Table1[[#This Row],[Checking ]]&lt;2000,"Medium","High"))</f>
        <v>Medium</v>
      </c>
      <c r="O392" s="4" t="str">
        <f>IF(Table1[[#This Row],[Savings]]&lt;250,"Low",IF(Table1[[#This Row],[Savings]]&lt;2000,"Medium","High"))</f>
        <v>High</v>
      </c>
      <c r="P392" s="4" t="str">
        <f>IF(Table1[[#This Row],[Combined Checking + Savings]]&lt;250,"Low",IF(Table1[[#This Row],[Combined Checking + Savings]]&lt;2000,"Medium","High"))</f>
        <v>High</v>
      </c>
      <c r="Q392" s="12">
        <f t="shared" si="12"/>
        <v>1.3508338536670219E-2</v>
      </c>
      <c r="R392" s="12">
        <f>R391+Table1[[#This Row],[Pareto''s Analysis Savings]]</f>
        <v>0.33155532823860662</v>
      </c>
      <c r="S392" s="4">
        <f t="shared" si="13"/>
        <v>1.7175341149423223E-3</v>
      </c>
      <c r="U392" s="7">
        <f>U391+Table1[[#This Row],[Pareto''s Analysis Savings2]]</f>
        <v>0.46409792414112083</v>
      </c>
    </row>
    <row r="393" spans="1:21" x14ac:dyDescent="0.2">
      <c r="A393" s="4" t="s">
        <v>25</v>
      </c>
      <c r="B393" s="5">
        <v>317</v>
      </c>
      <c r="C393" s="5">
        <v>10980</v>
      </c>
      <c r="D393" s="5">
        <f>Table1[[#This Row],[Savings]]+Table1[[#This Row],[Checking ]]</f>
        <v>11297</v>
      </c>
      <c r="E393" s="6">
        <v>13</v>
      </c>
      <c r="F393" s="4">
        <v>17</v>
      </c>
      <c r="G393" s="4" t="s">
        <v>31</v>
      </c>
      <c r="H393" s="4" t="s">
        <v>32</v>
      </c>
      <c r="I393" s="6">
        <v>65</v>
      </c>
      <c r="J393" s="4" t="s">
        <v>28</v>
      </c>
      <c r="K393" s="6">
        <v>3</v>
      </c>
      <c r="L393" s="4" t="s">
        <v>40</v>
      </c>
      <c r="M393" s="4" t="s">
        <v>2</v>
      </c>
      <c r="N393" s="4" t="str">
        <f>IF(Table1[[#This Row],[Checking ]]&lt;250,"Low",IF(Table1[[#This Row],[Checking ]]&lt;2000,"Medium","High"))</f>
        <v>Medium</v>
      </c>
      <c r="O393" s="4" t="str">
        <f>IF(Table1[[#This Row],[Savings]]&lt;250,"Low",IF(Table1[[#This Row],[Savings]]&lt;2000,"Medium","High"))</f>
        <v>High</v>
      </c>
      <c r="P393" s="4" t="str">
        <f>IF(Table1[[#This Row],[Combined Checking + Savings]]&lt;250,"Low",IF(Table1[[#This Row],[Combined Checking + Savings]]&lt;2000,"Medium","High"))</f>
        <v>High</v>
      </c>
      <c r="Q393" s="12">
        <f t="shared" si="12"/>
        <v>1.4253465032927062E-2</v>
      </c>
      <c r="R393" s="12">
        <f>R392+Table1[[#This Row],[Pareto''s Analysis Savings]]</f>
        <v>0.34580879327153369</v>
      </c>
      <c r="S393" s="4">
        <f t="shared" si="13"/>
        <v>7.1171021494995578E-4</v>
      </c>
      <c r="U393" s="7">
        <f>U392+Table1[[#This Row],[Pareto''s Analysis Savings2]]</f>
        <v>0.46480963435607081</v>
      </c>
    </row>
    <row r="394" spans="1:21" x14ac:dyDescent="0.2">
      <c r="A394" s="4" t="s">
        <v>42</v>
      </c>
      <c r="B394" s="5">
        <v>0</v>
      </c>
      <c r="C394" s="5">
        <v>11481</v>
      </c>
      <c r="D394" s="5">
        <f>Table1[[#This Row],[Savings]]+Table1[[#This Row],[Checking ]]</f>
        <v>11481</v>
      </c>
      <c r="E394" s="6">
        <v>25</v>
      </c>
      <c r="F394" s="4">
        <v>18</v>
      </c>
      <c r="G394" s="4" t="s">
        <v>31</v>
      </c>
      <c r="H394" s="4" t="s">
        <v>32</v>
      </c>
      <c r="I394" s="6">
        <v>53</v>
      </c>
      <c r="J394" s="4" t="s">
        <v>28</v>
      </c>
      <c r="K394" s="6">
        <v>3</v>
      </c>
      <c r="L394" s="4" t="s">
        <v>29</v>
      </c>
      <c r="M394" s="4" t="s">
        <v>2</v>
      </c>
      <c r="N394" s="4" t="str">
        <f>IF(Table1[[#This Row],[Checking ]]&lt;250,"Low",IF(Table1[[#This Row],[Checking ]]&lt;2000,"Medium","High"))</f>
        <v>Low</v>
      </c>
      <c r="O394" s="4" t="str">
        <f>IF(Table1[[#This Row],[Savings]]&lt;250,"Low",IF(Table1[[#This Row],[Savings]]&lt;2000,"Medium","High"))</f>
        <v>High</v>
      </c>
      <c r="P394" s="4" t="str">
        <f>IF(Table1[[#This Row],[Combined Checking + Savings]]&lt;250,"Low",IF(Table1[[#This Row],[Combined Checking + Savings]]&lt;2000,"Medium","High"))</f>
        <v>High</v>
      </c>
      <c r="Q394" s="12">
        <f t="shared" si="12"/>
        <v>1.4903828054921275E-2</v>
      </c>
      <c r="R394" s="12">
        <f>R393+Table1[[#This Row],[Pareto''s Analysis Savings]]</f>
        <v>0.36071262132645499</v>
      </c>
      <c r="S394" s="4">
        <f t="shared" si="13"/>
        <v>0</v>
      </c>
      <c r="U394" s="7">
        <f>U393+Table1[[#This Row],[Pareto''s Analysis Savings2]]</f>
        <v>0.46480963435607081</v>
      </c>
    </row>
    <row r="395" spans="1:21" x14ac:dyDescent="0.2">
      <c r="A395" s="4" t="s">
        <v>38</v>
      </c>
      <c r="B395" s="5">
        <v>0</v>
      </c>
      <c r="C395" s="5">
        <v>11587</v>
      </c>
      <c r="D395" s="5">
        <f>Table1[[#This Row],[Savings]]+Table1[[#This Row],[Checking ]]</f>
        <v>11587</v>
      </c>
      <c r="E395" s="6">
        <v>22</v>
      </c>
      <c r="F395" s="4">
        <v>46</v>
      </c>
      <c r="G395" s="4" t="s">
        <v>26</v>
      </c>
      <c r="H395" s="4" t="s">
        <v>27</v>
      </c>
      <c r="I395" s="6">
        <v>30</v>
      </c>
      <c r="J395" s="4" t="s">
        <v>28</v>
      </c>
      <c r="K395" s="6">
        <v>2</v>
      </c>
      <c r="L395" s="4" t="s">
        <v>29</v>
      </c>
      <c r="M395" s="4" t="s">
        <v>3</v>
      </c>
      <c r="N395" s="4" t="str">
        <f>IF(Table1[[#This Row],[Checking ]]&lt;250,"Low",IF(Table1[[#This Row],[Checking ]]&lt;2000,"Medium","High"))</f>
        <v>Low</v>
      </c>
      <c r="O395" s="4" t="str">
        <f>IF(Table1[[#This Row],[Savings]]&lt;250,"Low",IF(Table1[[#This Row],[Savings]]&lt;2000,"Medium","High"))</f>
        <v>High</v>
      </c>
      <c r="P395" s="4" t="str">
        <f>IF(Table1[[#This Row],[Combined Checking + Savings]]&lt;250,"Low",IF(Table1[[#This Row],[Combined Checking + Savings]]&lt;2000,"Medium","High"))</f>
        <v>High</v>
      </c>
      <c r="Q395" s="12">
        <f t="shared" si="12"/>
        <v>1.504142981206975E-2</v>
      </c>
      <c r="R395" s="12">
        <f>R394+Table1[[#This Row],[Pareto''s Analysis Savings]]</f>
        <v>0.37575405113852473</v>
      </c>
      <c r="S395" s="4">
        <f t="shared" si="13"/>
        <v>0</v>
      </c>
      <c r="U395" s="7">
        <f>U394+Table1[[#This Row],[Pareto''s Analysis Savings2]]</f>
        <v>0.46480963435607081</v>
      </c>
    </row>
    <row r="396" spans="1:21" x14ac:dyDescent="0.2">
      <c r="A396" s="4" t="s">
        <v>25</v>
      </c>
      <c r="B396" s="5">
        <v>0</v>
      </c>
      <c r="C396" s="5">
        <v>11838</v>
      </c>
      <c r="D396" s="5">
        <f>Table1[[#This Row],[Savings]]+Table1[[#This Row],[Checking ]]</f>
        <v>11838</v>
      </c>
      <c r="E396" s="6">
        <v>7</v>
      </c>
      <c r="F396" s="4">
        <v>70</v>
      </c>
      <c r="G396" s="4" t="s">
        <v>31</v>
      </c>
      <c r="H396" s="4" t="s">
        <v>32</v>
      </c>
      <c r="I396" s="6">
        <v>44</v>
      </c>
      <c r="J396" s="4" t="s">
        <v>28</v>
      </c>
      <c r="K396" s="6">
        <v>4</v>
      </c>
      <c r="L396" s="4" t="s">
        <v>40</v>
      </c>
      <c r="M396" s="4" t="s">
        <v>3</v>
      </c>
      <c r="N396" s="4" t="str">
        <f>IF(Table1[[#This Row],[Checking ]]&lt;250,"Low",IF(Table1[[#This Row],[Checking ]]&lt;2000,"Medium","High"))</f>
        <v>Low</v>
      </c>
      <c r="O396" s="4" t="str">
        <f>IF(Table1[[#This Row],[Savings]]&lt;250,"Low",IF(Table1[[#This Row],[Savings]]&lt;2000,"Medium","High"))</f>
        <v>High</v>
      </c>
      <c r="P396" s="4" t="str">
        <f>IF(Table1[[#This Row],[Combined Checking + Savings]]&lt;250,"Low",IF(Table1[[#This Row],[Combined Checking + Savings]]&lt;2000,"Medium","High"))</f>
        <v>High</v>
      </c>
      <c r="Q396" s="12">
        <f t="shared" si="12"/>
        <v>1.5367260387959067E-2</v>
      </c>
      <c r="R396" s="12">
        <f>R395+Table1[[#This Row],[Pareto''s Analysis Savings]]</f>
        <v>0.39112131152648377</v>
      </c>
      <c r="S396" s="4">
        <f t="shared" si="13"/>
        <v>0</v>
      </c>
      <c r="U396" s="7">
        <f>U395+Table1[[#This Row],[Pareto''s Analysis Savings2]]</f>
        <v>0.46480963435607081</v>
      </c>
    </row>
    <row r="397" spans="1:21" x14ac:dyDescent="0.2">
      <c r="A397" s="4" t="s">
        <v>38</v>
      </c>
      <c r="B397" s="5">
        <v>11072</v>
      </c>
      <c r="C397" s="5">
        <v>891</v>
      </c>
      <c r="D397" s="5">
        <f>Table1[[#This Row],[Savings]]+Table1[[#This Row],[Checking ]]</f>
        <v>11963</v>
      </c>
      <c r="E397" s="6">
        <v>61</v>
      </c>
      <c r="F397" s="4">
        <v>17</v>
      </c>
      <c r="G397" s="4" t="s">
        <v>31</v>
      </c>
      <c r="H397" s="4" t="s">
        <v>32</v>
      </c>
      <c r="I397" s="6">
        <v>33</v>
      </c>
      <c r="J397" s="4" t="s">
        <v>35</v>
      </c>
      <c r="K397" s="6">
        <v>4</v>
      </c>
      <c r="L397" s="4" t="s">
        <v>36</v>
      </c>
      <c r="M397" s="4" t="s">
        <v>3</v>
      </c>
      <c r="N397" s="4" t="str">
        <f>IF(Table1[[#This Row],[Checking ]]&lt;250,"Low",IF(Table1[[#This Row],[Checking ]]&lt;2000,"Medium","High"))</f>
        <v>High</v>
      </c>
      <c r="O397" s="4" t="str">
        <f>IF(Table1[[#This Row],[Savings]]&lt;250,"Low",IF(Table1[[#This Row],[Savings]]&lt;2000,"Medium","High"))</f>
        <v>Medium</v>
      </c>
      <c r="P397" s="4" t="str">
        <f>IF(Table1[[#This Row],[Combined Checking + Savings]]&lt;250,"Low",IF(Table1[[#This Row],[Combined Checking + Savings]]&lt;2000,"Medium","High"))</f>
        <v>High</v>
      </c>
      <c r="Q397" s="12">
        <f t="shared" si="12"/>
        <v>1.1566336379178518E-3</v>
      </c>
      <c r="R397" s="12">
        <f>R396+Table1[[#This Row],[Pareto''s Analysis Savings]]</f>
        <v>0.39227794516440162</v>
      </c>
      <c r="S397" s="4">
        <f t="shared" si="13"/>
        <v>2.4858219242668487E-2</v>
      </c>
      <c r="U397" s="7">
        <f>U396+Table1[[#This Row],[Pareto''s Analysis Savings2]]</f>
        <v>0.48966785359873932</v>
      </c>
    </row>
    <row r="398" spans="1:21" x14ac:dyDescent="0.2">
      <c r="A398" s="4" t="s">
        <v>25</v>
      </c>
      <c r="B398" s="5">
        <v>0</v>
      </c>
      <c r="C398" s="5">
        <v>12242</v>
      </c>
      <c r="D398" s="5">
        <f>Table1[[#This Row],[Savings]]+Table1[[#This Row],[Checking ]]</f>
        <v>12242</v>
      </c>
      <c r="E398" s="6">
        <v>25</v>
      </c>
      <c r="F398" s="4">
        <v>53</v>
      </c>
      <c r="G398" s="4" t="s">
        <v>31</v>
      </c>
      <c r="H398" s="4" t="s">
        <v>32</v>
      </c>
      <c r="I398" s="6">
        <v>34</v>
      </c>
      <c r="J398" s="4" t="s">
        <v>28</v>
      </c>
      <c r="K398" s="6">
        <v>2</v>
      </c>
      <c r="L398" s="4" t="s">
        <v>36</v>
      </c>
      <c r="M398" s="4" t="s">
        <v>2</v>
      </c>
      <c r="N398" s="4" t="str">
        <f>IF(Table1[[#This Row],[Checking ]]&lt;250,"Low",IF(Table1[[#This Row],[Checking ]]&lt;2000,"Medium","High"))</f>
        <v>Low</v>
      </c>
      <c r="O398" s="4" t="str">
        <f>IF(Table1[[#This Row],[Savings]]&lt;250,"Low",IF(Table1[[#This Row],[Savings]]&lt;2000,"Medium","High"))</f>
        <v>High</v>
      </c>
      <c r="P398" s="4" t="str">
        <f>IF(Table1[[#This Row],[Combined Checking + Savings]]&lt;250,"Low",IF(Table1[[#This Row],[Combined Checking + Savings]]&lt;2000,"Medium","High"))</f>
        <v>High</v>
      </c>
      <c r="Q398" s="12">
        <f t="shared" si="12"/>
        <v>1.5891704820864581E-2</v>
      </c>
      <c r="R398" s="12">
        <f>R397+Table1[[#This Row],[Pareto''s Analysis Savings]]</f>
        <v>0.40816964998526623</v>
      </c>
      <c r="S398" s="4">
        <f t="shared" si="13"/>
        <v>0</v>
      </c>
      <c r="U398" s="7">
        <f>U397+Table1[[#This Row],[Pareto''s Analysis Savings2]]</f>
        <v>0.48966785359873932</v>
      </c>
    </row>
    <row r="399" spans="1:21" x14ac:dyDescent="0.2">
      <c r="A399" s="4" t="s">
        <v>30</v>
      </c>
      <c r="B399" s="5">
        <v>0</v>
      </c>
      <c r="C399" s="5">
        <v>12632</v>
      </c>
      <c r="D399" s="5">
        <f>Table1[[#This Row],[Savings]]+Table1[[#This Row],[Checking ]]</f>
        <v>12632</v>
      </c>
      <c r="E399" s="6">
        <v>16</v>
      </c>
      <c r="F399" s="4">
        <v>9</v>
      </c>
      <c r="G399" s="4" t="s">
        <v>26</v>
      </c>
      <c r="H399" s="4" t="s">
        <v>27</v>
      </c>
      <c r="I399" s="6">
        <v>19</v>
      </c>
      <c r="J399" s="4" t="s">
        <v>39</v>
      </c>
      <c r="K399" s="6">
        <v>4</v>
      </c>
      <c r="L399" s="4" t="s">
        <v>36</v>
      </c>
      <c r="M399" s="4" t="s">
        <v>3</v>
      </c>
      <c r="N399" s="4" t="str">
        <f>IF(Table1[[#This Row],[Checking ]]&lt;250,"Low",IF(Table1[[#This Row],[Checking ]]&lt;2000,"Medium","High"))</f>
        <v>Low</v>
      </c>
      <c r="O399" s="4" t="str">
        <f>IF(Table1[[#This Row],[Savings]]&lt;250,"Low",IF(Table1[[#This Row],[Savings]]&lt;2000,"Medium","High"))</f>
        <v>High</v>
      </c>
      <c r="P399" s="4" t="str">
        <f>IF(Table1[[#This Row],[Combined Checking + Savings]]&lt;250,"Low",IF(Table1[[#This Row],[Combined Checking + Savings]]&lt;2000,"Medium","High"))</f>
        <v>High</v>
      </c>
      <c r="Q399" s="12">
        <f t="shared" si="12"/>
        <v>1.6397975436788219E-2</v>
      </c>
      <c r="R399" s="12">
        <f>R398+Table1[[#This Row],[Pareto''s Analysis Savings]]</f>
        <v>0.42456762542205445</v>
      </c>
      <c r="S399" s="4">
        <f t="shared" si="13"/>
        <v>0</v>
      </c>
      <c r="U399" s="7">
        <f>U398+Table1[[#This Row],[Pareto''s Analysis Savings2]]</f>
        <v>0.48966785359873932</v>
      </c>
    </row>
    <row r="400" spans="1:21" x14ac:dyDescent="0.2">
      <c r="A400" s="4" t="s">
        <v>33</v>
      </c>
      <c r="B400" s="5">
        <v>287</v>
      </c>
      <c r="C400" s="5">
        <v>12348</v>
      </c>
      <c r="D400" s="5">
        <f>Table1[[#This Row],[Savings]]+Table1[[#This Row],[Checking ]]</f>
        <v>12635</v>
      </c>
      <c r="E400" s="6">
        <v>7</v>
      </c>
      <c r="F400" s="4">
        <v>2</v>
      </c>
      <c r="G400" s="4" t="s">
        <v>26</v>
      </c>
      <c r="H400" s="4" t="s">
        <v>27</v>
      </c>
      <c r="I400" s="6">
        <v>23</v>
      </c>
      <c r="J400" s="4" t="s">
        <v>39</v>
      </c>
      <c r="K400" s="6">
        <v>2</v>
      </c>
      <c r="L400" s="4" t="s">
        <v>36</v>
      </c>
      <c r="M400" s="4" t="s">
        <v>2</v>
      </c>
      <c r="N400" s="4" t="str">
        <f>IF(Table1[[#This Row],[Checking ]]&lt;250,"Low",IF(Table1[[#This Row],[Checking ]]&lt;2000,"Medium","High"))</f>
        <v>Medium</v>
      </c>
      <c r="O400" s="4" t="str">
        <f>IF(Table1[[#This Row],[Savings]]&lt;250,"Low",IF(Table1[[#This Row],[Savings]]&lt;2000,"Medium","High"))</f>
        <v>High</v>
      </c>
      <c r="P400" s="4" t="str">
        <f>IF(Table1[[#This Row],[Combined Checking + Savings]]&lt;250,"Low",IF(Table1[[#This Row],[Combined Checking + Savings]]&lt;2000,"Medium","High"))</f>
        <v>High</v>
      </c>
      <c r="Q400" s="12">
        <f t="shared" si="12"/>
        <v>1.6029306578013058E-2</v>
      </c>
      <c r="R400" s="12">
        <f>R399+Table1[[#This Row],[Pareto''s Analysis Savings]]</f>
        <v>0.4405969320000675</v>
      </c>
      <c r="S400" s="4">
        <f t="shared" si="13"/>
        <v>6.4435593593260984E-4</v>
      </c>
      <c r="U400" s="7">
        <f>U399+Table1[[#This Row],[Pareto''s Analysis Savings2]]</f>
        <v>0.49031220953467192</v>
      </c>
    </row>
    <row r="401" spans="1:21" x14ac:dyDescent="0.2">
      <c r="A401" s="4" t="s">
        <v>30</v>
      </c>
      <c r="B401" s="5">
        <v>0</v>
      </c>
      <c r="C401" s="5">
        <v>12721</v>
      </c>
      <c r="D401" s="5">
        <f>Table1[[#This Row],[Savings]]+Table1[[#This Row],[Checking ]]</f>
        <v>12721</v>
      </c>
      <c r="E401" s="6">
        <v>37</v>
      </c>
      <c r="F401" s="4">
        <v>31</v>
      </c>
      <c r="G401" s="4" t="s">
        <v>26</v>
      </c>
      <c r="H401" s="4" t="s">
        <v>27</v>
      </c>
      <c r="I401" s="6">
        <v>39</v>
      </c>
      <c r="J401" s="4" t="s">
        <v>28</v>
      </c>
      <c r="K401" s="6">
        <v>4</v>
      </c>
      <c r="L401" s="4" t="s">
        <v>36</v>
      </c>
      <c r="M401" s="4" t="s">
        <v>3</v>
      </c>
      <c r="N401" s="4" t="str">
        <f>IF(Table1[[#This Row],[Checking ]]&lt;250,"Low",IF(Table1[[#This Row],[Checking ]]&lt;2000,"Medium","High"))</f>
        <v>Low</v>
      </c>
      <c r="O401" s="4" t="str">
        <f>IF(Table1[[#This Row],[Savings]]&lt;250,"Low",IF(Table1[[#This Row],[Savings]]&lt;2000,"Medium","High"))</f>
        <v>High</v>
      </c>
      <c r="P401" s="4" t="str">
        <f>IF(Table1[[#This Row],[Combined Checking + Savings]]&lt;250,"Low",IF(Table1[[#This Row],[Combined Checking + Savings]]&lt;2000,"Medium","High"))</f>
        <v>High</v>
      </c>
      <c r="Q401" s="12">
        <f t="shared" si="12"/>
        <v>1.6513508987601563E-2</v>
      </c>
      <c r="R401" s="12">
        <f>R400+Table1[[#This Row],[Pareto''s Analysis Savings]]</f>
        <v>0.45711044098766906</v>
      </c>
      <c r="S401" s="4">
        <f t="shared" si="13"/>
        <v>0</v>
      </c>
      <c r="U401" s="7">
        <f>U400+Table1[[#This Row],[Pareto''s Analysis Savings2]]</f>
        <v>0.49031220953467192</v>
      </c>
    </row>
    <row r="402" spans="1:21" x14ac:dyDescent="0.2">
      <c r="A402" s="4" t="s">
        <v>34</v>
      </c>
      <c r="B402" s="5">
        <v>0</v>
      </c>
      <c r="C402" s="5">
        <v>13428</v>
      </c>
      <c r="D402" s="5">
        <f>Table1[[#This Row],[Savings]]+Table1[[#This Row],[Checking ]]</f>
        <v>13428</v>
      </c>
      <c r="E402" s="6">
        <v>7</v>
      </c>
      <c r="F402" s="4">
        <v>0</v>
      </c>
      <c r="G402" s="4" t="s">
        <v>26</v>
      </c>
      <c r="H402" s="4" t="s">
        <v>27</v>
      </c>
      <c r="I402" s="6">
        <v>22</v>
      </c>
      <c r="J402" s="4" t="s">
        <v>39</v>
      </c>
      <c r="K402" s="6">
        <v>2</v>
      </c>
      <c r="L402" s="4" t="s">
        <v>41</v>
      </c>
      <c r="M402" s="4" t="s">
        <v>3</v>
      </c>
      <c r="N402" s="4" t="str">
        <f>IF(Table1[[#This Row],[Checking ]]&lt;250,"Low",IF(Table1[[#This Row],[Checking ]]&lt;2000,"Medium","High"))</f>
        <v>Low</v>
      </c>
      <c r="O402" s="4" t="str">
        <f>IF(Table1[[#This Row],[Savings]]&lt;250,"Low",IF(Table1[[#This Row],[Savings]]&lt;2000,"Medium","High"))</f>
        <v>High</v>
      </c>
      <c r="P402" s="4" t="str">
        <f>IF(Table1[[#This Row],[Combined Checking + Savings]]&lt;250,"Low",IF(Table1[[#This Row],[Combined Checking + Savings]]&lt;2000,"Medium","High"))</f>
        <v>High</v>
      </c>
      <c r="Q402" s="12">
        <f t="shared" si="12"/>
        <v>1.7431286745186209E-2</v>
      </c>
      <c r="R402" s="12">
        <f>R401+Table1[[#This Row],[Pareto''s Analysis Savings]]</f>
        <v>0.4745417277328553</v>
      </c>
      <c r="S402" s="4">
        <f t="shared" si="13"/>
        <v>0</v>
      </c>
      <c r="U402" s="7">
        <f>U401+Table1[[#This Row],[Pareto''s Analysis Savings2]]</f>
        <v>0.49031220953467192</v>
      </c>
    </row>
    <row r="403" spans="1:21" x14ac:dyDescent="0.2">
      <c r="A403" s="4" t="s">
        <v>30</v>
      </c>
      <c r="B403" s="5">
        <v>0</v>
      </c>
      <c r="C403" s="5">
        <v>13970</v>
      </c>
      <c r="D403" s="5">
        <f>Table1[[#This Row],[Savings]]+Table1[[#This Row],[Checking ]]</f>
        <v>13970</v>
      </c>
      <c r="E403" s="6">
        <v>13</v>
      </c>
      <c r="F403" s="4">
        <v>24</v>
      </c>
      <c r="G403" s="4" t="s">
        <v>26</v>
      </c>
      <c r="H403" s="4" t="s">
        <v>27</v>
      </c>
      <c r="I403" s="6">
        <v>28</v>
      </c>
      <c r="J403" s="4" t="s">
        <v>39</v>
      </c>
      <c r="K403" s="6">
        <v>4</v>
      </c>
      <c r="L403" s="4" t="s">
        <v>40</v>
      </c>
      <c r="M403" s="4" t="s">
        <v>2</v>
      </c>
      <c r="N403" s="4" t="str">
        <f>IF(Table1[[#This Row],[Checking ]]&lt;250,"Low",IF(Table1[[#This Row],[Checking ]]&lt;2000,"Medium","High"))</f>
        <v>Low</v>
      </c>
      <c r="O403" s="4" t="str">
        <f>IF(Table1[[#This Row],[Savings]]&lt;250,"Low",IF(Table1[[#This Row],[Savings]]&lt;2000,"Medium","High"))</f>
        <v>High</v>
      </c>
      <c r="P403" s="4" t="str">
        <f>IF(Table1[[#This Row],[Combined Checking + Savings]]&lt;250,"Low",IF(Table1[[#This Row],[Combined Checking + Savings]]&lt;2000,"Medium","High"))</f>
        <v>High</v>
      </c>
      <c r="Q403" s="12">
        <f t="shared" si="12"/>
        <v>1.8134873088341625E-2</v>
      </c>
      <c r="R403" s="12">
        <f>R402+Table1[[#This Row],[Pareto''s Analysis Savings]]</f>
        <v>0.49267660082119691</v>
      </c>
      <c r="S403" s="4">
        <f t="shared" si="13"/>
        <v>0</v>
      </c>
      <c r="U403" s="7">
        <f>U402+Table1[[#This Row],[Pareto''s Analysis Savings2]]</f>
        <v>0.49031220953467192</v>
      </c>
    </row>
    <row r="404" spans="1:21" x14ac:dyDescent="0.2">
      <c r="A404" s="4" t="s">
        <v>30</v>
      </c>
      <c r="B404" s="5">
        <v>13496</v>
      </c>
      <c r="C404" s="5">
        <v>650</v>
      </c>
      <c r="D404" s="5">
        <f>Table1[[#This Row],[Savings]]+Table1[[#This Row],[Checking ]]</f>
        <v>14146</v>
      </c>
      <c r="E404" s="6">
        <v>19</v>
      </c>
      <c r="F404" s="4">
        <v>20</v>
      </c>
      <c r="G404" s="4" t="s">
        <v>31</v>
      </c>
      <c r="H404" s="4" t="s">
        <v>32</v>
      </c>
      <c r="I404" s="6">
        <v>33</v>
      </c>
      <c r="J404" s="4" t="s">
        <v>28</v>
      </c>
      <c r="K404" s="6">
        <v>1</v>
      </c>
      <c r="L404" s="4" t="s">
        <v>40</v>
      </c>
      <c r="M404" s="4" t="s">
        <v>2</v>
      </c>
      <c r="N404" s="4" t="str">
        <f>IF(Table1[[#This Row],[Checking ]]&lt;250,"Low",IF(Table1[[#This Row],[Checking ]]&lt;2000,"Medium","High"))</f>
        <v>High</v>
      </c>
      <c r="O404" s="4" t="str">
        <f>IF(Table1[[#This Row],[Savings]]&lt;250,"Low",IF(Table1[[#This Row],[Savings]]&lt;2000,"Medium","High"))</f>
        <v>Medium</v>
      </c>
      <c r="P404" s="4" t="str">
        <f>IF(Table1[[#This Row],[Combined Checking + Savings]]&lt;250,"Low",IF(Table1[[#This Row],[Combined Checking + Savings]]&lt;2000,"Medium","High"))</f>
        <v>High</v>
      </c>
      <c r="Q404" s="12">
        <f t="shared" si="12"/>
        <v>8.4378435987273132E-4</v>
      </c>
      <c r="R404" s="12">
        <f>R403+Table1[[#This Row],[Pareto''s Analysis Savings]]</f>
        <v>0.49352038518106967</v>
      </c>
      <c r="S404" s="4">
        <f t="shared" si="13"/>
        <v>3.0300444987270043E-2</v>
      </c>
      <c r="U404" s="7">
        <f>U403+Table1[[#This Row],[Pareto''s Analysis Savings2]]</f>
        <v>0.52061265452194194</v>
      </c>
    </row>
    <row r="405" spans="1:21" x14ac:dyDescent="0.2">
      <c r="A405" s="4" t="s">
        <v>38</v>
      </c>
      <c r="B405" s="5">
        <v>0</v>
      </c>
      <c r="C405" s="5">
        <v>14190</v>
      </c>
      <c r="D405" s="5">
        <f>Table1[[#This Row],[Savings]]+Table1[[#This Row],[Checking ]]</f>
        <v>14190</v>
      </c>
      <c r="E405" s="6">
        <v>37</v>
      </c>
      <c r="F405" s="4">
        <v>92</v>
      </c>
      <c r="G405" s="4" t="s">
        <v>31</v>
      </c>
      <c r="H405" s="4" t="s">
        <v>32</v>
      </c>
      <c r="I405" s="6">
        <v>35</v>
      </c>
      <c r="J405" s="4" t="s">
        <v>28</v>
      </c>
      <c r="K405" s="6">
        <v>4</v>
      </c>
      <c r="L405" s="4" t="s">
        <v>36</v>
      </c>
      <c r="M405" s="4" t="s">
        <v>3</v>
      </c>
      <c r="N405" s="4" t="str">
        <f>IF(Table1[[#This Row],[Checking ]]&lt;250,"Low",IF(Table1[[#This Row],[Checking ]]&lt;2000,"Medium","High"))</f>
        <v>Low</v>
      </c>
      <c r="O405" s="4" t="str">
        <f>IF(Table1[[#This Row],[Savings]]&lt;250,"Low",IF(Table1[[#This Row],[Savings]]&lt;2000,"Medium","High"))</f>
        <v>High</v>
      </c>
      <c r="P405" s="4" t="str">
        <f>IF(Table1[[#This Row],[Combined Checking + Savings]]&lt;250,"Low",IF(Table1[[#This Row],[Combined Checking + Savings]]&lt;2000,"Medium","High"))</f>
        <v>High</v>
      </c>
      <c r="Q405" s="12">
        <f t="shared" si="12"/>
        <v>1.8420461640913936E-2</v>
      </c>
      <c r="R405" s="12">
        <f>R404+Table1[[#This Row],[Pareto''s Analysis Savings]]</f>
        <v>0.5119408468219836</v>
      </c>
      <c r="S405" s="4">
        <f t="shared" si="13"/>
        <v>0</v>
      </c>
      <c r="U405" s="7">
        <f>U404+Table1[[#This Row],[Pareto''s Analysis Savings2]]</f>
        <v>0.52061265452194194</v>
      </c>
    </row>
    <row r="406" spans="1:21" x14ac:dyDescent="0.2">
      <c r="A406" s="4" t="s">
        <v>34</v>
      </c>
      <c r="B406" s="5">
        <v>7885</v>
      </c>
      <c r="C406" s="5">
        <v>6330</v>
      </c>
      <c r="D406" s="5">
        <f>Table1[[#This Row],[Savings]]+Table1[[#This Row],[Checking ]]</f>
        <v>14215</v>
      </c>
      <c r="E406" s="6">
        <v>16</v>
      </c>
      <c r="F406" s="4">
        <v>14</v>
      </c>
      <c r="G406" s="4" t="s">
        <v>31</v>
      </c>
      <c r="H406" s="4" t="s">
        <v>32</v>
      </c>
      <c r="I406" s="6">
        <v>35</v>
      </c>
      <c r="J406" s="4" t="s">
        <v>28</v>
      </c>
      <c r="K406" s="6">
        <v>2</v>
      </c>
      <c r="L406" s="4" t="s">
        <v>36</v>
      </c>
      <c r="M406" s="4" t="s">
        <v>3</v>
      </c>
      <c r="N406" s="4" t="str">
        <f>IF(Table1[[#This Row],[Checking ]]&lt;250,"Low",IF(Table1[[#This Row],[Checking ]]&lt;2000,"Medium","High"))</f>
        <v>High</v>
      </c>
      <c r="O406" s="4" t="str">
        <f>IF(Table1[[#This Row],[Savings]]&lt;250,"Low",IF(Table1[[#This Row],[Savings]]&lt;2000,"Medium","High"))</f>
        <v>High</v>
      </c>
      <c r="P406" s="4" t="str">
        <f>IF(Table1[[#This Row],[Combined Checking + Savings]]&lt;250,"Low",IF(Table1[[#This Row],[Combined Checking + Savings]]&lt;2000,"Medium","High"))</f>
        <v>High</v>
      </c>
      <c r="Q406" s="12">
        <f t="shared" si="12"/>
        <v>8.2171615353759837E-3</v>
      </c>
      <c r="R406" s="12">
        <f>R405+Table1[[#This Row],[Pareto''s Analysis Savings]]</f>
        <v>0.52015800835735959</v>
      </c>
      <c r="S406" s="4">
        <f t="shared" si="13"/>
        <v>1.7702949668392434E-2</v>
      </c>
      <c r="U406" s="7">
        <f>U405+Table1[[#This Row],[Pareto''s Analysis Savings2]]</f>
        <v>0.53831560419033442</v>
      </c>
    </row>
    <row r="407" spans="1:21" x14ac:dyDescent="0.2">
      <c r="A407" s="4" t="s">
        <v>25</v>
      </c>
      <c r="B407" s="5">
        <v>0</v>
      </c>
      <c r="C407" s="5">
        <v>14643</v>
      </c>
      <c r="D407" s="5">
        <f>Table1[[#This Row],[Savings]]+Table1[[#This Row],[Checking ]]</f>
        <v>14643</v>
      </c>
      <c r="E407" s="6">
        <v>16</v>
      </c>
      <c r="F407" s="4">
        <v>115</v>
      </c>
      <c r="G407" s="4" t="s">
        <v>31</v>
      </c>
      <c r="H407" s="4" t="s">
        <v>32</v>
      </c>
      <c r="I407" s="6">
        <v>46</v>
      </c>
      <c r="J407" s="4" t="s">
        <v>28</v>
      </c>
      <c r="K407" s="6">
        <v>3</v>
      </c>
      <c r="L407" s="4" t="s">
        <v>36</v>
      </c>
      <c r="M407" s="4" t="s">
        <v>3</v>
      </c>
      <c r="N407" s="4" t="str">
        <f>IF(Table1[[#This Row],[Checking ]]&lt;250,"Low",IF(Table1[[#This Row],[Checking ]]&lt;2000,"Medium","High"))</f>
        <v>Low</v>
      </c>
      <c r="O407" s="4" t="str">
        <f>IF(Table1[[#This Row],[Savings]]&lt;250,"Low",IF(Table1[[#This Row],[Savings]]&lt;2000,"Medium","High"))</f>
        <v>High</v>
      </c>
      <c r="P407" s="4" t="str">
        <f>IF(Table1[[#This Row],[Combined Checking + Savings]]&lt;250,"Low",IF(Table1[[#This Row],[Combined Checking + Savings]]&lt;2000,"Medium","High"))</f>
        <v>High</v>
      </c>
      <c r="Q407" s="12">
        <f t="shared" si="12"/>
        <v>1.9008514433256008E-2</v>
      </c>
      <c r="R407" s="12">
        <f>R406+Table1[[#This Row],[Pareto''s Analysis Savings]]</f>
        <v>0.53916652279061561</v>
      </c>
      <c r="S407" s="4">
        <f t="shared" si="13"/>
        <v>0</v>
      </c>
      <c r="U407" s="7">
        <f>U406+Table1[[#This Row],[Pareto''s Analysis Savings2]]</f>
        <v>0.53831560419033442</v>
      </c>
    </row>
    <row r="408" spans="1:21" x14ac:dyDescent="0.2">
      <c r="A408" s="4" t="s">
        <v>30</v>
      </c>
      <c r="B408" s="5">
        <v>468</v>
      </c>
      <c r="C408" s="5">
        <v>14186</v>
      </c>
      <c r="D408" s="5">
        <f>Table1[[#This Row],[Savings]]+Table1[[#This Row],[Checking ]]</f>
        <v>14654</v>
      </c>
      <c r="E408" s="6">
        <v>22</v>
      </c>
      <c r="F408" s="4">
        <v>24</v>
      </c>
      <c r="G408" s="4" t="s">
        <v>31</v>
      </c>
      <c r="H408" s="4" t="s">
        <v>32</v>
      </c>
      <c r="I408" s="6">
        <v>31</v>
      </c>
      <c r="J408" s="4" t="s">
        <v>28</v>
      </c>
      <c r="K408" s="6">
        <v>2</v>
      </c>
      <c r="L408" s="4" t="s">
        <v>36</v>
      </c>
      <c r="M408" s="4" t="s">
        <v>3</v>
      </c>
      <c r="N408" s="4" t="str">
        <f>IF(Table1[[#This Row],[Checking ]]&lt;250,"Low",IF(Table1[[#This Row],[Checking ]]&lt;2000,"Medium","High"))</f>
        <v>Medium</v>
      </c>
      <c r="O408" s="4" t="str">
        <f>IF(Table1[[#This Row],[Savings]]&lt;250,"Low",IF(Table1[[#This Row],[Savings]]&lt;2000,"Medium","High"))</f>
        <v>High</v>
      </c>
      <c r="P408" s="4" t="str">
        <f>IF(Table1[[#This Row],[Combined Checking + Savings]]&lt;250,"Low",IF(Table1[[#This Row],[Combined Checking + Savings]]&lt;2000,"Medium","High"))</f>
        <v>High</v>
      </c>
      <c r="Q408" s="12">
        <f t="shared" si="12"/>
        <v>1.8415269121776257E-2</v>
      </c>
      <c r="R408" s="12">
        <f>R407+Table1[[#This Row],[Pareto''s Analysis Savings]]</f>
        <v>0.55758179191239188</v>
      </c>
      <c r="S408" s="4">
        <f t="shared" si="13"/>
        <v>1.0507267526705972E-3</v>
      </c>
      <c r="U408" s="7">
        <f>U407+Table1[[#This Row],[Pareto''s Analysis Savings2]]</f>
        <v>0.53936633094300501</v>
      </c>
    </row>
    <row r="409" spans="1:21" x14ac:dyDescent="0.2">
      <c r="A409" s="4" t="s">
        <v>34</v>
      </c>
      <c r="B409" s="5">
        <v>0</v>
      </c>
      <c r="C409" s="5">
        <v>14717</v>
      </c>
      <c r="D409" s="5">
        <f>Table1[[#This Row],[Savings]]+Table1[[#This Row],[Checking ]]</f>
        <v>14717</v>
      </c>
      <c r="E409" s="6">
        <v>28</v>
      </c>
      <c r="F409" s="4">
        <v>7</v>
      </c>
      <c r="G409" s="4" t="s">
        <v>31</v>
      </c>
      <c r="H409" s="4" t="s">
        <v>32</v>
      </c>
      <c r="I409" s="6">
        <v>26</v>
      </c>
      <c r="J409" s="4" t="s">
        <v>28</v>
      </c>
      <c r="K409" s="6">
        <v>2</v>
      </c>
      <c r="L409" s="4" t="s">
        <v>36</v>
      </c>
      <c r="M409" s="4" t="s">
        <v>3</v>
      </c>
      <c r="N409" s="4" t="str">
        <f>IF(Table1[[#This Row],[Checking ]]&lt;250,"Low",IF(Table1[[#This Row],[Checking ]]&lt;2000,"Medium","High"))</f>
        <v>Low</v>
      </c>
      <c r="O409" s="4" t="str">
        <f>IF(Table1[[#This Row],[Savings]]&lt;250,"Low",IF(Table1[[#This Row],[Savings]]&lt;2000,"Medium","High"))</f>
        <v>High</v>
      </c>
      <c r="P409" s="4" t="str">
        <f>IF(Table1[[#This Row],[Combined Checking + Savings]]&lt;250,"Low",IF(Table1[[#This Row],[Combined Checking + Savings]]&lt;2000,"Medium","High"))</f>
        <v>High</v>
      </c>
      <c r="Q409" s="12">
        <f t="shared" si="12"/>
        <v>1.9104576037303058E-2</v>
      </c>
      <c r="R409" s="12">
        <f>R408+Table1[[#This Row],[Pareto''s Analysis Savings]]</f>
        <v>0.57668636794969497</v>
      </c>
      <c r="S409" s="4">
        <f t="shared" si="13"/>
        <v>0</v>
      </c>
      <c r="U409" s="7">
        <f>U408+Table1[[#This Row],[Pareto''s Analysis Savings2]]</f>
        <v>0.53936633094300501</v>
      </c>
    </row>
    <row r="410" spans="1:21" x14ac:dyDescent="0.2">
      <c r="A410" s="4" t="s">
        <v>42</v>
      </c>
      <c r="B410" s="5">
        <v>15328</v>
      </c>
      <c r="C410" s="5">
        <v>0</v>
      </c>
      <c r="D410" s="5">
        <f>Table1[[#This Row],[Savings]]+Table1[[#This Row],[Checking ]]</f>
        <v>15328</v>
      </c>
      <c r="E410" s="6">
        <v>25</v>
      </c>
      <c r="F410" s="4">
        <v>9</v>
      </c>
      <c r="G410" s="4" t="s">
        <v>31</v>
      </c>
      <c r="H410" s="4" t="s">
        <v>32</v>
      </c>
      <c r="I410" s="6">
        <v>31</v>
      </c>
      <c r="J410" s="4" t="s">
        <v>28</v>
      </c>
      <c r="K410" s="6">
        <v>4</v>
      </c>
      <c r="L410" s="4" t="s">
        <v>36</v>
      </c>
      <c r="M410" s="4" t="s">
        <v>3</v>
      </c>
      <c r="N410" s="4" t="str">
        <f>IF(Table1[[#This Row],[Checking ]]&lt;250,"Low",IF(Table1[[#This Row],[Checking ]]&lt;2000,"Medium","High"))</f>
        <v>High</v>
      </c>
      <c r="O410" s="4" t="str">
        <f>IF(Table1[[#This Row],[Savings]]&lt;250,"Low",IF(Table1[[#This Row],[Savings]]&lt;2000,"Medium","High"))</f>
        <v>Low</v>
      </c>
      <c r="P410" s="4" t="str">
        <f>IF(Table1[[#This Row],[Combined Checking + Savings]]&lt;250,"Low",IF(Table1[[#This Row],[Combined Checking + Savings]]&lt;2000,"Medium","High"))</f>
        <v>High</v>
      </c>
      <c r="Q410" s="12">
        <f t="shared" si="12"/>
        <v>0</v>
      </c>
      <c r="R410" s="12">
        <f>R409+Table1[[#This Row],[Pareto''s Analysis Savings]]</f>
        <v>0.57668636794969497</v>
      </c>
      <c r="S410" s="4">
        <f t="shared" si="13"/>
        <v>3.4413546292595971E-2</v>
      </c>
      <c r="U410" s="7">
        <f>U409+Table1[[#This Row],[Pareto''s Analysis Savings2]]</f>
        <v>0.57377987723560098</v>
      </c>
    </row>
    <row r="411" spans="1:21" x14ac:dyDescent="0.2">
      <c r="A411" s="4" t="s">
        <v>43</v>
      </c>
      <c r="B411" s="5">
        <v>0</v>
      </c>
      <c r="C411" s="5">
        <v>15800</v>
      </c>
      <c r="D411" s="5">
        <f>Table1[[#This Row],[Savings]]+Table1[[#This Row],[Checking ]]</f>
        <v>15800</v>
      </c>
      <c r="E411" s="6">
        <v>16</v>
      </c>
      <c r="F411" s="4">
        <v>40</v>
      </c>
      <c r="G411" s="4" t="s">
        <v>31</v>
      </c>
      <c r="H411" s="4" t="s">
        <v>32</v>
      </c>
      <c r="I411" s="6">
        <v>35</v>
      </c>
      <c r="J411" s="4" t="s">
        <v>28</v>
      </c>
      <c r="K411" s="6">
        <v>3</v>
      </c>
      <c r="L411" s="4" t="s">
        <v>36</v>
      </c>
      <c r="M411" s="4" t="s">
        <v>3</v>
      </c>
      <c r="N411" s="4" t="str">
        <f>IF(Table1[[#This Row],[Checking ]]&lt;250,"Low",IF(Table1[[#This Row],[Checking ]]&lt;2000,"Medium","High"))</f>
        <v>Low</v>
      </c>
      <c r="O411" s="4" t="str">
        <f>IF(Table1[[#This Row],[Savings]]&lt;250,"Low",IF(Table1[[#This Row],[Savings]]&lt;2000,"Medium","High"))</f>
        <v>High</v>
      </c>
      <c r="P411" s="4" t="str">
        <f>IF(Table1[[#This Row],[Combined Checking + Savings]]&lt;250,"Low",IF(Table1[[#This Row],[Combined Checking + Savings]]&lt;2000,"Medium","High"))</f>
        <v>High</v>
      </c>
      <c r="Q411" s="12">
        <f t="shared" si="12"/>
        <v>2.0510450593829471E-2</v>
      </c>
      <c r="R411" s="12">
        <f>R410+Table1[[#This Row],[Pareto''s Analysis Savings]]</f>
        <v>0.59719681854352447</v>
      </c>
      <c r="S411" s="4">
        <f t="shared" si="13"/>
        <v>0</v>
      </c>
      <c r="U411" s="7">
        <f>U410+Table1[[#This Row],[Pareto''s Analysis Savings2]]</f>
        <v>0.57377987723560098</v>
      </c>
    </row>
    <row r="412" spans="1:21" x14ac:dyDescent="0.2">
      <c r="A412" s="4" t="s">
        <v>25</v>
      </c>
      <c r="B412" s="5">
        <v>16630</v>
      </c>
      <c r="C412" s="5">
        <v>0</v>
      </c>
      <c r="D412" s="5">
        <f>Table1[[#This Row],[Savings]]+Table1[[#This Row],[Checking ]]</f>
        <v>16630</v>
      </c>
      <c r="E412" s="6">
        <v>11</v>
      </c>
      <c r="F412" s="4">
        <v>47</v>
      </c>
      <c r="G412" s="4" t="s">
        <v>31</v>
      </c>
      <c r="H412" s="4" t="s">
        <v>32</v>
      </c>
      <c r="I412" s="6">
        <v>26</v>
      </c>
      <c r="J412" s="4" t="s">
        <v>28</v>
      </c>
      <c r="K412" s="6">
        <v>2</v>
      </c>
      <c r="L412" s="4" t="s">
        <v>36</v>
      </c>
      <c r="M412" s="4" t="s">
        <v>3</v>
      </c>
      <c r="N412" s="4" t="str">
        <f>IF(Table1[[#This Row],[Checking ]]&lt;250,"Low",IF(Table1[[#This Row],[Checking ]]&lt;2000,"Medium","High"))</f>
        <v>High</v>
      </c>
      <c r="O412" s="4" t="str">
        <f>IF(Table1[[#This Row],[Savings]]&lt;250,"Low",IF(Table1[[#This Row],[Savings]]&lt;2000,"Medium","High"))</f>
        <v>Low</v>
      </c>
      <c r="P412" s="4" t="str">
        <f>IF(Table1[[#This Row],[Combined Checking + Savings]]&lt;250,"Low",IF(Table1[[#This Row],[Combined Checking + Savings]]&lt;2000,"Medium","High"))</f>
        <v>High</v>
      </c>
      <c r="Q412" s="12">
        <f t="shared" si="12"/>
        <v>0</v>
      </c>
      <c r="R412" s="12">
        <f>R411+Table1[[#This Row],[Pareto''s Analysis Savings]]</f>
        <v>0.59719681854352447</v>
      </c>
      <c r="S412" s="4">
        <f t="shared" si="13"/>
        <v>3.7336722001948784E-2</v>
      </c>
      <c r="U412" s="7">
        <f>U411+Table1[[#This Row],[Pareto''s Analysis Savings2]]</f>
        <v>0.6111165992375498</v>
      </c>
    </row>
    <row r="413" spans="1:21" x14ac:dyDescent="0.2">
      <c r="A413" s="4" t="s">
        <v>25</v>
      </c>
      <c r="B413" s="5">
        <v>0</v>
      </c>
      <c r="C413" s="5">
        <v>17124</v>
      </c>
      <c r="D413" s="5">
        <f>Table1[[#This Row],[Savings]]+Table1[[#This Row],[Checking ]]</f>
        <v>17124</v>
      </c>
      <c r="E413" s="6">
        <v>13</v>
      </c>
      <c r="F413" s="4">
        <v>95</v>
      </c>
      <c r="G413" s="4" t="s">
        <v>31</v>
      </c>
      <c r="H413" s="4" t="s">
        <v>37</v>
      </c>
      <c r="I413" s="6">
        <v>34</v>
      </c>
      <c r="J413" s="4" t="s">
        <v>28</v>
      </c>
      <c r="K413" s="6">
        <v>1</v>
      </c>
      <c r="L413" s="4" t="s">
        <v>36</v>
      </c>
      <c r="M413" s="4" t="s">
        <v>3</v>
      </c>
      <c r="N413" s="4" t="str">
        <f>IF(Table1[[#This Row],[Checking ]]&lt;250,"Low",IF(Table1[[#This Row],[Checking ]]&lt;2000,"Medium","High"))</f>
        <v>Low</v>
      </c>
      <c r="O413" s="4" t="str">
        <f>IF(Table1[[#This Row],[Savings]]&lt;250,"Low",IF(Table1[[#This Row],[Savings]]&lt;2000,"Medium","High"))</f>
        <v>High</v>
      </c>
      <c r="P413" s="4" t="str">
        <f>IF(Table1[[#This Row],[Combined Checking + Savings]]&lt;250,"Low",IF(Table1[[#This Row],[Combined Checking + Savings]]&lt;2000,"Medium","High"))</f>
        <v>High</v>
      </c>
      <c r="Q413" s="12">
        <f t="shared" si="12"/>
        <v>2.2229174428401003E-2</v>
      </c>
      <c r="R413" s="12">
        <f>R412+Table1[[#This Row],[Pareto''s Analysis Savings]]</f>
        <v>0.61942599297192547</v>
      </c>
      <c r="S413" s="4">
        <f t="shared" si="13"/>
        <v>0</v>
      </c>
      <c r="U413" s="7">
        <f>U412+Table1[[#This Row],[Pareto''s Analysis Savings2]]</f>
        <v>0.6111165992375498</v>
      </c>
    </row>
    <row r="414" spans="1:21" x14ac:dyDescent="0.2">
      <c r="A414" s="4" t="s">
        <v>25</v>
      </c>
      <c r="B414" s="5">
        <v>16935</v>
      </c>
      <c r="C414" s="5">
        <v>189</v>
      </c>
      <c r="D414" s="5">
        <f>Table1[[#This Row],[Savings]]+Table1[[#This Row],[Checking ]]</f>
        <v>17124</v>
      </c>
      <c r="E414" s="6">
        <v>37</v>
      </c>
      <c r="F414" s="4">
        <v>60</v>
      </c>
      <c r="G414" s="4" t="s">
        <v>31</v>
      </c>
      <c r="H414" s="4" t="s">
        <v>32</v>
      </c>
      <c r="I414" s="6">
        <v>30</v>
      </c>
      <c r="J414" s="4" t="s">
        <v>28</v>
      </c>
      <c r="K414" s="6">
        <v>2</v>
      </c>
      <c r="L414" s="4" t="s">
        <v>36</v>
      </c>
      <c r="M414" s="4" t="s">
        <v>3</v>
      </c>
      <c r="N414" s="4" t="str">
        <f>IF(Table1[[#This Row],[Checking ]]&lt;250,"Low",IF(Table1[[#This Row],[Checking ]]&lt;2000,"Medium","High"))</f>
        <v>High</v>
      </c>
      <c r="O414" s="4" t="str">
        <f>IF(Table1[[#This Row],[Savings]]&lt;250,"Low",IF(Table1[[#This Row],[Savings]]&lt;2000,"Medium","High"))</f>
        <v>Low</v>
      </c>
      <c r="P414" s="4" t="str">
        <f>IF(Table1[[#This Row],[Combined Checking + Savings]]&lt;250,"Low",IF(Table1[[#This Row],[Combined Checking + Savings]]&lt;2000,"Medium","High"))</f>
        <v>High</v>
      </c>
      <c r="Q414" s="12">
        <f t="shared" si="12"/>
        <v>2.4534652925530188E-4</v>
      </c>
      <c r="R414" s="12">
        <f>R413+Table1[[#This Row],[Pareto''s Analysis Savings]]</f>
        <v>0.61967133950118081</v>
      </c>
      <c r="S414" s="4">
        <f t="shared" si="13"/>
        <v>3.80214905052918E-2</v>
      </c>
      <c r="U414" s="7">
        <f>U413+Table1[[#This Row],[Pareto''s Analysis Savings2]]</f>
        <v>0.6491380897428416</v>
      </c>
    </row>
    <row r="415" spans="1:21" x14ac:dyDescent="0.2">
      <c r="A415" s="4" t="s">
        <v>25</v>
      </c>
      <c r="B415" s="5">
        <v>17366</v>
      </c>
      <c r="C415" s="5">
        <v>0</v>
      </c>
      <c r="D415" s="5">
        <f>Table1[[#This Row],[Savings]]+Table1[[#This Row],[Checking ]]</f>
        <v>17366</v>
      </c>
      <c r="E415" s="6">
        <v>16</v>
      </c>
      <c r="F415" s="4">
        <v>21</v>
      </c>
      <c r="G415" s="4" t="s">
        <v>31</v>
      </c>
      <c r="H415" s="4" t="s">
        <v>32</v>
      </c>
      <c r="I415" s="6">
        <v>38</v>
      </c>
      <c r="J415" s="4" t="s">
        <v>35</v>
      </c>
      <c r="K415" s="6">
        <v>4</v>
      </c>
      <c r="L415" s="4" t="s">
        <v>36</v>
      </c>
      <c r="M415" s="4" t="s">
        <v>2</v>
      </c>
      <c r="N415" s="4" t="str">
        <f>IF(Table1[[#This Row],[Checking ]]&lt;250,"Low",IF(Table1[[#This Row],[Checking ]]&lt;2000,"Medium","High"))</f>
        <v>High</v>
      </c>
      <c r="O415" s="4" t="str">
        <f>IF(Table1[[#This Row],[Savings]]&lt;250,"Low",IF(Table1[[#This Row],[Savings]]&lt;2000,"Medium","High"))</f>
        <v>Low</v>
      </c>
      <c r="P415" s="4" t="str">
        <f>IF(Table1[[#This Row],[Combined Checking + Savings]]&lt;250,"Low",IF(Table1[[#This Row],[Combined Checking + Savings]]&lt;2000,"Medium","High"))</f>
        <v>High</v>
      </c>
      <c r="Q415" s="12">
        <f t="shared" si="12"/>
        <v>0</v>
      </c>
      <c r="R415" s="12">
        <f>R414+Table1[[#This Row],[Pareto''s Analysis Savings]]</f>
        <v>0.61967133950118081</v>
      </c>
      <c r="S415" s="4">
        <f t="shared" si="13"/>
        <v>3.898914698050767E-2</v>
      </c>
      <c r="U415" s="7">
        <f>U414+Table1[[#This Row],[Pareto''s Analysis Savings2]]</f>
        <v>0.6881272367233493</v>
      </c>
    </row>
    <row r="416" spans="1:21" x14ac:dyDescent="0.2">
      <c r="A416" s="4" t="s">
        <v>42</v>
      </c>
      <c r="B416" s="5">
        <v>16647</v>
      </c>
      <c r="C416" s="5">
        <v>895</v>
      </c>
      <c r="D416" s="5">
        <f>Table1[[#This Row],[Savings]]+Table1[[#This Row],[Checking ]]</f>
        <v>17542</v>
      </c>
      <c r="E416" s="6">
        <v>16</v>
      </c>
      <c r="F416" s="4">
        <v>34</v>
      </c>
      <c r="G416" s="4" t="s">
        <v>31</v>
      </c>
      <c r="H416" s="4" t="s">
        <v>32</v>
      </c>
      <c r="I416" s="6">
        <v>25</v>
      </c>
      <c r="J416" s="4" t="s">
        <v>39</v>
      </c>
      <c r="K416" s="6">
        <v>4</v>
      </c>
      <c r="L416" s="4" t="s">
        <v>36</v>
      </c>
      <c r="M416" s="4" t="s">
        <v>3</v>
      </c>
      <c r="N416" s="4" t="str">
        <f>IF(Table1[[#This Row],[Checking ]]&lt;250,"Low",IF(Table1[[#This Row],[Checking ]]&lt;2000,"Medium","High"))</f>
        <v>High</v>
      </c>
      <c r="O416" s="4" t="str">
        <f>IF(Table1[[#This Row],[Savings]]&lt;250,"Low",IF(Table1[[#This Row],[Savings]]&lt;2000,"Medium","High"))</f>
        <v>Medium</v>
      </c>
      <c r="P416" s="4" t="str">
        <f>IF(Table1[[#This Row],[Combined Checking + Savings]]&lt;250,"Low",IF(Table1[[#This Row],[Combined Checking + Savings]]&lt;2000,"Medium","High"))</f>
        <v>High</v>
      </c>
      <c r="Q416" s="12">
        <f t="shared" si="12"/>
        <v>1.1618261570555302E-3</v>
      </c>
      <c r="R416" s="12">
        <f>R415+Table1[[#This Row],[Pareto''s Analysis Savings]]</f>
        <v>0.62083316565823632</v>
      </c>
      <c r="S416" s="4">
        <f t="shared" si="13"/>
        <v>3.7374889426725282E-2</v>
      </c>
      <c r="U416" s="7">
        <f>U415+Table1[[#This Row],[Pareto''s Analysis Savings2]]</f>
        <v>0.72550212615007459</v>
      </c>
    </row>
    <row r="417" spans="1:21" x14ac:dyDescent="0.2">
      <c r="A417" s="4" t="s">
        <v>30</v>
      </c>
      <c r="B417" s="5">
        <v>0</v>
      </c>
      <c r="C417" s="5">
        <v>17545</v>
      </c>
      <c r="D417" s="5">
        <f>Table1[[#This Row],[Savings]]+Table1[[#This Row],[Checking ]]</f>
        <v>17545</v>
      </c>
      <c r="E417" s="6">
        <v>34</v>
      </c>
      <c r="F417" s="4">
        <v>16</v>
      </c>
      <c r="G417" s="4" t="s">
        <v>26</v>
      </c>
      <c r="H417" s="4" t="s">
        <v>27</v>
      </c>
      <c r="I417" s="6">
        <v>22</v>
      </c>
      <c r="J417" s="4" t="s">
        <v>28</v>
      </c>
      <c r="K417" s="6">
        <v>4</v>
      </c>
      <c r="L417" s="4" t="s">
        <v>36</v>
      </c>
      <c r="M417" s="4" t="s">
        <v>2</v>
      </c>
      <c r="N417" s="4" t="str">
        <f>IF(Table1[[#This Row],[Checking ]]&lt;250,"Low",IF(Table1[[#This Row],[Checking ]]&lt;2000,"Medium","High"))</f>
        <v>Low</v>
      </c>
      <c r="O417" s="4" t="str">
        <f>IF(Table1[[#This Row],[Savings]]&lt;250,"Low",IF(Table1[[#This Row],[Savings]]&lt;2000,"Medium","High"))</f>
        <v>High</v>
      </c>
      <c r="P417" s="4" t="str">
        <f>IF(Table1[[#This Row],[Combined Checking + Savings]]&lt;250,"Low",IF(Table1[[#This Row],[Combined Checking + Savings]]&lt;2000,"Medium","High"))</f>
        <v>High</v>
      </c>
      <c r="Q417" s="12">
        <f t="shared" si="12"/>
        <v>2.2775687067641649E-2</v>
      </c>
      <c r="R417" s="12">
        <f>R416+Table1[[#This Row],[Pareto''s Analysis Savings]]</f>
        <v>0.64360885272587798</v>
      </c>
      <c r="S417" s="4">
        <f t="shared" si="13"/>
        <v>0</v>
      </c>
      <c r="U417" s="7">
        <f>U416+Table1[[#This Row],[Pareto''s Analysis Savings2]]</f>
        <v>0.72550212615007459</v>
      </c>
    </row>
    <row r="418" spans="1:21" x14ac:dyDescent="0.2">
      <c r="A418" s="4" t="s">
        <v>25</v>
      </c>
      <c r="B418" s="5">
        <v>795</v>
      </c>
      <c r="C418" s="5">
        <v>16804</v>
      </c>
      <c r="D418" s="5">
        <f>Table1[[#This Row],[Savings]]+Table1[[#This Row],[Checking ]]</f>
        <v>17599</v>
      </c>
      <c r="E418" s="6">
        <v>49</v>
      </c>
      <c r="F418" s="4">
        <v>40</v>
      </c>
      <c r="G418" s="4" t="s">
        <v>31</v>
      </c>
      <c r="H418" s="4" t="s">
        <v>32</v>
      </c>
      <c r="I418" s="6">
        <v>26</v>
      </c>
      <c r="J418" s="4" t="s">
        <v>28</v>
      </c>
      <c r="K418" s="6">
        <v>2</v>
      </c>
      <c r="L418" s="4" t="s">
        <v>36</v>
      </c>
      <c r="M418" s="4" t="s">
        <v>2</v>
      </c>
      <c r="N418" s="4" t="str">
        <f>IF(Table1[[#This Row],[Checking ]]&lt;250,"Low",IF(Table1[[#This Row],[Checking ]]&lt;2000,"Medium","High"))</f>
        <v>Medium</v>
      </c>
      <c r="O418" s="4" t="str">
        <f>IF(Table1[[#This Row],[Savings]]&lt;250,"Low",IF(Table1[[#This Row],[Savings]]&lt;2000,"Medium","High"))</f>
        <v>High</v>
      </c>
      <c r="P418" s="4" t="str">
        <f>IF(Table1[[#This Row],[Combined Checking + Savings]]&lt;250,"Low",IF(Table1[[#This Row],[Combined Checking + Savings]]&lt;2000,"Medium","High"))</f>
        <v>High</v>
      </c>
      <c r="Q418" s="12">
        <f t="shared" si="12"/>
        <v>2.1813772897386736E-2</v>
      </c>
      <c r="R418" s="12">
        <f>R417+Table1[[#This Row],[Pareto''s Analysis Savings]]</f>
        <v>0.66542262562326471</v>
      </c>
      <c r="S418" s="4">
        <f t="shared" si="13"/>
        <v>1.7848883939596682E-3</v>
      </c>
      <c r="U418" s="7">
        <f>U417+Table1[[#This Row],[Pareto''s Analysis Savings2]]</f>
        <v>0.72728701454403422</v>
      </c>
    </row>
    <row r="419" spans="1:21" x14ac:dyDescent="0.2">
      <c r="A419" s="4" t="s">
        <v>42</v>
      </c>
      <c r="B419" s="5">
        <v>12760</v>
      </c>
      <c r="C419" s="5">
        <v>4873</v>
      </c>
      <c r="D419" s="5">
        <f>Table1[[#This Row],[Savings]]+Table1[[#This Row],[Checking ]]</f>
        <v>17633</v>
      </c>
      <c r="E419" s="6">
        <v>13</v>
      </c>
      <c r="F419" s="4">
        <v>73</v>
      </c>
      <c r="G419" s="4" t="s">
        <v>31</v>
      </c>
      <c r="H419" s="4" t="s">
        <v>32</v>
      </c>
      <c r="I419" s="6">
        <v>56</v>
      </c>
      <c r="J419" s="4" t="s">
        <v>39</v>
      </c>
      <c r="K419" s="6">
        <v>4</v>
      </c>
      <c r="L419" s="4" t="s">
        <v>40</v>
      </c>
      <c r="M419" s="4" t="s">
        <v>3</v>
      </c>
      <c r="N419" s="4" t="str">
        <f>IF(Table1[[#This Row],[Checking ]]&lt;250,"Low",IF(Table1[[#This Row],[Checking ]]&lt;2000,"Medium","High"))</f>
        <v>High</v>
      </c>
      <c r="O419" s="4" t="str">
        <f>IF(Table1[[#This Row],[Savings]]&lt;250,"Low",IF(Table1[[#This Row],[Savings]]&lt;2000,"Medium","High"))</f>
        <v>High</v>
      </c>
      <c r="P419" s="4" t="str">
        <f>IF(Table1[[#This Row],[Combined Checking + Savings]]&lt;250,"Low",IF(Table1[[#This Row],[Combined Checking + Savings]]&lt;2000,"Medium","High"))</f>
        <v>High</v>
      </c>
      <c r="Q419" s="12">
        <f t="shared" si="12"/>
        <v>6.325786439476646E-3</v>
      </c>
      <c r="R419" s="12">
        <f>R418+Table1[[#This Row],[Pareto''s Analysis Savings]]</f>
        <v>0.67174841206274138</v>
      </c>
      <c r="S419" s="4">
        <f t="shared" si="13"/>
        <v>2.8648020008711153E-2</v>
      </c>
      <c r="U419" s="7">
        <f>U418+Table1[[#This Row],[Pareto''s Analysis Savings2]]</f>
        <v>0.75593503455274536</v>
      </c>
    </row>
    <row r="420" spans="1:21" x14ac:dyDescent="0.2">
      <c r="A420" s="4" t="s">
        <v>25</v>
      </c>
      <c r="B420" s="5">
        <v>0</v>
      </c>
      <c r="C420" s="5">
        <v>17653</v>
      </c>
      <c r="D420" s="5">
        <f>Table1[[#This Row],[Savings]]+Table1[[#This Row],[Checking ]]</f>
        <v>17653</v>
      </c>
      <c r="E420" s="6">
        <v>22</v>
      </c>
      <c r="F420" s="4">
        <v>4</v>
      </c>
      <c r="G420" s="4" t="s">
        <v>26</v>
      </c>
      <c r="H420" s="4" t="s">
        <v>27</v>
      </c>
      <c r="I420" s="6">
        <v>28</v>
      </c>
      <c r="J420" s="4" t="s">
        <v>28</v>
      </c>
      <c r="K420" s="6">
        <v>2</v>
      </c>
      <c r="L420" s="4" t="s">
        <v>36</v>
      </c>
      <c r="M420" s="4" t="s">
        <v>3</v>
      </c>
      <c r="N420" s="4" t="str">
        <f>IF(Table1[[#This Row],[Checking ]]&lt;250,"Low",IF(Table1[[#This Row],[Checking ]]&lt;2000,"Medium","High"))</f>
        <v>Low</v>
      </c>
      <c r="O420" s="4" t="str">
        <f>IF(Table1[[#This Row],[Savings]]&lt;250,"Low",IF(Table1[[#This Row],[Savings]]&lt;2000,"Medium","High"))</f>
        <v>High</v>
      </c>
      <c r="P420" s="4" t="str">
        <f>IF(Table1[[#This Row],[Combined Checking + Savings]]&lt;250,"Low",IF(Table1[[#This Row],[Combined Checking + Savings]]&lt;2000,"Medium","High"))</f>
        <v>High</v>
      </c>
      <c r="Q420" s="12">
        <f t="shared" si="12"/>
        <v>2.2915885084358965E-2</v>
      </c>
      <c r="R420" s="12">
        <f>R419+Table1[[#This Row],[Pareto''s Analysis Savings]]</f>
        <v>0.69466429714710032</v>
      </c>
      <c r="S420" s="4">
        <f t="shared" si="13"/>
        <v>0</v>
      </c>
      <c r="U420" s="7">
        <f>U419+Table1[[#This Row],[Pareto''s Analysis Savings2]]</f>
        <v>0.75593503455274536</v>
      </c>
    </row>
    <row r="421" spans="1:21" x14ac:dyDescent="0.2">
      <c r="A421" s="4" t="s">
        <v>38</v>
      </c>
      <c r="B421" s="5">
        <v>18408</v>
      </c>
      <c r="C421" s="5">
        <v>212</v>
      </c>
      <c r="D421" s="5">
        <f>Table1[[#This Row],[Savings]]+Table1[[#This Row],[Checking ]]</f>
        <v>18620</v>
      </c>
      <c r="E421" s="6">
        <v>13</v>
      </c>
      <c r="F421" s="4">
        <v>9</v>
      </c>
      <c r="G421" s="4" t="s">
        <v>26</v>
      </c>
      <c r="H421" s="4" t="s">
        <v>27</v>
      </c>
      <c r="I421" s="6">
        <v>35</v>
      </c>
      <c r="J421" s="4" t="s">
        <v>28</v>
      </c>
      <c r="K421" s="6">
        <v>2</v>
      </c>
      <c r="L421" s="4" t="s">
        <v>36</v>
      </c>
      <c r="M421" s="4" t="s">
        <v>3</v>
      </c>
      <c r="N421" s="4" t="str">
        <f>IF(Table1[[#This Row],[Checking ]]&lt;250,"Low",IF(Table1[[#This Row],[Checking ]]&lt;2000,"Medium","High"))</f>
        <v>High</v>
      </c>
      <c r="O421" s="4" t="str">
        <f>IF(Table1[[#This Row],[Savings]]&lt;250,"Low",IF(Table1[[#This Row],[Savings]]&lt;2000,"Medium","High"))</f>
        <v>Low</v>
      </c>
      <c r="P421" s="4" t="str">
        <f>IF(Table1[[#This Row],[Combined Checking + Savings]]&lt;250,"Low",IF(Table1[[#This Row],[Combined Checking + Savings]]&lt;2000,"Medium","High"))</f>
        <v>High</v>
      </c>
      <c r="Q421" s="12">
        <f t="shared" si="12"/>
        <v>2.7520351429695237E-4</v>
      </c>
      <c r="R421" s="12">
        <f>R420+Table1[[#This Row],[Pareto''s Analysis Savings]]</f>
        <v>0.69493950066139731</v>
      </c>
      <c r="S421" s="4">
        <f t="shared" si="13"/>
        <v>4.1328585605043489E-2</v>
      </c>
      <c r="U421" s="7">
        <f>U420+Table1[[#This Row],[Pareto''s Analysis Savings2]]</f>
        <v>0.79726362015778884</v>
      </c>
    </row>
    <row r="422" spans="1:21" x14ac:dyDescent="0.2">
      <c r="A422" s="4" t="s">
        <v>25</v>
      </c>
      <c r="B422" s="5">
        <v>0</v>
      </c>
      <c r="C422" s="5">
        <v>18716</v>
      </c>
      <c r="D422" s="5">
        <f>Table1[[#This Row],[Savings]]+Table1[[#This Row],[Checking ]]</f>
        <v>18716</v>
      </c>
      <c r="E422" s="6">
        <v>19</v>
      </c>
      <c r="F422" s="4">
        <v>93</v>
      </c>
      <c r="G422" s="4" t="s">
        <v>31</v>
      </c>
      <c r="H422" s="4" t="s">
        <v>32</v>
      </c>
      <c r="I422" s="6">
        <v>31</v>
      </c>
      <c r="J422" s="4" t="s">
        <v>28</v>
      </c>
      <c r="K422" s="6">
        <v>3</v>
      </c>
      <c r="L422" s="4" t="s">
        <v>29</v>
      </c>
      <c r="M422" s="4" t="s">
        <v>3</v>
      </c>
      <c r="N422" s="4" t="str">
        <f>IF(Table1[[#This Row],[Checking ]]&lt;250,"Low",IF(Table1[[#This Row],[Checking ]]&lt;2000,"Medium","High"))</f>
        <v>Low</v>
      </c>
      <c r="O422" s="4" t="str">
        <f>IF(Table1[[#This Row],[Savings]]&lt;250,"Low",IF(Table1[[#This Row],[Savings]]&lt;2000,"Medium","High"))</f>
        <v>High</v>
      </c>
      <c r="P422" s="4" t="str">
        <f>IF(Table1[[#This Row],[Combined Checking + Savings]]&lt;250,"Low",IF(Table1[[#This Row],[Combined Checking + Savings]]&lt;2000,"Medium","High"))</f>
        <v>High</v>
      </c>
      <c r="Q422" s="12">
        <f t="shared" si="12"/>
        <v>2.4295797045196986E-2</v>
      </c>
      <c r="R422" s="12">
        <f>R421+Table1[[#This Row],[Pareto''s Analysis Savings]]</f>
        <v>0.71923529770659433</v>
      </c>
      <c r="S422" s="4">
        <f t="shared" si="13"/>
        <v>0</v>
      </c>
      <c r="U422" s="7">
        <f>U421+Table1[[#This Row],[Pareto''s Analysis Savings2]]</f>
        <v>0.79726362015778884</v>
      </c>
    </row>
    <row r="423" spans="1:21" x14ac:dyDescent="0.2">
      <c r="A423" s="4" t="s">
        <v>30</v>
      </c>
      <c r="B423" s="5">
        <v>19155</v>
      </c>
      <c r="C423" s="5">
        <v>131</v>
      </c>
      <c r="D423" s="5">
        <f>Table1[[#This Row],[Savings]]+Table1[[#This Row],[Checking ]]</f>
        <v>19286</v>
      </c>
      <c r="E423" s="6">
        <v>25</v>
      </c>
      <c r="F423" s="4">
        <v>24</v>
      </c>
      <c r="G423" s="4" t="s">
        <v>31</v>
      </c>
      <c r="H423" s="4" t="s">
        <v>32</v>
      </c>
      <c r="I423" s="6">
        <v>25</v>
      </c>
      <c r="J423" s="4" t="s">
        <v>28</v>
      </c>
      <c r="K423" s="6">
        <v>2</v>
      </c>
      <c r="L423" s="4" t="s">
        <v>36</v>
      </c>
      <c r="M423" s="4" t="s">
        <v>3</v>
      </c>
      <c r="N423" s="4" t="str">
        <f>IF(Table1[[#This Row],[Checking ]]&lt;250,"Low",IF(Table1[[#This Row],[Checking ]]&lt;2000,"Medium","High"))</f>
        <v>High</v>
      </c>
      <c r="O423" s="4" t="str">
        <f>IF(Table1[[#This Row],[Savings]]&lt;250,"Low",IF(Table1[[#This Row],[Savings]]&lt;2000,"Medium","High"))</f>
        <v>Low</v>
      </c>
      <c r="P423" s="4" t="str">
        <f>IF(Table1[[#This Row],[Combined Checking + Savings]]&lt;250,"Low",IF(Table1[[#This Row],[Combined Checking + Savings]]&lt;2000,"Medium","High"))</f>
        <v>High</v>
      </c>
      <c r="Q423" s="12">
        <f t="shared" si="12"/>
        <v>1.7005500175896587E-4</v>
      </c>
      <c r="R423" s="12">
        <f>R422+Table1[[#This Row],[Pareto''s Analysis Savings]]</f>
        <v>0.71940535270835326</v>
      </c>
      <c r="S423" s="4">
        <f t="shared" si="13"/>
        <v>4.3005707152575401E-2</v>
      </c>
      <c r="U423" s="7">
        <f>U422+Table1[[#This Row],[Pareto''s Analysis Savings2]]</f>
        <v>0.8402693273103643</v>
      </c>
    </row>
    <row r="424" spans="1:21" x14ac:dyDescent="0.2">
      <c r="A424" s="4" t="s">
        <v>38</v>
      </c>
      <c r="B424" s="5">
        <v>19812</v>
      </c>
      <c r="C424" s="5">
        <v>0</v>
      </c>
      <c r="D424" s="5">
        <f>Table1[[#This Row],[Savings]]+Table1[[#This Row],[Checking ]]</f>
        <v>19812</v>
      </c>
      <c r="E424" s="6">
        <v>25</v>
      </c>
      <c r="F424" s="4">
        <v>37</v>
      </c>
      <c r="G424" s="4" t="s">
        <v>31</v>
      </c>
      <c r="H424" s="4" t="s">
        <v>32</v>
      </c>
      <c r="I424" s="6">
        <v>36</v>
      </c>
      <c r="J424" s="4" t="s">
        <v>28</v>
      </c>
      <c r="K424" s="6">
        <v>2</v>
      </c>
      <c r="L424" s="4" t="s">
        <v>40</v>
      </c>
      <c r="M424" s="4" t="s">
        <v>2</v>
      </c>
      <c r="N424" s="4" t="str">
        <f>IF(Table1[[#This Row],[Checking ]]&lt;250,"Low",IF(Table1[[#This Row],[Checking ]]&lt;2000,"Medium","High"))</f>
        <v>High</v>
      </c>
      <c r="O424" s="4" t="str">
        <f>IF(Table1[[#This Row],[Savings]]&lt;250,"Low",IF(Table1[[#This Row],[Savings]]&lt;2000,"Medium","High"))</f>
        <v>Low</v>
      </c>
      <c r="P424" s="4" t="str">
        <f>IF(Table1[[#This Row],[Combined Checking + Savings]]&lt;250,"Low",IF(Table1[[#This Row],[Combined Checking + Savings]]&lt;2000,"Medium","High"))</f>
        <v>High</v>
      </c>
      <c r="Q424" s="12">
        <f t="shared" si="12"/>
        <v>0</v>
      </c>
      <c r="R424" s="12">
        <f>R423+Table1[[#This Row],[Pareto''s Analysis Savings]]</f>
        <v>0.71940535270835326</v>
      </c>
      <c r="S424" s="4">
        <f t="shared" si="13"/>
        <v>4.4480765863055279E-2</v>
      </c>
      <c r="U424" s="7">
        <f>U423+Table1[[#This Row],[Pareto''s Analysis Savings2]]</f>
        <v>0.88475009317341957</v>
      </c>
    </row>
    <row r="425" spans="1:21" x14ac:dyDescent="0.2">
      <c r="A425" s="4" t="s">
        <v>38</v>
      </c>
      <c r="B425" s="5">
        <v>8176</v>
      </c>
      <c r="C425" s="5">
        <v>12230</v>
      </c>
      <c r="D425" s="5">
        <f>Table1[[#This Row],[Savings]]+Table1[[#This Row],[Checking ]]</f>
        <v>20406</v>
      </c>
      <c r="E425" s="6">
        <v>7</v>
      </c>
      <c r="F425" s="4">
        <v>5</v>
      </c>
      <c r="G425" s="4" t="s">
        <v>31</v>
      </c>
      <c r="H425" s="4" t="s">
        <v>37</v>
      </c>
      <c r="I425" s="6">
        <v>26</v>
      </c>
      <c r="J425" s="4" t="s">
        <v>28</v>
      </c>
      <c r="K425" s="6">
        <v>2</v>
      </c>
      <c r="L425" s="4" t="s">
        <v>41</v>
      </c>
      <c r="M425" s="4" t="s">
        <v>3</v>
      </c>
      <c r="N425" s="4" t="str">
        <f>IF(Table1[[#This Row],[Checking ]]&lt;250,"Low",IF(Table1[[#This Row],[Checking ]]&lt;2000,"Medium","High"))</f>
        <v>High</v>
      </c>
      <c r="O425" s="4" t="str">
        <f>IF(Table1[[#This Row],[Savings]]&lt;250,"Low",IF(Table1[[#This Row],[Savings]]&lt;2000,"Medium","High"))</f>
        <v>High</v>
      </c>
      <c r="P425" s="4" t="str">
        <f>IF(Table1[[#This Row],[Combined Checking + Savings]]&lt;250,"Low",IF(Table1[[#This Row],[Combined Checking + Savings]]&lt;2000,"Medium","High"))</f>
        <v>High</v>
      </c>
      <c r="Q425" s="12">
        <f t="shared" si="12"/>
        <v>1.5876127263451546E-2</v>
      </c>
      <c r="R425" s="12">
        <f>R424+Table1[[#This Row],[Pareto''s Analysis Savings]]</f>
        <v>0.73528147997180482</v>
      </c>
      <c r="S425" s="4">
        <f t="shared" si="13"/>
        <v>1.8356286174860688E-2</v>
      </c>
      <c r="U425" s="7">
        <f>U424+Table1[[#This Row],[Pareto''s Analysis Savings2]]</f>
        <v>0.90310637934828031</v>
      </c>
    </row>
    <row r="426" spans="1:21" x14ac:dyDescent="0.2">
      <c r="A426" s="4" t="s">
        <v>38</v>
      </c>
      <c r="B426" s="5">
        <v>19766</v>
      </c>
      <c r="C426" s="5">
        <v>2141</v>
      </c>
      <c r="D426" s="5">
        <f>Table1[[#This Row],[Savings]]+Table1[[#This Row],[Checking ]]</f>
        <v>21907</v>
      </c>
      <c r="E426" s="6">
        <v>11</v>
      </c>
      <c r="F426" s="4">
        <v>54</v>
      </c>
      <c r="G426" s="4" t="s">
        <v>26</v>
      </c>
      <c r="H426" s="4" t="s">
        <v>27</v>
      </c>
      <c r="I426" s="6">
        <v>47</v>
      </c>
      <c r="J426" s="4" t="s">
        <v>35</v>
      </c>
      <c r="K426" s="6">
        <v>4</v>
      </c>
      <c r="L426" s="4" t="s">
        <v>40</v>
      </c>
      <c r="M426" s="4" t="s">
        <v>2</v>
      </c>
      <c r="N426" s="4" t="str">
        <f>IF(Table1[[#This Row],[Checking ]]&lt;250,"Low",IF(Table1[[#This Row],[Checking ]]&lt;2000,"Medium","High"))</f>
        <v>High</v>
      </c>
      <c r="O426" s="4" t="str">
        <f>IF(Table1[[#This Row],[Savings]]&lt;250,"Low",IF(Table1[[#This Row],[Savings]]&lt;2000,"Medium","High"))</f>
        <v>High</v>
      </c>
      <c r="P426" s="4" t="str">
        <f>IF(Table1[[#This Row],[Combined Checking + Savings]]&lt;250,"Low",IF(Table1[[#This Row],[Combined Checking + Savings]]&lt;2000,"Medium","High"))</f>
        <v>High</v>
      </c>
      <c r="Q426" s="12">
        <f t="shared" si="12"/>
        <v>2.7792958684423352E-3</v>
      </c>
      <c r="R426" s="12">
        <f>R425+Table1[[#This Row],[Pareto''s Analysis Savings]]</f>
        <v>0.73806077584024721</v>
      </c>
      <c r="S426" s="4">
        <f t="shared" si="13"/>
        <v>4.4377489301895348E-2</v>
      </c>
      <c r="U426" s="7">
        <f>U425+Table1[[#This Row],[Pareto''s Analysis Savings2]]</f>
        <v>0.94748386865017564</v>
      </c>
    </row>
    <row r="427" spans="1:21" x14ac:dyDescent="0.2">
      <c r="A427" s="4" t="s">
        <v>38</v>
      </c>
      <c r="B427" s="5">
        <v>10417</v>
      </c>
      <c r="C427" s="5">
        <v>19811</v>
      </c>
      <c r="D427" s="5">
        <f>Table1[[#This Row],[Savings]]+Table1[[#This Row],[Checking ]]</f>
        <v>30228</v>
      </c>
      <c r="E427" s="6">
        <v>13</v>
      </c>
      <c r="F427" s="4">
        <v>27</v>
      </c>
      <c r="G427" s="4" t="s">
        <v>31</v>
      </c>
      <c r="H427" s="4" t="s">
        <v>37</v>
      </c>
      <c r="I427" s="6">
        <v>27</v>
      </c>
      <c r="J427" s="4" t="s">
        <v>28</v>
      </c>
      <c r="K427" s="6">
        <v>2</v>
      </c>
      <c r="L427" s="4" t="s">
        <v>36</v>
      </c>
      <c r="M427" s="4" t="s">
        <v>2</v>
      </c>
      <c r="N427" s="4" t="str">
        <f>IF(Table1[[#This Row],[Checking ]]&lt;250,"Low",IF(Table1[[#This Row],[Checking ]]&lt;2000,"Medium","High"))</f>
        <v>High</v>
      </c>
      <c r="O427" s="4" t="str">
        <f>IF(Table1[[#This Row],[Savings]]&lt;250,"Low",IF(Table1[[#This Row],[Savings]]&lt;2000,"Medium","High"))</f>
        <v>High</v>
      </c>
      <c r="P427" s="4" t="str">
        <f>IF(Table1[[#This Row],[Combined Checking + Savings]]&lt;250,"Low",IF(Table1[[#This Row],[Combined Checking + Savings]]&lt;2000,"Medium","High"))</f>
        <v>High</v>
      </c>
      <c r="Q427" s="12">
        <f t="shared" si="12"/>
        <v>2.5717249159136431E-2</v>
      </c>
      <c r="R427" s="12">
        <f>R426+Table1[[#This Row],[Pareto''s Analysis Savings]]</f>
        <v>0.76377802499938363</v>
      </c>
      <c r="S427" s="4">
        <f t="shared" si="13"/>
        <v>2.3387650817456432E-2</v>
      </c>
      <c r="U427" s="7">
        <f>U426+Table1[[#This Row],[Pareto''s Analysis Savings2]]</f>
        <v>0.97087151946763206</v>
      </c>
    </row>
    <row r="428" spans="1:21" x14ac:dyDescent="0.2">
      <c r="A428" s="4" t="s">
        <v>25</v>
      </c>
      <c r="B428" s="5">
        <v>12974</v>
      </c>
      <c r="C428" s="5">
        <v>19568</v>
      </c>
      <c r="D428" s="5">
        <f>Table1[[#This Row],[Savings]]+Table1[[#This Row],[Checking ]]</f>
        <v>32542</v>
      </c>
      <c r="E428" s="6">
        <v>13</v>
      </c>
      <c r="F428" s="4">
        <v>7</v>
      </c>
      <c r="G428" s="4" t="s">
        <v>26</v>
      </c>
      <c r="H428" s="4" t="s">
        <v>27</v>
      </c>
      <c r="I428" s="6">
        <v>41</v>
      </c>
      <c r="J428" s="4" t="s">
        <v>39</v>
      </c>
      <c r="K428" s="6">
        <v>3</v>
      </c>
      <c r="L428" s="4" t="s">
        <v>36</v>
      </c>
      <c r="M428" s="4" t="s">
        <v>3</v>
      </c>
      <c r="N428" s="4" t="str">
        <f>IF(Table1[[#This Row],[Checking ]]&lt;250,"Low",IF(Table1[[#This Row],[Checking ]]&lt;2000,"Medium","High"))</f>
        <v>High</v>
      </c>
      <c r="O428" s="4" t="str">
        <f>IF(Table1[[#This Row],[Savings]]&lt;250,"Low",IF(Table1[[#This Row],[Savings]]&lt;2000,"Medium","High"))</f>
        <v>High</v>
      </c>
      <c r="P428" s="4" t="str">
        <f>IF(Table1[[#This Row],[Combined Checking + Savings]]&lt;250,"Low",IF(Table1[[#This Row],[Combined Checking + Savings]]&lt;2000,"Medium","High"))</f>
        <v>High</v>
      </c>
      <c r="Q428" s="12">
        <f t="shared" si="12"/>
        <v>2.5401803621522473E-2</v>
      </c>
      <c r="R428" s="12">
        <f>R427+Table1[[#This Row],[Pareto''s Analysis Savings]]</f>
        <v>0.78917982862090608</v>
      </c>
      <c r="S428" s="4">
        <f t="shared" si="13"/>
        <v>2.9128480532368221E-2</v>
      </c>
      <c r="U428" s="7">
        <f>U427+Table1[[#This Row],[Pareto''s Analysis Savings2]]</f>
        <v>1.0000000000000002</v>
      </c>
    </row>
    <row r="429" spans="1:21" x14ac:dyDescent="0.2">
      <c r="A429" s="4" t="s">
        <v>46</v>
      </c>
      <c r="B429" s="5">
        <f>SUBTOTAL(109,Table1[[Checking ]])</f>
        <v>445406</v>
      </c>
      <c r="C429" s="5">
        <f>SUBTOTAL(109,Table1[Savings])</f>
        <v>770339</v>
      </c>
      <c r="D429" s="5"/>
      <c r="E429" s="6"/>
      <c r="F429" s="4"/>
      <c r="G429" s="4"/>
      <c r="H429" s="4">
        <f>SUBTOTAL(103,Table1[Marital Status])</f>
        <v>425</v>
      </c>
      <c r="I429" s="6"/>
      <c r="J429" s="4"/>
      <c r="K429" s="6"/>
      <c r="L429" s="4"/>
      <c r="M429" s="4">
        <f>SUBTOTAL(103,Table1[Credit Risk])</f>
        <v>425</v>
      </c>
      <c r="N429" s="4">
        <f>SUBTOTAL(103,Table1[Classifying Checking])</f>
        <v>425</v>
      </c>
      <c r="O429" s="4">
        <f>SUBTOTAL(103,Table1[Classifying Savings])</f>
        <v>425</v>
      </c>
      <c r="P429" s="4">
        <f>SUBTOTAL(103,Table1[Classifying Checking + Savings])</f>
        <v>425</v>
      </c>
      <c r="Q429" s="4"/>
      <c r="R429" s="4"/>
      <c r="S429" s="4"/>
    </row>
  </sheetData>
  <phoneticPr fontId="0" type="noConversion"/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1D7F-C63B-4C68-A3F3-86C865CAD53A}">
  <dimension ref="A3:G428"/>
  <sheetViews>
    <sheetView tabSelected="1" topLeftCell="B1" workbookViewId="0">
      <selection activeCell="F4" sqref="F4:G6"/>
    </sheetView>
  </sheetViews>
  <sheetFormatPr baseColWidth="10" defaultColWidth="8.83203125" defaultRowHeight="13" x14ac:dyDescent="0.15"/>
  <cols>
    <col min="1" max="2" width="18.33203125" bestFit="1" customWidth="1"/>
    <col min="3" max="3" width="5" bestFit="1" customWidth="1"/>
    <col min="4" max="4" width="30.6640625" bestFit="1" customWidth="1"/>
    <col min="6" max="6" width="59.33203125" bestFit="1" customWidth="1"/>
  </cols>
  <sheetData>
    <row r="3" spans="1:7" ht="17" thickBot="1" x14ac:dyDescent="0.2">
      <c r="A3" s="17" t="s">
        <v>11</v>
      </c>
      <c r="B3" s="20" t="s">
        <v>10</v>
      </c>
      <c r="C3" s="20" t="s">
        <v>14</v>
      </c>
      <c r="D3" s="17" t="s">
        <v>9</v>
      </c>
    </row>
    <row r="4" spans="1:7" ht="17" thickTop="1" x14ac:dyDescent="0.2">
      <c r="A4" s="23">
        <v>28</v>
      </c>
      <c r="B4" s="21">
        <v>43</v>
      </c>
      <c r="C4" s="21">
        <v>29</v>
      </c>
      <c r="D4" s="18">
        <f>Table1[[#This Row],[Savings]]+Table1[[#This Row],[Checking ]]</f>
        <v>0</v>
      </c>
      <c r="F4" t="s">
        <v>57</v>
      </c>
      <c r="G4">
        <f>CORREL(C4:C428,A4:A428)</f>
        <v>0.30679852918801276</v>
      </c>
    </row>
    <row r="5" spans="1:7" ht="16" x14ac:dyDescent="0.2">
      <c r="A5" s="24">
        <v>30</v>
      </c>
      <c r="B5" s="22">
        <v>40</v>
      </c>
      <c r="C5" s="22">
        <v>29</v>
      </c>
      <c r="D5" s="19">
        <f>Table1[[#This Row],[Savings]]+Table1[[#This Row],[Checking ]]</f>
        <v>0</v>
      </c>
      <c r="F5" t="s">
        <v>58</v>
      </c>
      <c r="G5">
        <f>CORREL(C4:C428,D4:D428)</f>
        <v>-2.2624645035473151E-2</v>
      </c>
    </row>
    <row r="6" spans="1:7" ht="16" x14ac:dyDescent="0.2">
      <c r="A6" s="23">
        <v>114</v>
      </c>
      <c r="B6" s="21">
        <v>37</v>
      </c>
      <c r="C6" s="21">
        <v>39</v>
      </c>
      <c r="D6" s="18">
        <f>Table1[[#This Row],[Savings]]+Table1[[#This Row],[Checking ]]</f>
        <v>0</v>
      </c>
      <c r="F6" t="s">
        <v>59</v>
      </c>
      <c r="G6">
        <f>CORREL(B4:B428,D4:D428)</f>
        <v>-6.1210007817118099E-2</v>
      </c>
    </row>
    <row r="7" spans="1:7" ht="16" x14ac:dyDescent="0.2">
      <c r="A7" s="24">
        <v>49</v>
      </c>
      <c r="B7" s="22">
        <v>37</v>
      </c>
      <c r="C7" s="22">
        <v>46</v>
      </c>
      <c r="D7" s="19">
        <f>Table1[[#This Row],[Savings]]+Table1[[#This Row],[Checking ]]</f>
        <v>0</v>
      </c>
    </row>
    <row r="8" spans="1:7" ht="16" x14ac:dyDescent="0.2">
      <c r="A8" s="23">
        <v>53</v>
      </c>
      <c r="B8" s="21">
        <v>31</v>
      </c>
      <c r="C8" s="21">
        <v>30</v>
      </c>
      <c r="D8" s="18">
        <f>Table1[[#This Row],[Savings]]+Table1[[#This Row],[Checking ]]</f>
        <v>0</v>
      </c>
    </row>
    <row r="9" spans="1:7" ht="16" x14ac:dyDescent="0.2">
      <c r="A9" s="24">
        <v>23</v>
      </c>
      <c r="B9" s="22">
        <v>25</v>
      </c>
      <c r="C9" s="22">
        <v>19</v>
      </c>
      <c r="D9" s="19">
        <f>Table1[[#This Row],[Savings]]+Table1[[#This Row],[Checking ]]</f>
        <v>0</v>
      </c>
    </row>
    <row r="10" spans="1:7" ht="16" x14ac:dyDescent="0.2">
      <c r="A10" s="23">
        <v>54</v>
      </c>
      <c r="B10" s="21">
        <v>25</v>
      </c>
      <c r="C10" s="21">
        <v>39</v>
      </c>
      <c r="D10" s="18">
        <f>Table1[[#This Row],[Savings]]+Table1[[#This Row],[Checking ]]</f>
        <v>0</v>
      </c>
    </row>
    <row r="11" spans="1:7" ht="16" x14ac:dyDescent="0.2">
      <c r="A11" s="24">
        <v>19</v>
      </c>
      <c r="B11" s="22">
        <v>25</v>
      </c>
      <c r="C11" s="22">
        <v>24</v>
      </c>
      <c r="D11" s="19">
        <f>Table1[[#This Row],[Savings]]+Table1[[#This Row],[Checking ]]</f>
        <v>0</v>
      </c>
    </row>
    <row r="12" spans="1:7" ht="16" x14ac:dyDescent="0.2">
      <c r="A12" s="23">
        <v>103</v>
      </c>
      <c r="B12" s="21">
        <v>25</v>
      </c>
      <c r="C12" s="21">
        <v>28</v>
      </c>
      <c r="D12" s="18">
        <f>Table1[[#This Row],[Savings]]+Table1[[#This Row],[Checking ]]</f>
        <v>0</v>
      </c>
    </row>
    <row r="13" spans="1:7" ht="16" x14ac:dyDescent="0.2">
      <c r="A13" s="24">
        <v>9</v>
      </c>
      <c r="B13" s="22">
        <v>22</v>
      </c>
      <c r="C13" s="22">
        <v>39</v>
      </c>
      <c r="D13" s="19">
        <f>Table1[[#This Row],[Savings]]+Table1[[#This Row],[Checking ]]</f>
        <v>0</v>
      </c>
    </row>
    <row r="14" spans="1:7" ht="16" x14ac:dyDescent="0.2">
      <c r="A14" s="23">
        <v>58</v>
      </c>
      <c r="B14" s="21">
        <v>19</v>
      </c>
      <c r="C14" s="21">
        <v>50</v>
      </c>
      <c r="D14" s="18">
        <f>Table1[[#This Row],[Savings]]+Table1[[#This Row],[Checking ]]</f>
        <v>0</v>
      </c>
    </row>
    <row r="15" spans="1:7" ht="16" x14ac:dyDescent="0.2">
      <c r="A15" s="24">
        <v>94</v>
      </c>
      <c r="B15" s="22">
        <v>13</v>
      </c>
      <c r="C15" s="22">
        <v>48</v>
      </c>
      <c r="D15" s="19">
        <f>Table1[[#This Row],[Savings]]+Table1[[#This Row],[Checking ]]</f>
        <v>0</v>
      </c>
    </row>
    <row r="16" spans="1:7" ht="16" x14ac:dyDescent="0.2">
      <c r="A16" s="23">
        <v>4</v>
      </c>
      <c r="B16" s="21">
        <v>11</v>
      </c>
      <c r="C16" s="21">
        <v>30</v>
      </c>
      <c r="D16" s="18">
        <f>Table1[[#This Row],[Savings]]+Table1[[#This Row],[Checking ]]</f>
        <v>0</v>
      </c>
    </row>
    <row r="17" spans="1:4" ht="16" x14ac:dyDescent="0.2">
      <c r="A17" s="24">
        <v>0</v>
      </c>
      <c r="B17" s="22">
        <v>7</v>
      </c>
      <c r="C17" s="22">
        <v>53</v>
      </c>
      <c r="D17" s="19">
        <f>Table1[[#This Row],[Savings]]+Table1[[#This Row],[Checking ]]</f>
        <v>102</v>
      </c>
    </row>
    <row r="18" spans="1:4" ht="16" x14ac:dyDescent="0.2">
      <c r="A18" s="23">
        <v>25</v>
      </c>
      <c r="B18" s="21">
        <v>37</v>
      </c>
      <c r="C18" s="21">
        <v>23</v>
      </c>
      <c r="D18" s="18">
        <f>Table1[[#This Row],[Savings]]+Table1[[#This Row],[Checking ]]</f>
        <v>104</v>
      </c>
    </row>
    <row r="19" spans="1:4" ht="16" x14ac:dyDescent="0.2">
      <c r="A19" s="24">
        <v>23</v>
      </c>
      <c r="B19" s="22">
        <v>25</v>
      </c>
      <c r="C19" s="22">
        <v>20</v>
      </c>
      <c r="D19" s="19">
        <f>Table1[[#This Row],[Savings]]+Table1[[#This Row],[Checking ]]</f>
        <v>104</v>
      </c>
    </row>
    <row r="20" spans="1:4" ht="16" x14ac:dyDescent="0.2">
      <c r="A20" s="23">
        <v>52</v>
      </c>
      <c r="B20" s="21">
        <v>25</v>
      </c>
      <c r="C20" s="21">
        <v>46</v>
      </c>
      <c r="D20" s="18">
        <f>Table1[[#This Row],[Savings]]+Table1[[#This Row],[Checking ]]</f>
        <v>108</v>
      </c>
    </row>
    <row r="21" spans="1:4" ht="16" x14ac:dyDescent="0.2">
      <c r="A21" s="24">
        <v>26</v>
      </c>
      <c r="B21" s="22">
        <v>25</v>
      </c>
      <c r="C21" s="22">
        <v>34</v>
      </c>
      <c r="D21" s="19">
        <f>Table1[[#This Row],[Savings]]+Table1[[#This Row],[Checking ]]</f>
        <v>109</v>
      </c>
    </row>
    <row r="22" spans="1:4" ht="16" x14ac:dyDescent="0.2">
      <c r="A22" s="23">
        <v>31</v>
      </c>
      <c r="B22" s="21">
        <v>25</v>
      </c>
      <c r="C22" s="21">
        <v>22</v>
      </c>
      <c r="D22" s="18">
        <f>Table1[[#This Row],[Savings]]+Table1[[#This Row],[Checking ]]</f>
        <v>113</v>
      </c>
    </row>
    <row r="23" spans="1:4" ht="16" x14ac:dyDescent="0.2">
      <c r="A23" s="24">
        <v>45</v>
      </c>
      <c r="B23" s="22">
        <v>49</v>
      </c>
      <c r="C23" s="22">
        <v>45</v>
      </c>
      <c r="D23" s="19">
        <f>Table1[[#This Row],[Savings]]+Table1[[#This Row],[Checking ]]</f>
        <v>116</v>
      </c>
    </row>
    <row r="24" spans="1:4" ht="16" x14ac:dyDescent="0.2">
      <c r="A24" s="23">
        <v>35</v>
      </c>
      <c r="B24" s="21">
        <v>31</v>
      </c>
      <c r="C24" s="21">
        <v>22</v>
      </c>
      <c r="D24" s="18">
        <f>Table1[[#This Row],[Savings]]+Table1[[#This Row],[Checking ]]</f>
        <v>127</v>
      </c>
    </row>
    <row r="25" spans="1:4" ht="16" x14ac:dyDescent="0.2">
      <c r="A25" s="24">
        <v>22</v>
      </c>
      <c r="B25" s="22">
        <v>13</v>
      </c>
      <c r="C25" s="22">
        <v>39</v>
      </c>
      <c r="D25" s="19">
        <f>Table1[[#This Row],[Savings]]+Table1[[#This Row],[Checking ]]</f>
        <v>127</v>
      </c>
    </row>
    <row r="26" spans="1:4" ht="16" x14ac:dyDescent="0.2">
      <c r="A26" s="23">
        <v>13</v>
      </c>
      <c r="B26" s="21">
        <v>7</v>
      </c>
      <c r="C26" s="21">
        <v>25</v>
      </c>
      <c r="D26" s="18">
        <f>Table1[[#This Row],[Savings]]+Table1[[#This Row],[Checking ]]</f>
        <v>127</v>
      </c>
    </row>
    <row r="27" spans="1:4" ht="16" x14ac:dyDescent="0.2">
      <c r="A27" s="24">
        <v>74</v>
      </c>
      <c r="B27" s="22">
        <v>13</v>
      </c>
      <c r="C27" s="22">
        <v>34</v>
      </c>
      <c r="D27" s="19">
        <f>Table1[[#This Row],[Savings]]+Table1[[#This Row],[Checking ]]</f>
        <v>128</v>
      </c>
    </row>
    <row r="28" spans="1:4" ht="16" x14ac:dyDescent="0.2">
      <c r="A28" s="23">
        <v>8</v>
      </c>
      <c r="B28" s="21">
        <v>31</v>
      </c>
      <c r="C28" s="21">
        <v>39</v>
      </c>
      <c r="D28" s="18">
        <f>Table1[[#This Row],[Savings]]+Table1[[#This Row],[Checking ]]</f>
        <v>129</v>
      </c>
    </row>
    <row r="29" spans="1:4" ht="16" x14ac:dyDescent="0.2">
      <c r="A29" s="24">
        <v>7</v>
      </c>
      <c r="B29" s="22">
        <v>37</v>
      </c>
      <c r="C29" s="22">
        <v>36</v>
      </c>
      <c r="D29" s="19">
        <f>Table1[[#This Row],[Savings]]+Table1[[#This Row],[Checking ]]</f>
        <v>135</v>
      </c>
    </row>
    <row r="30" spans="1:4" ht="16" x14ac:dyDescent="0.2">
      <c r="A30" s="23">
        <v>119</v>
      </c>
      <c r="B30" s="21">
        <v>7</v>
      </c>
      <c r="C30" s="21">
        <v>29</v>
      </c>
      <c r="D30" s="18">
        <f>Table1[[#This Row],[Savings]]+Table1[[#This Row],[Checking ]]</f>
        <v>138</v>
      </c>
    </row>
    <row r="31" spans="1:4" ht="16" x14ac:dyDescent="0.2">
      <c r="A31" s="24">
        <v>53</v>
      </c>
      <c r="B31" s="22">
        <v>7</v>
      </c>
      <c r="C31" s="22">
        <v>48</v>
      </c>
      <c r="D31" s="19">
        <f>Table1[[#This Row],[Savings]]+Table1[[#This Row],[Checking ]]</f>
        <v>142</v>
      </c>
    </row>
    <row r="32" spans="1:4" ht="16" x14ac:dyDescent="0.2">
      <c r="A32" s="23">
        <v>46</v>
      </c>
      <c r="B32" s="21">
        <v>25</v>
      </c>
      <c r="C32" s="21">
        <v>26</v>
      </c>
      <c r="D32" s="18">
        <f>Table1[[#This Row],[Savings]]+Table1[[#This Row],[Checking ]]</f>
        <v>146</v>
      </c>
    </row>
    <row r="33" spans="1:4" ht="16" x14ac:dyDescent="0.2">
      <c r="A33" s="24">
        <v>2</v>
      </c>
      <c r="B33" s="22">
        <v>43</v>
      </c>
      <c r="C33" s="22">
        <v>33</v>
      </c>
      <c r="D33" s="19">
        <f>Table1[[#This Row],[Savings]]+Table1[[#This Row],[Checking ]]</f>
        <v>148</v>
      </c>
    </row>
    <row r="34" spans="1:4" ht="16" x14ac:dyDescent="0.2">
      <c r="A34" s="23">
        <v>46</v>
      </c>
      <c r="B34" s="21">
        <v>49</v>
      </c>
      <c r="C34" s="21">
        <v>36</v>
      </c>
      <c r="D34" s="18">
        <f>Table1[[#This Row],[Savings]]+Table1[[#This Row],[Checking ]]</f>
        <v>150</v>
      </c>
    </row>
    <row r="35" spans="1:4" ht="16" x14ac:dyDescent="0.2">
      <c r="A35" s="24">
        <v>2</v>
      </c>
      <c r="B35" s="22">
        <v>37</v>
      </c>
      <c r="C35" s="22">
        <v>22</v>
      </c>
      <c r="D35" s="19">
        <f>Table1[[#This Row],[Savings]]+Table1[[#This Row],[Checking ]]</f>
        <v>154</v>
      </c>
    </row>
    <row r="36" spans="1:4" ht="16" x14ac:dyDescent="0.2">
      <c r="A36" s="23">
        <v>58</v>
      </c>
      <c r="B36" s="21">
        <v>13</v>
      </c>
      <c r="C36" s="21">
        <v>32</v>
      </c>
      <c r="D36" s="18">
        <f>Table1[[#This Row],[Savings]]+Table1[[#This Row],[Checking ]]</f>
        <v>156</v>
      </c>
    </row>
    <row r="37" spans="1:4" ht="16" x14ac:dyDescent="0.2">
      <c r="A37" s="24">
        <v>7</v>
      </c>
      <c r="B37" s="22">
        <v>13</v>
      </c>
      <c r="C37" s="22">
        <v>40</v>
      </c>
      <c r="D37" s="19">
        <f>Table1[[#This Row],[Savings]]+Table1[[#This Row],[Checking ]]</f>
        <v>160</v>
      </c>
    </row>
    <row r="38" spans="1:4" ht="16" x14ac:dyDescent="0.2">
      <c r="A38" s="23">
        <v>1</v>
      </c>
      <c r="B38" s="21">
        <v>25</v>
      </c>
      <c r="C38" s="21">
        <v>54</v>
      </c>
      <c r="D38" s="18">
        <f>Table1[[#This Row],[Savings]]+Table1[[#This Row],[Checking ]]</f>
        <v>162</v>
      </c>
    </row>
    <row r="39" spans="1:4" ht="16" x14ac:dyDescent="0.2">
      <c r="A39" s="24">
        <v>65</v>
      </c>
      <c r="B39" s="22">
        <v>13</v>
      </c>
      <c r="C39" s="22">
        <v>56</v>
      </c>
      <c r="D39" s="19">
        <f>Table1[[#This Row],[Savings]]+Table1[[#This Row],[Checking ]]</f>
        <v>164</v>
      </c>
    </row>
    <row r="40" spans="1:4" ht="16" x14ac:dyDescent="0.2">
      <c r="A40" s="23">
        <v>6</v>
      </c>
      <c r="B40" s="21">
        <v>19</v>
      </c>
      <c r="C40" s="21">
        <v>43</v>
      </c>
      <c r="D40" s="18">
        <f>Table1[[#This Row],[Savings]]+Table1[[#This Row],[Checking ]]</f>
        <v>169</v>
      </c>
    </row>
    <row r="41" spans="1:4" ht="16" x14ac:dyDescent="0.2">
      <c r="A41" s="24">
        <v>36</v>
      </c>
      <c r="B41" s="22">
        <v>25</v>
      </c>
      <c r="C41" s="22">
        <v>33</v>
      </c>
      <c r="D41" s="19">
        <f>Table1[[#This Row],[Savings]]+Table1[[#This Row],[Checking ]]</f>
        <v>172</v>
      </c>
    </row>
    <row r="42" spans="1:4" ht="16" x14ac:dyDescent="0.2">
      <c r="A42" s="23">
        <v>9</v>
      </c>
      <c r="B42" s="21">
        <v>49</v>
      </c>
      <c r="C42" s="21">
        <v>37</v>
      </c>
      <c r="D42" s="18">
        <f>Table1[[#This Row],[Savings]]+Table1[[#This Row],[Checking ]]</f>
        <v>177</v>
      </c>
    </row>
    <row r="43" spans="1:4" ht="16" x14ac:dyDescent="0.2">
      <c r="A43" s="24">
        <v>89</v>
      </c>
      <c r="B43" s="22">
        <v>13</v>
      </c>
      <c r="C43" s="22">
        <v>34</v>
      </c>
      <c r="D43" s="19">
        <f>Table1[[#This Row],[Savings]]+Table1[[#This Row],[Checking ]]</f>
        <v>178</v>
      </c>
    </row>
    <row r="44" spans="1:4" ht="16" x14ac:dyDescent="0.2">
      <c r="A44" s="23">
        <v>2</v>
      </c>
      <c r="B44" s="21">
        <v>5</v>
      </c>
      <c r="C44" s="21">
        <v>22</v>
      </c>
      <c r="D44" s="18">
        <f>Table1[[#This Row],[Savings]]+Table1[[#This Row],[Checking ]]</f>
        <v>180</v>
      </c>
    </row>
    <row r="45" spans="1:4" ht="16" x14ac:dyDescent="0.2">
      <c r="A45" s="24">
        <v>13</v>
      </c>
      <c r="B45" s="22">
        <v>46</v>
      </c>
      <c r="C45" s="22">
        <v>22</v>
      </c>
      <c r="D45" s="19">
        <f>Table1[[#This Row],[Savings]]+Table1[[#This Row],[Checking ]]</f>
        <v>192</v>
      </c>
    </row>
    <row r="46" spans="1:4" ht="16" x14ac:dyDescent="0.2">
      <c r="A46" s="23">
        <v>2</v>
      </c>
      <c r="B46" s="21">
        <v>7</v>
      </c>
      <c r="C46" s="21">
        <v>39</v>
      </c>
      <c r="D46" s="18">
        <f>Table1[[#This Row],[Savings]]+Table1[[#This Row],[Checking ]]</f>
        <v>192</v>
      </c>
    </row>
    <row r="47" spans="1:4" ht="16" x14ac:dyDescent="0.2">
      <c r="A47" s="24">
        <v>17</v>
      </c>
      <c r="B47" s="22">
        <v>37</v>
      </c>
      <c r="C47" s="22">
        <v>26</v>
      </c>
      <c r="D47" s="19">
        <f>Table1[[#This Row],[Savings]]+Table1[[#This Row],[Checking ]]</f>
        <v>197</v>
      </c>
    </row>
    <row r="48" spans="1:4" ht="16" x14ac:dyDescent="0.2">
      <c r="A48" s="23">
        <v>5</v>
      </c>
      <c r="B48" s="21">
        <v>31</v>
      </c>
      <c r="C48" s="21">
        <v>30</v>
      </c>
      <c r="D48" s="18">
        <f>Table1[[#This Row],[Savings]]+Table1[[#This Row],[Checking ]]</f>
        <v>204</v>
      </c>
    </row>
    <row r="49" spans="1:4" ht="16" x14ac:dyDescent="0.2">
      <c r="A49" s="24">
        <v>119</v>
      </c>
      <c r="B49" s="22">
        <v>13</v>
      </c>
      <c r="C49" s="22">
        <v>42</v>
      </c>
      <c r="D49" s="19">
        <f>Table1[[#This Row],[Savings]]+Table1[[#This Row],[Checking ]]</f>
        <v>207</v>
      </c>
    </row>
    <row r="50" spans="1:4" ht="16" x14ac:dyDescent="0.2">
      <c r="A50" s="23">
        <v>116</v>
      </c>
      <c r="B50" s="21">
        <v>28</v>
      </c>
      <c r="C50" s="21">
        <v>47</v>
      </c>
      <c r="D50" s="18">
        <f>Table1[[#This Row],[Savings]]+Table1[[#This Row],[Checking ]]</f>
        <v>207</v>
      </c>
    </row>
    <row r="51" spans="1:4" ht="16" x14ac:dyDescent="0.2">
      <c r="A51" s="24">
        <v>23</v>
      </c>
      <c r="B51" s="22">
        <v>13</v>
      </c>
      <c r="C51" s="22">
        <v>51</v>
      </c>
      <c r="D51" s="19">
        <f>Table1[[#This Row],[Savings]]+Table1[[#This Row],[Checking ]]</f>
        <v>208</v>
      </c>
    </row>
    <row r="52" spans="1:4" ht="16" x14ac:dyDescent="0.2">
      <c r="A52" s="23">
        <v>3</v>
      </c>
      <c r="B52" s="21">
        <v>19</v>
      </c>
      <c r="C52" s="21">
        <v>26</v>
      </c>
      <c r="D52" s="18">
        <f>Table1[[#This Row],[Savings]]+Table1[[#This Row],[Checking ]]</f>
        <v>216</v>
      </c>
    </row>
    <row r="53" spans="1:4" ht="16" x14ac:dyDescent="0.2">
      <c r="A53" s="24">
        <v>0</v>
      </c>
      <c r="B53" s="22">
        <v>49</v>
      </c>
      <c r="C53" s="22">
        <v>39</v>
      </c>
      <c r="D53" s="19">
        <f>Table1[[#This Row],[Savings]]+Table1[[#This Row],[Checking ]]</f>
        <v>218</v>
      </c>
    </row>
    <row r="54" spans="1:4" ht="16" x14ac:dyDescent="0.2">
      <c r="A54" s="23">
        <v>16</v>
      </c>
      <c r="B54" s="21">
        <v>13</v>
      </c>
      <c r="C54" s="21">
        <v>26</v>
      </c>
      <c r="D54" s="18">
        <f>Table1[[#This Row],[Savings]]+Table1[[#This Row],[Checking ]]</f>
        <v>229</v>
      </c>
    </row>
    <row r="55" spans="1:4" ht="16" x14ac:dyDescent="0.2">
      <c r="A55" s="24">
        <v>2</v>
      </c>
      <c r="B55" s="22">
        <v>13</v>
      </c>
      <c r="C55" s="22">
        <v>52</v>
      </c>
      <c r="D55" s="19">
        <f>Table1[[#This Row],[Savings]]+Table1[[#This Row],[Checking ]]</f>
        <v>238</v>
      </c>
    </row>
    <row r="56" spans="1:4" ht="16" x14ac:dyDescent="0.2">
      <c r="A56" s="23">
        <v>6</v>
      </c>
      <c r="B56" s="21">
        <v>19</v>
      </c>
      <c r="C56" s="21">
        <v>28</v>
      </c>
      <c r="D56" s="18">
        <f>Table1[[#This Row],[Savings]]+Table1[[#This Row],[Checking ]]</f>
        <v>242</v>
      </c>
    </row>
    <row r="57" spans="1:4" ht="16" x14ac:dyDescent="0.2">
      <c r="A57" s="24">
        <v>78</v>
      </c>
      <c r="B57" s="22">
        <v>25</v>
      </c>
      <c r="C57" s="22">
        <v>34</v>
      </c>
      <c r="D57" s="19">
        <f>Table1[[#This Row],[Savings]]+Table1[[#This Row],[Checking ]]</f>
        <v>260</v>
      </c>
    </row>
    <row r="58" spans="1:4" ht="16" x14ac:dyDescent="0.2">
      <c r="A58" s="23">
        <v>10</v>
      </c>
      <c r="B58" s="21">
        <v>13</v>
      </c>
      <c r="C58" s="21">
        <v>26</v>
      </c>
      <c r="D58" s="18">
        <f>Table1[[#This Row],[Savings]]+Table1[[#This Row],[Checking ]]</f>
        <v>265</v>
      </c>
    </row>
    <row r="59" spans="1:4" ht="16" x14ac:dyDescent="0.2">
      <c r="A59" s="24">
        <v>25</v>
      </c>
      <c r="B59" s="22">
        <v>25</v>
      </c>
      <c r="C59" s="22">
        <v>34</v>
      </c>
      <c r="D59" s="19">
        <f>Table1[[#This Row],[Savings]]+Table1[[#This Row],[Checking ]]</f>
        <v>270</v>
      </c>
    </row>
    <row r="60" spans="1:4" ht="16" x14ac:dyDescent="0.2">
      <c r="A60" s="23">
        <v>90</v>
      </c>
      <c r="B60" s="21">
        <v>7</v>
      </c>
      <c r="C60" s="21">
        <v>67</v>
      </c>
      <c r="D60" s="18">
        <f>Table1[[#This Row],[Savings]]+Table1[[#This Row],[Checking ]]</f>
        <v>272</v>
      </c>
    </row>
    <row r="61" spans="1:4" ht="16" x14ac:dyDescent="0.2">
      <c r="A61" s="24">
        <v>91</v>
      </c>
      <c r="B61" s="22">
        <v>25</v>
      </c>
      <c r="C61" s="22">
        <v>62</v>
      </c>
      <c r="D61" s="19">
        <f>Table1[[#This Row],[Savings]]+Table1[[#This Row],[Checking ]]</f>
        <v>276</v>
      </c>
    </row>
    <row r="62" spans="1:4" ht="16" x14ac:dyDescent="0.2">
      <c r="A62" s="23">
        <v>8</v>
      </c>
      <c r="B62" s="21">
        <v>16</v>
      </c>
      <c r="C62" s="21">
        <v>30</v>
      </c>
      <c r="D62" s="18">
        <f>Table1[[#This Row],[Savings]]+Table1[[#This Row],[Checking ]]</f>
        <v>296</v>
      </c>
    </row>
    <row r="63" spans="1:4" ht="16" x14ac:dyDescent="0.2">
      <c r="A63" s="24">
        <v>11</v>
      </c>
      <c r="B63" s="22">
        <v>19</v>
      </c>
      <c r="C63" s="22">
        <v>46</v>
      </c>
      <c r="D63" s="19">
        <f>Table1[[#This Row],[Savings]]+Table1[[#This Row],[Checking ]]</f>
        <v>299</v>
      </c>
    </row>
    <row r="64" spans="1:4" ht="16" x14ac:dyDescent="0.2">
      <c r="A64" s="23">
        <v>30</v>
      </c>
      <c r="B64" s="21">
        <v>10</v>
      </c>
      <c r="C64" s="21">
        <v>21</v>
      </c>
      <c r="D64" s="18">
        <f>Table1[[#This Row],[Savings]]+Table1[[#This Row],[Checking ]]</f>
        <v>302</v>
      </c>
    </row>
    <row r="65" spans="1:4" ht="16" x14ac:dyDescent="0.2">
      <c r="A65" s="24">
        <v>37</v>
      </c>
      <c r="B65" s="22">
        <v>49</v>
      </c>
      <c r="C65" s="22">
        <v>25</v>
      </c>
      <c r="D65" s="19">
        <f>Table1[[#This Row],[Savings]]+Table1[[#This Row],[Checking ]]</f>
        <v>309</v>
      </c>
    </row>
    <row r="66" spans="1:4" ht="16" x14ac:dyDescent="0.2">
      <c r="A66" s="23">
        <v>28</v>
      </c>
      <c r="B66" s="21">
        <v>28</v>
      </c>
      <c r="C66" s="21">
        <v>25</v>
      </c>
      <c r="D66" s="18">
        <f>Table1[[#This Row],[Savings]]+Table1[[#This Row],[Checking ]]</f>
        <v>322</v>
      </c>
    </row>
    <row r="67" spans="1:4" ht="16" x14ac:dyDescent="0.2">
      <c r="A67" s="24">
        <v>9</v>
      </c>
      <c r="B67" s="22">
        <v>13</v>
      </c>
      <c r="C67" s="22">
        <v>25</v>
      </c>
      <c r="D67" s="19">
        <f>Table1[[#This Row],[Savings]]+Table1[[#This Row],[Checking ]]</f>
        <v>322</v>
      </c>
    </row>
    <row r="68" spans="1:4" ht="16" x14ac:dyDescent="0.2">
      <c r="A68" s="23">
        <v>42</v>
      </c>
      <c r="B68" s="21">
        <v>49</v>
      </c>
      <c r="C68" s="21">
        <v>33</v>
      </c>
      <c r="D68" s="18">
        <f>Table1[[#This Row],[Savings]]+Table1[[#This Row],[Checking ]]</f>
        <v>323</v>
      </c>
    </row>
    <row r="69" spans="1:4" ht="16" x14ac:dyDescent="0.2">
      <c r="A69" s="24">
        <v>13</v>
      </c>
      <c r="B69" s="22">
        <v>19</v>
      </c>
      <c r="C69" s="22">
        <v>23</v>
      </c>
      <c r="D69" s="19">
        <f>Table1[[#This Row],[Savings]]+Table1[[#This Row],[Checking ]]</f>
        <v>325</v>
      </c>
    </row>
    <row r="70" spans="1:4" ht="16" x14ac:dyDescent="0.2">
      <c r="A70" s="23">
        <v>107</v>
      </c>
      <c r="B70" s="21">
        <v>25</v>
      </c>
      <c r="C70" s="21">
        <v>35</v>
      </c>
      <c r="D70" s="18">
        <f>Table1[[#This Row],[Savings]]+Table1[[#This Row],[Checking ]]</f>
        <v>337</v>
      </c>
    </row>
    <row r="71" spans="1:4" ht="16" x14ac:dyDescent="0.2">
      <c r="A71" s="24">
        <v>4</v>
      </c>
      <c r="B71" s="22">
        <v>19</v>
      </c>
      <c r="C71" s="22">
        <v>42</v>
      </c>
      <c r="D71" s="19">
        <f>Table1[[#This Row],[Savings]]+Table1[[#This Row],[Checking ]]</f>
        <v>340</v>
      </c>
    </row>
    <row r="72" spans="1:4" ht="16" x14ac:dyDescent="0.2">
      <c r="A72" s="23">
        <v>22</v>
      </c>
      <c r="B72" s="21">
        <v>19</v>
      </c>
      <c r="C72" s="21">
        <v>35</v>
      </c>
      <c r="D72" s="18">
        <f>Table1[[#This Row],[Savings]]+Table1[[#This Row],[Checking ]]</f>
        <v>343</v>
      </c>
    </row>
    <row r="73" spans="1:4" ht="16" x14ac:dyDescent="0.2">
      <c r="A73" s="24">
        <v>5</v>
      </c>
      <c r="B73" s="22">
        <v>16</v>
      </c>
      <c r="C73" s="22">
        <v>45</v>
      </c>
      <c r="D73" s="19">
        <f>Table1[[#This Row],[Savings]]+Table1[[#This Row],[Checking ]]</f>
        <v>347</v>
      </c>
    </row>
    <row r="74" spans="1:4" ht="16" x14ac:dyDescent="0.2">
      <c r="A74" s="23">
        <v>12</v>
      </c>
      <c r="B74" s="21">
        <v>13</v>
      </c>
      <c r="C74" s="21">
        <v>34</v>
      </c>
      <c r="D74" s="18">
        <f>Table1[[#This Row],[Savings]]+Table1[[#This Row],[Checking ]]</f>
        <v>364</v>
      </c>
    </row>
    <row r="75" spans="1:4" ht="16" x14ac:dyDescent="0.2">
      <c r="A75" s="24">
        <v>35</v>
      </c>
      <c r="B75" s="22">
        <v>5</v>
      </c>
      <c r="C75" s="22">
        <v>41</v>
      </c>
      <c r="D75" s="19">
        <f>Table1[[#This Row],[Savings]]+Table1[[#This Row],[Checking ]]</f>
        <v>364</v>
      </c>
    </row>
    <row r="76" spans="1:4" ht="16" x14ac:dyDescent="0.2">
      <c r="A76" s="23">
        <v>22</v>
      </c>
      <c r="B76" s="21">
        <v>37</v>
      </c>
      <c r="C76" s="21">
        <v>36</v>
      </c>
      <c r="D76" s="18">
        <f>Table1[[#This Row],[Savings]]+Table1[[#This Row],[Checking ]]</f>
        <v>367</v>
      </c>
    </row>
    <row r="77" spans="1:4" ht="16" x14ac:dyDescent="0.2">
      <c r="A77" s="24">
        <v>16</v>
      </c>
      <c r="B77" s="22">
        <v>10</v>
      </c>
      <c r="C77" s="22">
        <v>29</v>
      </c>
      <c r="D77" s="19">
        <f>Table1[[#This Row],[Savings]]+Table1[[#This Row],[Checking ]]</f>
        <v>369</v>
      </c>
    </row>
    <row r="78" spans="1:4" ht="16" x14ac:dyDescent="0.2">
      <c r="A78" s="23">
        <v>23</v>
      </c>
      <c r="B78" s="21">
        <v>7</v>
      </c>
      <c r="C78" s="21">
        <v>35</v>
      </c>
      <c r="D78" s="18">
        <f>Table1[[#This Row],[Savings]]+Table1[[#This Row],[Checking ]]</f>
        <v>369</v>
      </c>
    </row>
    <row r="79" spans="1:4" ht="16" x14ac:dyDescent="0.2">
      <c r="A79" s="24">
        <v>19</v>
      </c>
      <c r="B79" s="22">
        <v>10</v>
      </c>
      <c r="C79" s="22">
        <v>27</v>
      </c>
      <c r="D79" s="19">
        <f>Table1[[#This Row],[Savings]]+Table1[[#This Row],[Checking ]]</f>
        <v>374</v>
      </c>
    </row>
    <row r="80" spans="1:4" ht="16" x14ac:dyDescent="0.2">
      <c r="A80" s="23">
        <v>14</v>
      </c>
      <c r="B80" s="21">
        <v>25</v>
      </c>
      <c r="C80" s="21">
        <v>45</v>
      </c>
      <c r="D80" s="18">
        <f>Table1[[#This Row],[Savings]]+Table1[[#This Row],[Checking ]]</f>
        <v>374</v>
      </c>
    </row>
    <row r="81" spans="1:4" ht="16" x14ac:dyDescent="0.2">
      <c r="A81" s="24">
        <v>33</v>
      </c>
      <c r="B81" s="22">
        <v>22</v>
      </c>
      <c r="C81" s="22">
        <v>26</v>
      </c>
      <c r="D81" s="19">
        <f>Table1[[#This Row],[Savings]]+Table1[[#This Row],[Checking ]]</f>
        <v>386</v>
      </c>
    </row>
    <row r="82" spans="1:4" ht="16" x14ac:dyDescent="0.2">
      <c r="A82" s="23">
        <v>119</v>
      </c>
      <c r="B82" s="21">
        <v>19</v>
      </c>
      <c r="C82" s="21">
        <v>38</v>
      </c>
      <c r="D82" s="18">
        <f>Table1[[#This Row],[Savings]]+Table1[[#This Row],[Checking ]]</f>
        <v>389</v>
      </c>
    </row>
    <row r="83" spans="1:4" ht="16" x14ac:dyDescent="0.2">
      <c r="A83" s="24">
        <v>5</v>
      </c>
      <c r="B83" s="22">
        <v>25</v>
      </c>
      <c r="C83" s="22">
        <v>24</v>
      </c>
      <c r="D83" s="19">
        <f>Table1[[#This Row],[Savings]]+Table1[[#This Row],[Checking ]]</f>
        <v>391</v>
      </c>
    </row>
    <row r="84" spans="1:4" ht="16" x14ac:dyDescent="0.2">
      <c r="A84" s="23">
        <v>73</v>
      </c>
      <c r="B84" s="21">
        <v>49</v>
      </c>
      <c r="C84" s="21">
        <v>45</v>
      </c>
      <c r="D84" s="18">
        <f>Table1[[#This Row],[Savings]]+Table1[[#This Row],[Checking ]]</f>
        <v>396</v>
      </c>
    </row>
    <row r="85" spans="1:4" ht="16" x14ac:dyDescent="0.2">
      <c r="A85" s="24">
        <v>0</v>
      </c>
      <c r="B85" s="22">
        <v>31</v>
      </c>
      <c r="C85" s="22">
        <v>52</v>
      </c>
      <c r="D85" s="19">
        <f>Table1[[#This Row],[Savings]]+Table1[[#This Row],[Checking ]]</f>
        <v>399</v>
      </c>
    </row>
    <row r="86" spans="1:4" ht="16" x14ac:dyDescent="0.2">
      <c r="A86" s="23">
        <v>5</v>
      </c>
      <c r="B86" s="21">
        <v>7</v>
      </c>
      <c r="C86" s="21">
        <v>55</v>
      </c>
      <c r="D86" s="18">
        <f>Table1[[#This Row],[Savings]]+Table1[[#This Row],[Checking ]]</f>
        <v>403</v>
      </c>
    </row>
    <row r="87" spans="1:4" ht="16" x14ac:dyDescent="0.2">
      <c r="A87" s="24">
        <v>35</v>
      </c>
      <c r="B87" s="22">
        <v>6</v>
      </c>
      <c r="C87" s="22">
        <v>73</v>
      </c>
      <c r="D87" s="19">
        <f>Table1[[#This Row],[Savings]]+Table1[[#This Row],[Checking ]]</f>
        <v>406</v>
      </c>
    </row>
    <row r="88" spans="1:4" ht="16" x14ac:dyDescent="0.2">
      <c r="A88" s="23">
        <v>2</v>
      </c>
      <c r="B88" s="21">
        <v>13</v>
      </c>
      <c r="C88" s="21">
        <v>28</v>
      </c>
      <c r="D88" s="18">
        <f>Table1[[#This Row],[Savings]]+Table1[[#This Row],[Checking ]]</f>
        <v>407</v>
      </c>
    </row>
    <row r="89" spans="1:4" ht="16" x14ac:dyDescent="0.2">
      <c r="A89" s="24">
        <v>12</v>
      </c>
      <c r="B89" s="22">
        <v>16</v>
      </c>
      <c r="C89" s="22">
        <v>34</v>
      </c>
      <c r="D89" s="19">
        <f>Table1[[#This Row],[Savings]]+Table1[[#This Row],[Checking ]]</f>
        <v>408</v>
      </c>
    </row>
    <row r="90" spans="1:4" ht="16" x14ac:dyDescent="0.2">
      <c r="A90" s="23">
        <v>15</v>
      </c>
      <c r="B90" s="21">
        <v>49</v>
      </c>
      <c r="C90" s="21">
        <v>53</v>
      </c>
      <c r="D90" s="18">
        <f>Table1[[#This Row],[Savings]]+Table1[[#This Row],[Checking ]]</f>
        <v>409</v>
      </c>
    </row>
    <row r="91" spans="1:4" ht="16" x14ac:dyDescent="0.2">
      <c r="A91" s="24">
        <v>22</v>
      </c>
      <c r="B91" s="22">
        <v>25</v>
      </c>
      <c r="C91" s="22">
        <v>52</v>
      </c>
      <c r="D91" s="19">
        <f>Table1[[#This Row],[Savings]]+Table1[[#This Row],[Checking ]]</f>
        <v>412</v>
      </c>
    </row>
    <row r="92" spans="1:4" ht="16" x14ac:dyDescent="0.2">
      <c r="A92" s="23">
        <v>4</v>
      </c>
      <c r="B92" s="21">
        <v>19</v>
      </c>
      <c r="C92" s="21">
        <v>31</v>
      </c>
      <c r="D92" s="18">
        <f>Table1[[#This Row],[Savings]]+Table1[[#This Row],[Checking ]]</f>
        <v>418</v>
      </c>
    </row>
    <row r="93" spans="1:4" ht="16" x14ac:dyDescent="0.2">
      <c r="A93" s="24">
        <v>10</v>
      </c>
      <c r="B93" s="22">
        <v>13</v>
      </c>
      <c r="C93" s="22">
        <v>27</v>
      </c>
      <c r="D93" s="19">
        <f>Table1[[#This Row],[Savings]]+Table1[[#This Row],[Checking ]]</f>
        <v>425</v>
      </c>
    </row>
    <row r="94" spans="1:4" ht="16" x14ac:dyDescent="0.2">
      <c r="A94" s="23">
        <v>54</v>
      </c>
      <c r="B94" s="21">
        <v>28</v>
      </c>
      <c r="C94" s="21">
        <v>29</v>
      </c>
      <c r="D94" s="18">
        <f>Table1[[#This Row],[Savings]]+Table1[[#This Row],[Checking ]]</f>
        <v>425</v>
      </c>
    </row>
    <row r="95" spans="1:4" ht="16" x14ac:dyDescent="0.2">
      <c r="A95" s="24">
        <v>7</v>
      </c>
      <c r="B95" s="22">
        <v>19</v>
      </c>
      <c r="C95" s="22">
        <v>32</v>
      </c>
      <c r="D95" s="19">
        <f>Table1[[#This Row],[Savings]]+Table1[[#This Row],[Checking ]]</f>
        <v>425</v>
      </c>
    </row>
    <row r="96" spans="1:4" ht="16" x14ac:dyDescent="0.2">
      <c r="A96" s="23">
        <v>16</v>
      </c>
      <c r="B96" s="21">
        <v>19</v>
      </c>
      <c r="C96" s="21">
        <v>23</v>
      </c>
      <c r="D96" s="18">
        <f>Table1[[#This Row],[Savings]]+Table1[[#This Row],[Checking ]]</f>
        <v>435</v>
      </c>
    </row>
    <row r="97" spans="1:4" ht="16" x14ac:dyDescent="0.2">
      <c r="A97" s="24">
        <v>63</v>
      </c>
      <c r="B97" s="22">
        <v>13</v>
      </c>
      <c r="C97" s="22">
        <v>38</v>
      </c>
      <c r="D97" s="19">
        <f>Table1[[#This Row],[Savings]]+Table1[[#This Row],[Checking ]]</f>
        <v>457</v>
      </c>
    </row>
    <row r="98" spans="1:4" ht="16" x14ac:dyDescent="0.2">
      <c r="A98" s="23">
        <v>48</v>
      </c>
      <c r="B98" s="21">
        <v>13</v>
      </c>
      <c r="C98" s="21">
        <v>30</v>
      </c>
      <c r="D98" s="18">
        <f>Table1[[#This Row],[Savings]]+Table1[[#This Row],[Checking ]]</f>
        <v>461</v>
      </c>
    </row>
    <row r="99" spans="1:4" ht="16" x14ac:dyDescent="0.2">
      <c r="A99" s="24">
        <v>13</v>
      </c>
      <c r="B99" s="22">
        <v>11</v>
      </c>
      <c r="C99" s="22">
        <v>24</v>
      </c>
      <c r="D99" s="19">
        <f>Table1[[#This Row],[Savings]]+Table1[[#This Row],[Checking ]]</f>
        <v>463</v>
      </c>
    </row>
    <row r="100" spans="1:4" ht="16" x14ac:dyDescent="0.2">
      <c r="A100" s="23">
        <v>42</v>
      </c>
      <c r="B100" s="21">
        <v>25</v>
      </c>
      <c r="C100" s="21">
        <v>30</v>
      </c>
      <c r="D100" s="18">
        <f>Table1[[#This Row],[Savings]]+Table1[[#This Row],[Checking ]]</f>
        <v>466</v>
      </c>
    </row>
    <row r="101" spans="1:4" ht="16" x14ac:dyDescent="0.2">
      <c r="A101" s="24">
        <v>0</v>
      </c>
      <c r="B101" s="22">
        <v>13</v>
      </c>
      <c r="C101" s="22">
        <v>37</v>
      </c>
      <c r="D101" s="19">
        <f>Table1[[#This Row],[Savings]]+Table1[[#This Row],[Checking ]]</f>
        <v>470</v>
      </c>
    </row>
    <row r="102" spans="1:4" ht="16" x14ac:dyDescent="0.2">
      <c r="A102" s="23">
        <v>52</v>
      </c>
      <c r="B102" s="21">
        <v>7</v>
      </c>
      <c r="C102" s="21">
        <v>34</v>
      </c>
      <c r="D102" s="18">
        <f>Table1[[#This Row],[Savings]]+Table1[[#This Row],[Checking ]]</f>
        <v>471</v>
      </c>
    </row>
    <row r="103" spans="1:4" ht="16" x14ac:dyDescent="0.2">
      <c r="A103" s="24">
        <v>24</v>
      </c>
      <c r="B103" s="22">
        <v>37</v>
      </c>
      <c r="C103" s="22">
        <v>23</v>
      </c>
      <c r="D103" s="19">
        <f>Table1[[#This Row],[Savings]]+Table1[[#This Row],[Checking ]]</f>
        <v>473</v>
      </c>
    </row>
    <row r="104" spans="1:4" ht="16" x14ac:dyDescent="0.2">
      <c r="A104" s="23">
        <v>2</v>
      </c>
      <c r="B104" s="21">
        <v>37</v>
      </c>
      <c r="C104" s="21">
        <v>32</v>
      </c>
      <c r="D104" s="18">
        <f>Table1[[#This Row],[Savings]]+Table1[[#This Row],[Checking ]]</f>
        <v>478</v>
      </c>
    </row>
    <row r="105" spans="1:4" ht="16" x14ac:dyDescent="0.2">
      <c r="A105" s="24">
        <v>0</v>
      </c>
      <c r="B105" s="22">
        <v>19</v>
      </c>
      <c r="C105" s="22">
        <v>24</v>
      </c>
      <c r="D105" s="19">
        <f>Table1[[#This Row],[Savings]]+Table1[[#This Row],[Checking ]]</f>
        <v>479</v>
      </c>
    </row>
    <row r="106" spans="1:4" ht="16" x14ac:dyDescent="0.2">
      <c r="A106" s="23">
        <v>90</v>
      </c>
      <c r="B106" s="21">
        <v>19</v>
      </c>
      <c r="C106" s="21">
        <v>32</v>
      </c>
      <c r="D106" s="18">
        <f>Table1[[#This Row],[Savings]]+Table1[[#This Row],[Checking ]]</f>
        <v>483</v>
      </c>
    </row>
    <row r="107" spans="1:4" ht="16" x14ac:dyDescent="0.2">
      <c r="A107" s="24">
        <v>23</v>
      </c>
      <c r="B107" s="22">
        <v>37</v>
      </c>
      <c r="C107" s="22">
        <v>27</v>
      </c>
      <c r="D107" s="19">
        <f>Table1[[#This Row],[Savings]]+Table1[[#This Row],[Checking ]]</f>
        <v>485</v>
      </c>
    </row>
    <row r="108" spans="1:4" ht="16" x14ac:dyDescent="0.2">
      <c r="A108" s="23">
        <v>12</v>
      </c>
      <c r="B108" s="21">
        <v>19</v>
      </c>
      <c r="C108" s="21">
        <v>23</v>
      </c>
      <c r="D108" s="18">
        <f>Table1[[#This Row],[Savings]]+Table1[[#This Row],[Checking ]]</f>
        <v>485</v>
      </c>
    </row>
    <row r="109" spans="1:4" ht="16" x14ac:dyDescent="0.2">
      <c r="A109" s="24">
        <v>22</v>
      </c>
      <c r="B109" s="22">
        <v>12</v>
      </c>
      <c r="C109" s="22">
        <v>35</v>
      </c>
      <c r="D109" s="19">
        <f>Table1[[#This Row],[Savings]]+Table1[[#This Row],[Checking ]]</f>
        <v>486</v>
      </c>
    </row>
    <row r="110" spans="1:4" ht="16" x14ac:dyDescent="0.2">
      <c r="A110" s="23">
        <v>15</v>
      </c>
      <c r="B110" s="21">
        <v>13</v>
      </c>
      <c r="C110" s="21">
        <v>28</v>
      </c>
      <c r="D110" s="18">
        <f>Table1[[#This Row],[Savings]]+Table1[[#This Row],[Checking ]]</f>
        <v>490</v>
      </c>
    </row>
    <row r="111" spans="1:4" ht="16" x14ac:dyDescent="0.2">
      <c r="A111" s="24">
        <v>41</v>
      </c>
      <c r="B111" s="22">
        <v>5</v>
      </c>
      <c r="C111" s="22">
        <v>41</v>
      </c>
      <c r="D111" s="19">
        <f>Table1[[#This Row],[Savings]]+Table1[[#This Row],[Checking ]]</f>
        <v>490</v>
      </c>
    </row>
    <row r="112" spans="1:4" ht="16" x14ac:dyDescent="0.2">
      <c r="A112" s="23">
        <v>21</v>
      </c>
      <c r="B112" s="21">
        <v>13</v>
      </c>
      <c r="C112" s="21">
        <v>37</v>
      </c>
      <c r="D112" s="18">
        <f>Table1[[#This Row],[Savings]]+Table1[[#This Row],[Checking ]]</f>
        <v>493</v>
      </c>
    </row>
    <row r="113" spans="1:4" ht="16" x14ac:dyDescent="0.2">
      <c r="A113" s="24">
        <v>24</v>
      </c>
      <c r="B113" s="22">
        <v>41</v>
      </c>
      <c r="C113" s="22">
        <v>26</v>
      </c>
      <c r="D113" s="19">
        <f>Table1[[#This Row],[Savings]]+Table1[[#This Row],[Checking ]]</f>
        <v>497</v>
      </c>
    </row>
    <row r="114" spans="1:4" ht="16" x14ac:dyDescent="0.2">
      <c r="A114" s="23">
        <v>51</v>
      </c>
      <c r="B114" s="21">
        <v>7</v>
      </c>
      <c r="C114" s="21">
        <v>35</v>
      </c>
      <c r="D114" s="18">
        <f>Table1[[#This Row],[Savings]]+Table1[[#This Row],[Checking ]]</f>
        <v>497</v>
      </c>
    </row>
    <row r="115" spans="1:4" ht="16" x14ac:dyDescent="0.2">
      <c r="A115" s="24">
        <v>7</v>
      </c>
      <c r="B115" s="22">
        <v>28</v>
      </c>
      <c r="C115" s="22">
        <v>20</v>
      </c>
      <c r="D115" s="19">
        <f>Table1[[#This Row],[Savings]]+Table1[[#This Row],[Checking ]]</f>
        <v>500</v>
      </c>
    </row>
    <row r="116" spans="1:4" ht="16" x14ac:dyDescent="0.2">
      <c r="A116" s="23">
        <v>1</v>
      </c>
      <c r="B116" s="21">
        <v>25</v>
      </c>
      <c r="C116" s="21">
        <v>26</v>
      </c>
      <c r="D116" s="18">
        <f>Table1[[#This Row],[Savings]]+Table1[[#This Row],[Checking ]]</f>
        <v>500</v>
      </c>
    </row>
    <row r="117" spans="1:4" ht="16" x14ac:dyDescent="0.2">
      <c r="A117" s="24">
        <v>62</v>
      </c>
      <c r="B117" s="22">
        <v>13</v>
      </c>
      <c r="C117" s="22">
        <v>25</v>
      </c>
      <c r="D117" s="19">
        <f>Table1[[#This Row],[Savings]]+Table1[[#This Row],[Checking ]]</f>
        <v>503</v>
      </c>
    </row>
    <row r="118" spans="1:4" ht="16" x14ac:dyDescent="0.2">
      <c r="A118" s="23">
        <v>3</v>
      </c>
      <c r="B118" s="21">
        <v>25</v>
      </c>
      <c r="C118" s="21">
        <v>22</v>
      </c>
      <c r="D118" s="18">
        <f>Table1[[#This Row],[Savings]]+Table1[[#This Row],[Checking ]]</f>
        <v>506</v>
      </c>
    </row>
    <row r="119" spans="1:4" ht="16" x14ac:dyDescent="0.2">
      <c r="A119" s="24">
        <v>3</v>
      </c>
      <c r="B119" s="22">
        <v>13</v>
      </c>
      <c r="C119" s="22">
        <v>32</v>
      </c>
      <c r="D119" s="19">
        <f>Table1[[#This Row],[Savings]]+Table1[[#This Row],[Checking ]]</f>
        <v>508</v>
      </c>
    </row>
    <row r="120" spans="1:4" ht="16" x14ac:dyDescent="0.2">
      <c r="A120" s="23">
        <v>3</v>
      </c>
      <c r="B120" s="21">
        <v>16</v>
      </c>
      <c r="C120" s="21">
        <v>35</v>
      </c>
      <c r="D120" s="18">
        <f>Table1[[#This Row],[Savings]]+Table1[[#This Row],[Checking ]]</f>
        <v>509</v>
      </c>
    </row>
    <row r="121" spans="1:4" ht="16" x14ac:dyDescent="0.2">
      <c r="A121" s="24">
        <v>23</v>
      </c>
      <c r="B121" s="22">
        <v>31</v>
      </c>
      <c r="C121" s="22">
        <v>32</v>
      </c>
      <c r="D121" s="19">
        <f>Table1[[#This Row],[Savings]]+Table1[[#This Row],[Checking ]]</f>
        <v>519</v>
      </c>
    </row>
    <row r="122" spans="1:4" ht="16" x14ac:dyDescent="0.2">
      <c r="A122" s="23">
        <v>0</v>
      </c>
      <c r="B122" s="21">
        <v>37</v>
      </c>
      <c r="C122" s="21">
        <v>42</v>
      </c>
      <c r="D122" s="18">
        <f>Table1[[#This Row],[Savings]]+Table1[[#This Row],[Checking ]]</f>
        <v>523</v>
      </c>
    </row>
    <row r="123" spans="1:4" ht="16" x14ac:dyDescent="0.2">
      <c r="A123" s="24">
        <v>5</v>
      </c>
      <c r="B123" s="22">
        <v>13</v>
      </c>
      <c r="C123" s="22">
        <v>45</v>
      </c>
      <c r="D123" s="19">
        <f>Table1[[#This Row],[Savings]]+Table1[[#This Row],[Checking ]]</f>
        <v>531</v>
      </c>
    </row>
    <row r="124" spans="1:4" ht="16" x14ac:dyDescent="0.2">
      <c r="A124" s="23">
        <v>2</v>
      </c>
      <c r="B124" s="21">
        <v>14</v>
      </c>
      <c r="C124" s="21">
        <v>27</v>
      </c>
      <c r="D124" s="18">
        <f>Table1[[#This Row],[Savings]]+Table1[[#This Row],[Checking ]]</f>
        <v>533</v>
      </c>
    </row>
    <row r="125" spans="1:4" ht="16" x14ac:dyDescent="0.2">
      <c r="A125" s="24">
        <v>59</v>
      </c>
      <c r="B125" s="22">
        <v>25</v>
      </c>
      <c r="C125" s="22">
        <v>38</v>
      </c>
      <c r="D125" s="19">
        <f>Table1[[#This Row],[Savings]]+Table1[[#This Row],[Checking ]]</f>
        <v>538</v>
      </c>
    </row>
    <row r="126" spans="1:4" ht="16" x14ac:dyDescent="0.2">
      <c r="A126" s="23">
        <v>13</v>
      </c>
      <c r="B126" s="21">
        <v>19</v>
      </c>
      <c r="C126" s="21">
        <v>31</v>
      </c>
      <c r="D126" s="18">
        <f>Table1[[#This Row],[Savings]]+Table1[[#This Row],[Checking ]]</f>
        <v>541</v>
      </c>
    </row>
    <row r="127" spans="1:4" ht="16" x14ac:dyDescent="0.2">
      <c r="A127" s="24">
        <v>0</v>
      </c>
      <c r="B127" s="22">
        <v>25</v>
      </c>
      <c r="C127" s="22">
        <v>28</v>
      </c>
      <c r="D127" s="19">
        <f>Table1[[#This Row],[Savings]]+Table1[[#This Row],[Checking ]]</f>
        <v>544</v>
      </c>
    </row>
    <row r="128" spans="1:4" ht="16" x14ac:dyDescent="0.2">
      <c r="A128" s="23">
        <v>15</v>
      </c>
      <c r="B128" s="21">
        <v>19</v>
      </c>
      <c r="C128" s="21">
        <v>27</v>
      </c>
      <c r="D128" s="18">
        <f>Table1[[#This Row],[Savings]]+Table1[[#This Row],[Checking ]]</f>
        <v>544</v>
      </c>
    </row>
    <row r="129" spans="1:4" ht="16" x14ac:dyDescent="0.2">
      <c r="A129" s="24">
        <v>2</v>
      </c>
      <c r="B129" s="22">
        <v>25</v>
      </c>
      <c r="C129" s="22">
        <v>25</v>
      </c>
      <c r="D129" s="19">
        <f>Table1[[#This Row],[Savings]]+Table1[[#This Row],[Checking ]]</f>
        <v>546</v>
      </c>
    </row>
    <row r="130" spans="1:4" ht="16" x14ac:dyDescent="0.2">
      <c r="A130" s="23">
        <v>40</v>
      </c>
      <c r="B130" s="21">
        <v>13</v>
      </c>
      <c r="C130" s="21">
        <v>35</v>
      </c>
      <c r="D130" s="18">
        <f>Table1[[#This Row],[Savings]]+Table1[[#This Row],[Checking ]]</f>
        <v>547</v>
      </c>
    </row>
    <row r="131" spans="1:4" ht="16" x14ac:dyDescent="0.2">
      <c r="A131" s="24">
        <v>4</v>
      </c>
      <c r="B131" s="22">
        <v>25</v>
      </c>
      <c r="C131" s="22">
        <v>47</v>
      </c>
      <c r="D131" s="19">
        <f>Table1[[#This Row],[Savings]]+Table1[[#This Row],[Checking ]]</f>
        <v>552</v>
      </c>
    </row>
    <row r="132" spans="1:4" ht="16" x14ac:dyDescent="0.2">
      <c r="A132" s="23">
        <v>15</v>
      </c>
      <c r="B132" s="21">
        <v>13</v>
      </c>
      <c r="C132" s="21">
        <v>23</v>
      </c>
      <c r="D132" s="18">
        <f>Table1[[#This Row],[Savings]]+Table1[[#This Row],[Checking ]]</f>
        <v>552</v>
      </c>
    </row>
    <row r="133" spans="1:4" ht="16" x14ac:dyDescent="0.2">
      <c r="A133" s="24">
        <v>14</v>
      </c>
      <c r="B133" s="22">
        <v>19</v>
      </c>
      <c r="C133" s="22">
        <v>27</v>
      </c>
      <c r="D133" s="19">
        <f>Table1[[#This Row],[Savings]]+Table1[[#This Row],[Checking ]]</f>
        <v>565</v>
      </c>
    </row>
    <row r="134" spans="1:4" ht="16" x14ac:dyDescent="0.2">
      <c r="A134" s="23">
        <v>14</v>
      </c>
      <c r="B134" s="21">
        <v>7</v>
      </c>
      <c r="C134" s="21">
        <v>28</v>
      </c>
      <c r="D134" s="18">
        <f>Table1[[#This Row],[Savings]]+Table1[[#This Row],[Checking ]]</f>
        <v>576</v>
      </c>
    </row>
    <row r="135" spans="1:4" ht="16" x14ac:dyDescent="0.2">
      <c r="A135" s="24">
        <v>70</v>
      </c>
      <c r="B135" s="22">
        <v>22</v>
      </c>
      <c r="C135" s="22">
        <v>29</v>
      </c>
      <c r="D135" s="19">
        <f>Table1[[#This Row],[Savings]]+Table1[[#This Row],[Checking ]]</f>
        <v>579</v>
      </c>
    </row>
    <row r="136" spans="1:4" ht="16" x14ac:dyDescent="0.2">
      <c r="A136" s="23">
        <v>8</v>
      </c>
      <c r="B136" s="21">
        <v>11</v>
      </c>
      <c r="C136" s="21">
        <v>26</v>
      </c>
      <c r="D136" s="18">
        <f>Table1[[#This Row],[Savings]]+Table1[[#This Row],[Checking ]]</f>
        <v>580</v>
      </c>
    </row>
    <row r="137" spans="1:4" ht="16" x14ac:dyDescent="0.2">
      <c r="A137" s="24">
        <v>109</v>
      </c>
      <c r="B137" s="22">
        <v>37</v>
      </c>
      <c r="C137" s="22">
        <v>56</v>
      </c>
      <c r="D137" s="19">
        <f>Table1[[#This Row],[Savings]]+Table1[[#This Row],[Checking ]]</f>
        <v>582</v>
      </c>
    </row>
    <row r="138" spans="1:4" ht="16" x14ac:dyDescent="0.2">
      <c r="A138" s="23">
        <v>0</v>
      </c>
      <c r="B138" s="21">
        <v>13</v>
      </c>
      <c r="C138" s="21">
        <v>51</v>
      </c>
      <c r="D138" s="18">
        <f>Table1[[#This Row],[Savings]]+Table1[[#This Row],[Checking ]]</f>
        <v>586</v>
      </c>
    </row>
    <row r="139" spans="1:4" ht="16" x14ac:dyDescent="0.2">
      <c r="A139" s="24">
        <v>67</v>
      </c>
      <c r="B139" s="22">
        <v>13</v>
      </c>
      <c r="C139" s="22">
        <v>51</v>
      </c>
      <c r="D139" s="19">
        <f>Table1[[#This Row],[Savings]]+Table1[[#This Row],[Checking ]]</f>
        <v>596</v>
      </c>
    </row>
    <row r="140" spans="1:4" ht="16" x14ac:dyDescent="0.2">
      <c r="A140" s="23">
        <v>32</v>
      </c>
      <c r="B140" s="21">
        <v>19</v>
      </c>
      <c r="C140" s="21">
        <v>27</v>
      </c>
      <c r="D140" s="18">
        <f>Table1[[#This Row],[Savings]]+Table1[[#This Row],[Checking ]]</f>
        <v>601</v>
      </c>
    </row>
    <row r="141" spans="1:4" ht="16" x14ac:dyDescent="0.2">
      <c r="A141" s="24">
        <v>35</v>
      </c>
      <c r="B141" s="22">
        <v>13</v>
      </c>
      <c r="C141" s="22">
        <v>20</v>
      </c>
      <c r="D141" s="19">
        <f>Table1[[#This Row],[Savings]]+Table1[[#This Row],[Checking ]]</f>
        <v>603</v>
      </c>
    </row>
    <row r="142" spans="1:4" ht="16" x14ac:dyDescent="0.2">
      <c r="A142" s="23">
        <v>20</v>
      </c>
      <c r="B142" s="21">
        <v>37</v>
      </c>
      <c r="C142" s="21">
        <v>24</v>
      </c>
      <c r="D142" s="18">
        <f>Table1[[#This Row],[Savings]]+Table1[[#This Row],[Checking ]]</f>
        <v>605</v>
      </c>
    </row>
    <row r="143" spans="1:4" ht="16" x14ac:dyDescent="0.2">
      <c r="A143" s="24">
        <v>17</v>
      </c>
      <c r="B143" s="22">
        <v>37</v>
      </c>
      <c r="C143" s="22">
        <v>25</v>
      </c>
      <c r="D143" s="19">
        <f>Table1[[#This Row],[Savings]]+Table1[[#This Row],[Checking ]]</f>
        <v>607</v>
      </c>
    </row>
    <row r="144" spans="1:4" ht="16" x14ac:dyDescent="0.2">
      <c r="A144" s="23">
        <v>6</v>
      </c>
      <c r="B144" s="21">
        <v>37</v>
      </c>
      <c r="C144" s="21">
        <v>31</v>
      </c>
      <c r="D144" s="18">
        <f>Table1[[#This Row],[Savings]]+Table1[[#This Row],[Checking ]]</f>
        <v>609</v>
      </c>
    </row>
    <row r="145" spans="1:4" ht="16" x14ac:dyDescent="0.2">
      <c r="A145" s="24">
        <v>3</v>
      </c>
      <c r="B145" s="22">
        <v>31</v>
      </c>
      <c r="C145" s="22">
        <v>33</v>
      </c>
      <c r="D145" s="19">
        <f>Table1[[#This Row],[Savings]]+Table1[[#This Row],[Checking ]]</f>
        <v>609</v>
      </c>
    </row>
    <row r="146" spans="1:4" ht="16" x14ac:dyDescent="0.2">
      <c r="A146" s="23">
        <v>32</v>
      </c>
      <c r="B146" s="21">
        <v>49</v>
      </c>
      <c r="C146" s="21">
        <v>38</v>
      </c>
      <c r="D146" s="18">
        <f>Table1[[#This Row],[Savings]]+Table1[[#This Row],[Checking ]]</f>
        <v>612</v>
      </c>
    </row>
    <row r="147" spans="1:4" ht="16" x14ac:dyDescent="0.2">
      <c r="A147" s="24">
        <v>26</v>
      </c>
      <c r="B147" s="22">
        <v>13</v>
      </c>
      <c r="C147" s="22">
        <v>46</v>
      </c>
      <c r="D147" s="19">
        <f>Table1[[#This Row],[Savings]]+Table1[[#This Row],[Checking ]]</f>
        <v>624</v>
      </c>
    </row>
    <row r="148" spans="1:4" ht="16" x14ac:dyDescent="0.2">
      <c r="A148" s="23">
        <v>0</v>
      </c>
      <c r="B148" s="21">
        <v>43</v>
      </c>
      <c r="C148" s="21">
        <v>64</v>
      </c>
      <c r="D148" s="18">
        <f>Table1[[#This Row],[Savings]]+Table1[[#This Row],[Checking ]]</f>
        <v>626</v>
      </c>
    </row>
    <row r="149" spans="1:4" ht="16" x14ac:dyDescent="0.2">
      <c r="A149" s="24">
        <v>41</v>
      </c>
      <c r="B149" s="22">
        <v>22</v>
      </c>
      <c r="C149" s="22">
        <v>25</v>
      </c>
      <c r="D149" s="19">
        <f>Table1[[#This Row],[Savings]]+Table1[[#This Row],[Checking ]]</f>
        <v>636</v>
      </c>
    </row>
    <row r="150" spans="1:4" ht="16" x14ac:dyDescent="0.2">
      <c r="A150" s="23">
        <v>21</v>
      </c>
      <c r="B150" s="21">
        <v>13</v>
      </c>
      <c r="C150" s="21">
        <v>23</v>
      </c>
      <c r="D150" s="18">
        <f>Table1[[#This Row],[Savings]]+Table1[[#This Row],[Checking ]]</f>
        <v>637</v>
      </c>
    </row>
    <row r="151" spans="1:4" ht="16" x14ac:dyDescent="0.2">
      <c r="A151" s="24">
        <v>65</v>
      </c>
      <c r="B151" s="22">
        <v>13</v>
      </c>
      <c r="C151" s="22">
        <v>24</v>
      </c>
      <c r="D151" s="19">
        <f>Table1[[#This Row],[Savings]]+Table1[[#This Row],[Checking ]]</f>
        <v>642</v>
      </c>
    </row>
    <row r="152" spans="1:4" ht="16" x14ac:dyDescent="0.2">
      <c r="A152" s="23">
        <v>6</v>
      </c>
      <c r="B152" s="21">
        <v>19</v>
      </c>
      <c r="C152" s="21">
        <v>31</v>
      </c>
      <c r="D152" s="18">
        <f>Table1[[#This Row],[Savings]]+Table1[[#This Row],[Checking ]]</f>
        <v>643</v>
      </c>
    </row>
    <row r="153" spans="1:4" ht="16" x14ac:dyDescent="0.2">
      <c r="A153" s="24">
        <v>88</v>
      </c>
      <c r="B153" s="22">
        <v>13</v>
      </c>
      <c r="C153" s="22">
        <v>37</v>
      </c>
      <c r="D153" s="19">
        <f>Table1[[#This Row],[Savings]]+Table1[[#This Row],[Checking ]]</f>
        <v>644</v>
      </c>
    </row>
    <row r="154" spans="1:4" ht="16" x14ac:dyDescent="0.2">
      <c r="A154" s="23">
        <v>9</v>
      </c>
      <c r="B154" s="21">
        <v>25</v>
      </c>
      <c r="C154" s="21">
        <v>47</v>
      </c>
      <c r="D154" s="18">
        <f>Table1[[#This Row],[Savings]]+Table1[[#This Row],[Checking ]]</f>
        <v>646</v>
      </c>
    </row>
    <row r="155" spans="1:4" ht="16" x14ac:dyDescent="0.2">
      <c r="A155" s="24">
        <v>57</v>
      </c>
      <c r="B155" s="22">
        <v>15</v>
      </c>
      <c r="C155" s="22">
        <v>44</v>
      </c>
      <c r="D155" s="19">
        <f>Table1[[#This Row],[Savings]]+Table1[[#This Row],[Checking ]]</f>
        <v>648</v>
      </c>
    </row>
    <row r="156" spans="1:4" ht="16" x14ac:dyDescent="0.2">
      <c r="A156" s="23">
        <v>1</v>
      </c>
      <c r="B156" s="21">
        <v>37</v>
      </c>
      <c r="C156" s="21">
        <v>27</v>
      </c>
      <c r="D156" s="18">
        <f>Table1[[#This Row],[Savings]]+Table1[[#This Row],[Checking ]]</f>
        <v>649</v>
      </c>
    </row>
    <row r="157" spans="1:4" ht="16" x14ac:dyDescent="0.2">
      <c r="A157" s="24">
        <v>102</v>
      </c>
      <c r="B157" s="22">
        <v>37</v>
      </c>
      <c r="C157" s="22">
        <v>50</v>
      </c>
      <c r="D157" s="19">
        <f>Table1[[#This Row],[Savings]]+Table1[[#This Row],[Checking ]]</f>
        <v>651</v>
      </c>
    </row>
    <row r="158" spans="1:4" ht="16" x14ac:dyDescent="0.2">
      <c r="A158" s="23">
        <v>85</v>
      </c>
      <c r="B158" s="21">
        <v>37</v>
      </c>
      <c r="C158" s="21">
        <v>27</v>
      </c>
      <c r="D158" s="18">
        <f>Table1[[#This Row],[Savings]]+Table1[[#This Row],[Checking ]]</f>
        <v>656</v>
      </c>
    </row>
    <row r="159" spans="1:4" ht="16" x14ac:dyDescent="0.2">
      <c r="A159" s="24">
        <v>5</v>
      </c>
      <c r="B159" s="22">
        <v>19</v>
      </c>
      <c r="C159" s="22">
        <v>22</v>
      </c>
      <c r="D159" s="19">
        <f>Table1[[#This Row],[Savings]]+Table1[[#This Row],[Checking ]]</f>
        <v>659</v>
      </c>
    </row>
    <row r="160" spans="1:4" ht="16" x14ac:dyDescent="0.2">
      <c r="A160" s="23">
        <v>75</v>
      </c>
      <c r="B160" s="21">
        <v>17</v>
      </c>
      <c r="C160" s="21">
        <v>42</v>
      </c>
      <c r="D160" s="18">
        <f>Table1[[#This Row],[Savings]]+Table1[[#This Row],[Checking ]]</f>
        <v>660</v>
      </c>
    </row>
    <row r="161" spans="1:4" ht="16" x14ac:dyDescent="0.2">
      <c r="A161" s="24">
        <v>57</v>
      </c>
      <c r="B161" s="22">
        <v>19</v>
      </c>
      <c r="C161" s="22">
        <v>41</v>
      </c>
      <c r="D161" s="19">
        <f>Table1[[#This Row],[Savings]]+Table1[[#This Row],[Checking ]]</f>
        <v>663</v>
      </c>
    </row>
    <row r="162" spans="1:4" ht="16" x14ac:dyDescent="0.2">
      <c r="A162" s="23">
        <v>10</v>
      </c>
      <c r="B162" s="21">
        <v>29</v>
      </c>
      <c r="C162" s="21">
        <v>44</v>
      </c>
      <c r="D162" s="18">
        <f>Table1[[#This Row],[Savings]]+Table1[[#This Row],[Checking ]]</f>
        <v>667</v>
      </c>
    </row>
    <row r="163" spans="1:4" ht="16" x14ac:dyDescent="0.2">
      <c r="A163" s="24">
        <v>69</v>
      </c>
      <c r="B163" s="22">
        <v>37</v>
      </c>
      <c r="C163" s="22">
        <v>41</v>
      </c>
      <c r="D163" s="19">
        <f>Table1[[#This Row],[Savings]]+Table1[[#This Row],[Checking ]]</f>
        <v>674</v>
      </c>
    </row>
    <row r="164" spans="1:4" ht="16" x14ac:dyDescent="0.2">
      <c r="A164" s="23">
        <v>3</v>
      </c>
      <c r="B164" s="21">
        <v>25</v>
      </c>
      <c r="C164" s="21">
        <v>34</v>
      </c>
      <c r="D164" s="18">
        <f>Table1[[#This Row],[Savings]]+Table1[[#This Row],[Checking ]]</f>
        <v>680</v>
      </c>
    </row>
    <row r="165" spans="1:4" ht="16" x14ac:dyDescent="0.2">
      <c r="A165" s="24">
        <v>106</v>
      </c>
      <c r="B165" s="22">
        <v>13</v>
      </c>
      <c r="C165" s="22">
        <v>27</v>
      </c>
      <c r="D165" s="19">
        <f>Table1[[#This Row],[Savings]]+Table1[[#This Row],[Checking ]]</f>
        <v>685</v>
      </c>
    </row>
    <row r="166" spans="1:4" ht="16" x14ac:dyDescent="0.2">
      <c r="A166" s="23">
        <v>28</v>
      </c>
      <c r="B166" s="21">
        <v>19</v>
      </c>
      <c r="C166" s="21">
        <v>31</v>
      </c>
      <c r="D166" s="18">
        <f>Table1[[#This Row],[Savings]]+Table1[[#This Row],[Checking ]]</f>
        <v>693</v>
      </c>
    </row>
    <row r="167" spans="1:4" ht="16" x14ac:dyDescent="0.2">
      <c r="A167" s="24">
        <v>108</v>
      </c>
      <c r="B167" s="22">
        <v>22</v>
      </c>
      <c r="C167" s="22">
        <v>35</v>
      </c>
      <c r="D167" s="19">
        <f>Table1[[#This Row],[Savings]]+Table1[[#This Row],[Checking ]]</f>
        <v>701</v>
      </c>
    </row>
    <row r="168" spans="1:4" ht="16" x14ac:dyDescent="0.2">
      <c r="A168" s="23">
        <v>24</v>
      </c>
      <c r="B168" s="21">
        <v>25</v>
      </c>
      <c r="C168" s="21">
        <v>32</v>
      </c>
      <c r="D168" s="18">
        <f>Table1[[#This Row],[Savings]]+Table1[[#This Row],[Checking ]]</f>
        <v>705</v>
      </c>
    </row>
    <row r="169" spans="1:4" ht="16" x14ac:dyDescent="0.2">
      <c r="A169" s="24">
        <v>14</v>
      </c>
      <c r="B169" s="22">
        <v>31</v>
      </c>
      <c r="C169" s="22">
        <v>31</v>
      </c>
      <c r="D169" s="19">
        <f>Table1[[#This Row],[Savings]]+Table1[[#This Row],[Checking ]]</f>
        <v>706</v>
      </c>
    </row>
    <row r="170" spans="1:4" ht="16" x14ac:dyDescent="0.2">
      <c r="A170" s="23">
        <v>26</v>
      </c>
      <c r="B170" s="21">
        <v>7</v>
      </c>
      <c r="C170" s="21">
        <v>50</v>
      </c>
      <c r="D170" s="18">
        <f>Table1[[#This Row],[Savings]]+Table1[[#This Row],[Checking ]]</f>
        <v>707</v>
      </c>
    </row>
    <row r="171" spans="1:4" ht="16" x14ac:dyDescent="0.2">
      <c r="A171" s="24">
        <v>1</v>
      </c>
      <c r="B171" s="22">
        <v>25</v>
      </c>
      <c r="C171" s="22">
        <v>37</v>
      </c>
      <c r="D171" s="19">
        <f>Table1[[#This Row],[Savings]]+Table1[[#This Row],[Checking ]]</f>
        <v>710</v>
      </c>
    </row>
    <row r="172" spans="1:4" ht="16" x14ac:dyDescent="0.2">
      <c r="A172" s="23">
        <v>6</v>
      </c>
      <c r="B172" s="21">
        <v>16</v>
      </c>
      <c r="C172" s="21">
        <v>28</v>
      </c>
      <c r="D172" s="18">
        <f>Table1[[#This Row],[Savings]]+Table1[[#This Row],[Checking ]]</f>
        <v>712</v>
      </c>
    </row>
    <row r="173" spans="1:4" ht="16" x14ac:dyDescent="0.2">
      <c r="A173" s="24">
        <v>29</v>
      </c>
      <c r="B173" s="22">
        <v>13</v>
      </c>
      <c r="C173" s="22">
        <v>25</v>
      </c>
      <c r="D173" s="19">
        <f>Table1[[#This Row],[Savings]]+Table1[[#This Row],[Checking ]]</f>
        <v>713</v>
      </c>
    </row>
    <row r="174" spans="1:4" ht="16" x14ac:dyDescent="0.2">
      <c r="A174" s="23">
        <v>33</v>
      </c>
      <c r="B174" s="21">
        <v>19</v>
      </c>
      <c r="C174" s="21">
        <v>30</v>
      </c>
      <c r="D174" s="18">
        <f>Table1[[#This Row],[Savings]]+Table1[[#This Row],[Checking ]]</f>
        <v>716</v>
      </c>
    </row>
    <row r="175" spans="1:4" ht="16" x14ac:dyDescent="0.2">
      <c r="A175" s="24">
        <v>79</v>
      </c>
      <c r="B175" s="22">
        <v>25</v>
      </c>
      <c r="C175" s="22">
        <v>30</v>
      </c>
      <c r="D175" s="19">
        <f>Table1[[#This Row],[Savings]]+Table1[[#This Row],[Checking ]]</f>
        <v>716</v>
      </c>
    </row>
    <row r="176" spans="1:4" ht="16" x14ac:dyDescent="0.2">
      <c r="A176" s="23">
        <v>60</v>
      </c>
      <c r="B176" s="21">
        <v>37</v>
      </c>
      <c r="C176" s="21">
        <v>40</v>
      </c>
      <c r="D176" s="18">
        <f>Table1[[#This Row],[Savings]]+Table1[[#This Row],[Checking ]]</f>
        <v>717</v>
      </c>
    </row>
    <row r="177" spans="1:4" ht="16" x14ac:dyDescent="0.2">
      <c r="A177" s="24">
        <v>10</v>
      </c>
      <c r="B177" s="22">
        <v>22</v>
      </c>
      <c r="C177" s="22">
        <v>24</v>
      </c>
      <c r="D177" s="19">
        <f>Table1[[#This Row],[Savings]]+Table1[[#This Row],[Checking ]]</f>
        <v>717</v>
      </c>
    </row>
    <row r="178" spans="1:4" ht="16" x14ac:dyDescent="0.2">
      <c r="A178" s="23">
        <v>75</v>
      </c>
      <c r="B178" s="21">
        <v>49</v>
      </c>
      <c r="C178" s="21">
        <v>58</v>
      </c>
      <c r="D178" s="18">
        <f>Table1[[#This Row],[Savings]]+Table1[[#This Row],[Checking ]]</f>
        <v>717</v>
      </c>
    </row>
    <row r="179" spans="1:4" ht="16" x14ac:dyDescent="0.2">
      <c r="A179" s="24">
        <v>0</v>
      </c>
      <c r="B179" s="22">
        <v>19</v>
      </c>
      <c r="C179" s="22">
        <v>54</v>
      </c>
      <c r="D179" s="19">
        <f>Table1[[#This Row],[Savings]]+Table1[[#This Row],[Checking ]]</f>
        <v>718</v>
      </c>
    </row>
    <row r="180" spans="1:4" ht="16" x14ac:dyDescent="0.2">
      <c r="A180" s="23">
        <v>8</v>
      </c>
      <c r="B180" s="21">
        <v>25</v>
      </c>
      <c r="C180" s="21">
        <v>30</v>
      </c>
      <c r="D180" s="18">
        <f>Table1[[#This Row],[Savings]]+Table1[[#This Row],[Checking ]]</f>
        <v>724</v>
      </c>
    </row>
    <row r="181" spans="1:4" ht="16" x14ac:dyDescent="0.2">
      <c r="A181" s="24">
        <v>7</v>
      </c>
      <c r="B181" s="22">
        <v>19</v>
      </c>
      <c r="C181" s="22">
        <v>24</v>
      </c>
      <c r="D181" s="19">
        <f>Table1[[#This Row],[Savings]]+Table1[[#This Row],[Checking ]]</f>
        <v>726</v>
      </c>
    </row>
    <row r="182" spans="1:4" ht="16" x14ac:dyDescent="0.2">
      <c r="A182" s="23">
        <v>111</v>
      </c>
      <c r="B182" s="21">
        <v>37</v>
      </c>
      <c r="C182" s="21">
        <v>41</v>
      </c>
      <c r="D182" s="18">
        <f>Table1[[#This Row],[Savings]]+Table1[[#This Row],[Checking ]]</f>
        <v>734</v>
      </c>
    </row>
    <row r="183" spans="1:4" ht="16" x14ac:dyDescent="0.2">
      <c r="A183" s="24">
        <v>6</v>
      </c>
      <c r="B183" s="22">
        <v>13</v>
      </c>
      <c r="C183" s="22">
        <v>19</v>
      </c>
      <c r="D183" s="19">
        <f>Table1[[#This Row],[Savings]]+Table1[[#This Row],[Checking ]]</f>
        <v>736</v>
      </c>
    </row>
    <row r="184" spans="1:4" ht="16" x14ac:dyDescent="0.2">
      <c r="A184" s="23">
        <v>12</v>
      </c>
      <c r="B184" s="21">
        <v>13</v>
      </c>
      <c r="C184" s="21">
        <v>23</v>
      </c>
      <c r="D184" s="18">
        <f>Table1[[#This Row],[Savings]]+Table1[[#This Row],[Checking ]]</f>
        <v>739</v>
      </c>
    </row>
    <row r="185" spans="1:4" ht="16" x14ac:dyDescent="0.2">
      <c r="A185" s="24">
        <v>16</v>
      </c>
      <c r="B185" s="22">
        <v>13</v>
      </c>
      <c r="C185" s="22">
        <v>29</v>
      </c>
      <c r="D185" s="19">
        <f>Table1[[#This Row],[Savings]]+Table1[[#This Row],[Checking ]]</f>
        <v>746</v>
      </c>
    </row>
    <row r="186" spans="1:4" ht="16" x14ac:dyDescent="0.2">
      <c r="A186" s="23">
        <v>2</v>
      </c>
      <c r="B186" s="21">
        <v>37</v>
      </c>
      <c r="C186" s="21">
        <v>27</v>
      </c>
      <c r="D186" s="18">
        <f>Table1[[#This Row],[Savings]]+Table1[[#This Row],[Checking ]]</f>
        <v>750</v>
      </c>
    </row>
    <row r="187" spans="1:4" ht="16" x14ac:dyDescent="0.2">
      <c r="A187" s="24">
        <v>14</v>
      </c>
      <c r="B187" s="22">
        <v>13</v>
      </c>
      <c r="C187" s="22">
        <v>47</v>
      </c>
      <c r="D187" s="19">
        <f>Table1[[#This Row],[Savings]]+Table1[[#This Row],[Checking ]]</f>
        <v>750</v>
      </c>
    </row>
    <row r="188" spans="1:4" ht="16" x14ac:dyDescent="0.2">
      <c r="A188" s="23">
        <v>14</v>
      </c>
      <c r="B188" s="21">
        <v>25</v>
      </c>
      <c r="C188" s="21">
        <v>35</v>
      </c>
      <c r="D188" s="18">
        <f>Table1[[#This Row],[Savings]]+Table1[[#This Row],[Checking ]]</f>
        <v>750</v>
      </c>
    </row>
    <row r="189" spans="1:4" ht="16" x14ac:dyDescent="0.2">
      <c r="A189" s="24">
        <v>10</v>
      </c>
      <c r="B189" s="22">
        <v>22</v>
      </c>
      <c r="C189" s="22">
        <v>46</v>
      </c>
      <c r="D189" s="19">
        <f>Table1[[#This Row],[Savings]]+Table1[[#This Row],[Checking ]]</f>
        <v>757</v>
      </c>
    </row>
    <row r="190" spans="1:4" ht="16" x14ac:dyDescent="0.2">
      <c r="A190" s="23">
        <v>59</v>
      </c>
      <c r="B190" s="21">
        <v>16</v>
      </c>
      <c r="C190" s="21">
        <v>32</v>
      </c>
      <c r="D190" s="18">
        <f>Table1[[#This Row],[Savings]]+Table1[[#This Row],[Checking ]]</f>
        <v>759</v>
      </c>
    </row>
    <row r="191" spans="1:4" ht="16" x14ac:dyDescent="0.2">
      <c r="A191" s="24">
        <v>92</v>
      </c>
      <c r="B191" s="22">
        <v>25</v>
      </c>
      <c r="C191" s="22">
        <v>59</v>
      </c>
      <c r="D191" s="19">
        <f>Table1[[#This Row],[Savings]]+Table1[[#This Row],[Checking ]]</f>
        <v>761</v>
      </c>
    </row>
    <row r="192" spans="1:4" ht="16" x14ac:dyDescent="0.2">
      <c r="A192" s="23">
        <v>1</v>
      </c>
      <c r="B192" s="21">
        <v>10</v>
      </c>
      <c r="C192" s="21">
        <v>21</v>
      </c>
      <c r="D192" s="18">
        <f>Table1[[#This Row],[Savings]]+Table1[[#This Row],[Checking ]]</f>
        <v>762</v>
      </c>
    </row>
    <row r="193" spans="1:4" ht="16" x14ac:dyDescent="0.2">
      <c r="A193" s="24">
        <v>46</v>
      </c>
      <c r="B193" s="22">
        <v>13</v>
      </c>
      <c r="C193" s="22">
        <v>57</v>
      </c>
      <c r="D193" s="19">
        <f>Table1[[#This Row],[Savings]]+Table1[[#This Row],[Checking ]]</f>
        <v>763</v>
      </c>
    </row>
    <row r="194" spans="1:4" ht="16" x14ac:dyDescent="0.2">
      <c r="A194" s="23">
        <v>3</v>
      </c>
      <c r="B194" s="21">
        <v>37</v>
      </c>
      <c r="C194" s="21">
        <v>33</v>
      </c>
      <c r="D194" s="18">
        <f>Table1[[#This Row],[Savings]]+Table1[[#This Row],[Checking ]]</f>
        <v>770</v>
      </c>
    </row>
    <row r="195" spans="1:4" ht="16" x14ac:dyDescent="0.2">
      <c r="A195" s="24">
        <v>0</v>
      </c>
      <c r="B195" s="22">
        <v>25</v>
      </c>
      <c r="C195" s="22">
        <v>42</v>
      </c>
      <c r="D195" s="19">
        <f>Table1[[#This Row],[Savings]]+Table1[[#This Row],[Checking ]]</f>
        <v>771</v>
      </c>
    </row>
    <row r="196" spans="1:4" ht="16" x14ac:dyDescent="0.2">
      <c r="A196" s="23">
        <v>19</v>
      </c>
      <c r="B196" s="21">
        <v>25</v>
      </c>
      <c r="C196" s="21">
        <v>32</v>
      </c>
      <c r="D196" s="18">
        <f>Table1[[#This Row],[Savings]]+Table1[[#This Row],[Checking ]]</f>
        <v>772</v>
      </c>
    </row>
    <row r="197" spans="1:4" ht="16" x14ac:dyDescent="0.2">
      <c r="A197" s="24">
        <v>8</v>
      </c>
      <c r="B197" s="22">
        <v>19</v>
      </c>
      <c r="C197" s="22">
        <v>46</v>
      </c>
      <c r="D197" s="19">
        <f>Table1[[#This Row],[Savings]]+Table1[[#This Row],[Checking ]]</f>
        <v>775</v>
      </c>
    </row>
    <row r="198" spans="1:4" ht="16" x14ac:dyDescent="0.2">
      <c r="A198" s="23">
        <v>108</v>
      </c>
      <c r="B198" s="21">
        <v>19</v>
      </c>
      <c r="C198" s="21">
        <v>40</v>
      </c>
      <c r="D198" s="18">
        <f>Table1[[#This Row],[Savings]]+Table1[[#This Row],[Checking ]]</f>
        <v>775</v>
      </c>
    </row>
    <row r="199" spans="1:4" ht="16" x14ac:dyDescent="0.2">
      <c r="A199" s="24">
        <v>3</v>
      </c>
      <c r="B199" s="22">
        <v>13</v>
      </c>
      <c r="C199" s="22">
        <v>48</v>
      </c>
      <c r="D199" s="19">
        <f>Table1[[#This Row],[Savings]]+Table1[[#This Row],[Checking ]]</f>
        <v>781</v>
      </c>
    </row>
    <row r="200" spans="1:4" ht="16" x14ac:dyDescent="0.2">
      <c r="A200" s="23">
        <v>28</v>
      </c>
      <c r="B200" s="21">
        <v>25</v>
      </c>
      <c r="C200" s="21">
        <v>37</v>
      </c>
      <c r="D200" s="18">
        <f>Table1[[#This Row],[Savings]]+Table1[[#This Row],[Checking ]]</f>
        <v>789</v>
      </c>
    </row>
    <row r="201" spans="1:4" ht="16" x14ac:dyDescent="0.2">
      <c r="A201" s="24">
        <v>1</v>
      </c>
      <c r="B201" s="22">
        <v>19</v>
      </c>
      <c r="C201" s="22">
        <v>26</v>
      </c>
      <c r="D201" s="19">
        <f>Table1[[#This Row],[Savings]]+Table1[[#This Row],[Checking ]]</f>
        <v>797</v>
      </c>
    </row>
    <row r="202" spans="1:4" ht="16" x14ac:dyDescent="0.2">
      <c r="A202" s="23">
        <v>42</v>
      </c>
      <c r="B202" s="21">
        <v>25</v>
      </c>
      <c r="C202" s="21">
        <v>23</v>
      </c>
      <c r="D202" s="18">
        <f>Table1[[#This Row],[Savings]]+Table1[[#This Row],[Checking ]]</f>
        <v>798</v>
      </c>
    </row>
    <row r="203" spans="1:4" ht="16" x14ac:dyDescent="0.2">
      <c r="A203" s="24">
        <v>2</v>
      </c>
      <c r="B203" s="22">
        <v>49</v>
      </c>
      <c r="C203" s="22">
        <v>23</v>
      </c>
      <c r="D203" s="19">
        <f>Table1[[#This Row],[Savings]]+Table1[[#This Row],[Checking ]]</f>
        <v>800</v>
      </c>
    </row>
    <row r="204" spans="1:4" ht="16" x14ac:dyDescent="0.2">
      <c r="A204" s="23">
        <v>69</v>
      </c>
      <c r="B204" s="21">
        <v>13</v>
      </c>
      <c r="C204" s="21">
        <v>59</v>
      </c>
      <c r="D204" s="18">
        <f>Table1[[#This Row],[Savings]]+Table1[[#This Row],[Checking ]]</f>
        <v>800</v>
      </c>
    </row>
    <row r="205" spans="1:4" ht="16" x14ac:dyDescent="0.2">
      <c r="A205" s="24">
        <v>89</v>
      </c>
      <c r="B205" s="22">
        <v>13</v>
      </c>
      <c r="C205" s="22">
        <v>52</v>
      </c>
      <c r="D205" s="19">
        <f>Table1[[#This Row],[Savings]]+Table1[[#This Row],[Checking ]]</f>
        <v>803</v>
      </c>
    </row>
    <row r="206" spans="1:4" ht="16" x14ac:dyDescent="0.2">
      <c r="A206" s="23">
        <v>14</v>
      </c>
      <c r="B206" s="21">
        <v>11</v>
      </c>
      <c r="C206" s="21">
        <v>30</v>
      </c>
      <c r="D206" s="18">
        <f>Table1[[#This Row],[Savings]]+Table1[[#This Row],[Checking ]]</f>
        <v>805</v>
      </c>
    </row>
    <row r="207" spans="1:4" ht="16" x14ac:dyDescent="0.2">
      <c r="A207" s="24">
        <v>3</v>
      </c>
      <c r="B207" s="22">
        <v>19</v>
      </c>
      <c r="C207" s="22">
        <v>22</v>
      </c>
      <c r="D207" s="19">
        <f>Table1[[#This Row],[Savings]]+Table1[[#This Row],[Checking ]]</f>
        <v>806</v>
      </c>
    </row>
    <row r="208" spans="1:4" ht="16" x14ac:dyDescent="0.2">
      <c r="A208" s="23">
        <v>75</v>
      </c>
      <c r="B208" s="21">
        <v>25</v>
      </c>
      <c r="C208" s="21">
        <v>43</v>
      </c>
      <c r="D208" s="18">
        <f>Table1[[#This Row],[Savings]]+Table1[[#This Row],[Checking ]]</f>
        <v>807</v>
      </c>
    </row>
    <row r="209" spans="1:4" ht="16" x14ac:dyDescent="0.2">
      <c r="A209" s="24">
        <v>28</v>
      </c>
      <c r="B209" s="22">
        <v>43</v>
      </c>
      <c r="C209" s="22">
        <v>25</v>
      </c>
      <c r="D209" s="19">
        <f>Table1[[#This Row],[Savings]]+Table1[[#This Row],[Checking ]]</f>
        <v>813</v>
      </c>
    </row>
    <row r="210" spans="1:4" ht="16" x14ac:dyDescent="0.2">
      <c r="A210" s="23">
        <v>13</v>
      </c>
      <c r="B210" s="21">
        <v>19</v>
      </c>
      <c r="C210" s="21">
        <v>41</v>
      </c>
      <c r="D210" s="18">
        <f>Table1[[#This Row],[Savings]]+Table1[[#This Row],[Checking ]]</f>
        <v>815</v>
      </c>
    </row>
    <row r="211" spans="1:4" ht="16" x14ac:dyDescent="0.2">
      <c r="A211" s="24">
        <v>23</v>
      </c>
      <c r="B211" s="22">
        <v>13</v>
      </c>
      <c r="C211" s="22">
        <v>29</v>
      </c>
      <c r="D211" s="19">
        <f>Table1[[#This Row],[Savings]]+Table1[[#This Row],[Checking ]]</f>
        <v>819</v>
      </c>
    </row>
    <row r="212" spans="1:4" ht="16" x14ac:dyDescent="0.2">
      <c r="A212" s="23">
        <v>5</v>
      </c>
      <c r="B212" s="21">
        <v>48</v>
      </c>
      <c r="C212" s="21">
        <v>34</v>
      </c>
      <c r="D212" s="18">
        <f>Table1[[#This Row],[Savings]]+Table1[[#This Row],[Checking ]]</f>
        <v>821</v>
      </c>
    </row>
    <row r="213" spans="1:4" ht="16" x14ac:dyDescent="0.2">
      <c r="A213" s="24">
        <v>63</v>
      </c>
      <c r="B213" s="22">
        <v>25</v>
      </c>
      <c r="C213" s="22">
        <v>44</v>
      </c>
      <c r="D213" s="19">
        <f>Table1[[#This Row],[Savings]]+Table1[[#This Row],[Checking ]]</f>
        <v>821</v>
      </c>
    </row>
    <row r="214" spans="1:4" ht="16" x14ac:dyDescent="0.2">
      <c r="A214" s="23">
        <v>47</v>
      </c>
      <c r="B214" s="21">
        <v>25</v>
      </c>
      <c r="C214" s="21">
        <v>27</v>
      </c>
      <c r="D214" s="18">
        <f>Table1[[#This Row],[Savings]]+Table1[[#This Row],[Checking ]]</f>
        <v>823</v>
      </c>
    </row>
    <row r="215" spans="1:4" ht="16" x14ac:dyDescent="0.2">
      <c r="A215" s="24">
        <v>42</v>
      </c>
      <c r="B215" s="22">
        <v>19</v>
      </c>
      <c r="C215" s="22">
        <v>21</v>
      </c>
      <c r="D215" s="19">
        <f>Table1[[#This Row],[Savings]]+Table1[[#This Row],[Checking ]]</f>
        <v>835</v>
      </c>
    </row>
    <row r="216" spans="1:4" ht="16" x14ac:dyDescent="0.2">
      <c r="A216" s="23">
        <v>99</v>
      </c>
      <c r="B216" s="21">
        <v>25</v>
      </c>
      <c r="C216" s="21">
        <v>32</v>
      </c>
      <c r="D216" s="18">
        <f>Table1[[#This Row],[Savings]]+Table1[[#This Row],[Checking ]]</f>
        <v>836</v>
      </c>
    </row>
    <row r="217" spans="1:4" ht="16" x14ac:dyDescent="0.2">
      <c r="A217" s="24">
        <v>0</v>
      </c>
      <c r="B217" s="22">
        <v>25</v>
      </c>
      <c r="C217" s="22">
        <v>29</v>
      </c>
      <c r="D217" s="19">
        <f>Table1[[#This Row],[Savings]]+Table1[[#This Row],[Checking ]]</f>
        <v>836</v>
      </c>
    </row>
    <row r="218" spans="1:4" ht="16" x14ac:dyDescent="0.2">
      <c r="A218" s="23">
        <v>4</v>
      </c>
      <c r="B218" s="21">
        <v>16</v>
      </c>
      <c r="C218" s="21">
        <v>26</v>
      </c>
      <c r="D218" s="18">
        <f>Table1[[#This Row],[Savings]]+Table1[[#This Row],[Checking ]]</f>
        <v>836</v>
      </c>
    </row>
    <row r="219" spans="1:4" ht="16" x14ac:dyDescent="0.2">
      <c r="A219" s="24">
        <v>9</v>
      </c>
      <c r="B219" s="22">
        <v>37</v>
      </c>
      <c r="C219" s="22">
        <v>34</v>
      </c>
      <c r="D219" s="19">
        <f>Table1[[#This Row],[Savings]]+Table1[[#This Row],[Checking ]]</f>
        <v>842</v>
      </c>
    </row>
    <row r="220" spans="1:4" ht="16" x14ac:dyDescent="0.2">
      <c r="A220" s="23">
        <v>34</v>
      </c>
      <c r="B220" s="21">
        <v>11</v>
      </c>
      <c r="C220" s="21">
        <v>48</v>
      </c>
      <c r="D220" s="18">
        <f>Table1[[#This Row],[Savings]]+Table1[[#This Row],[Checking ]]</f>
        <v>857</v>
      </c>
    </row>
    <row r="221" spans="1:4" ht="16" x14ac:dyDescent="0.2">
      <c r="A221" s="24">
        <v>89</v>
      </c>
      <c r="B221" s="22">
        <v>31</v>
      </c>
      <c r="C221" s="22">
        <v>37</v>
      </c>
      <c r="D221" s="19">
        <f>Table1[[#This Row],[Savings]]+Table1[[#This Row],[Checking ]]</f>
        <v>859</v>
      </c>
    </row>
    <row r="222" spans="1:4" ht="16" x14ac:dyDescent="0.2">
      <c r="A222" s="23">
        <v>23</v>
      </c>
      <c r="B222" s="21">
        <v>19</v>
      </c>
      <c r="C222" s="21">
        <v>35</v>
      </c>
      <c r="D222" s="18">
        <f>Table1[[#This Row],[Savings]]+Table1[[#This Row],[Checking ]]</f>
        <v>859</v>
      </c>
    </row>
    <row r="223" spans="1:4" ht="16" x14ac:dyDescent="0.2">
      <c r="A223" s="24">
        <v>111</v>
      </c>
      <c r="B223" s="22">
        <v>13</v>
      </c>
      <c r="C223" s="22">
        <v>56</v>
      </c>
      <c r="D223" s="19">
        <f>Table1[[#This Row],[Savings]]+Table1[[#This Row],[Checking ]]</f>
        <v>861</v>
      </c>
    </row>
    <row r="224" spans="1:4" ht="16" x14ac:dyDescent="0.2">
      <c r="A224" s="23">
        <v>62</v>
      </c>
      <c r="B224" s="21">
        <v>49</v>
      </c>
      <c r="C224" s="21">
        <v>41</v>
      </c>
      <c r="D224" s="18">
        <f>Table1[[#This Row],[Savings]]+Table1[[#This Row],[Checking ]]</f>
        <v>862</v>
      </c>
    </row>
    <row r="225" spans="1:4" ht="16" x14ac:dyDescent="0.2">
      <c r="A225" s="24">
        <v>27</v>
      </c>
      <c r="B225" s="22">
        <v>31</v>
      </c>
      <c r="C225" s="22">
        <v>24</v>
      </c>
      <c r="D225" s="19">
        <f>Table1[[#This Row],[Savings]]+Table1[[#This Row],[Checking ]]</f>
        <v>867</v>
      </c>
    </row>
    <row r="226" spans="1:4" ht="16" x14ac:dyDescent="0.2">
      <c r="A226" s="23">
        <v>40</v>
      </c>
      <c r="B226" s="21">
        <v>13</v>
      </c>
      <c r="C226" s="21">
        <v>24</v>
      </c>
      <c r="D226" s="18">
        <f>Table1[[#This Row],[Savings]]+Table1[[#This Row],[Checking ]]</f>
        <v>882</v>
      </c>
    </row>
    <row r="227" spans="1:4" ht="16" x14ac:dyDescent="0.2">
      <c r="A227" s="24">
        <v>96</v>
      </c>
      <c r="B227" s="22">
        <v>22</v>
      </c>
      <c r="C227" s="22">
        <v>64</v>
      </c>
      <c r="D227" s="19">
        <f>Table1[[#This Row],[Savings]]+Table1[[#This Row],[Checking ]]</f>
        <v>886</v>
      </c>
    </row>
    <row r="228" spans="1:4" ht="16" x14ac:dyDescent="0.2">
      <c r="A228" s="23">
        <v>103</v>
      </c>
      <c r="B228" s="21">
        <v>37</v>
      </c>
      <c r="C228" s="21">
        <v>56</v>
      </c>
      <c r="D228" s="18">
        <f>Table1[[#This Row],[Savings]]+Table1[[#This Row],[Checking ]]</f>
        <v>887</v>
      </c>
    </row>
    <row r="229" spans="1:4" ht="16" x14ac:dyDescent="0.2">
      <c r="A229" s="24">
        <v>94</v>
      </c>
      <c r="B229" s="22">
        <v>16</v>
      </c>
      <c r="C229" s="22">
        <v>49</v>
      </c>
      <c r="D229" s="19">
        <f>Table1[[#This Row],[Savings]]+Table1[[#This Row],[Checking ]]</f>
        <v>893</v>
      </c>
    </row>
    <row r="230" spans="1:4" ht="16" x14ac:dyDescent="0.2">
      <c r="A230" s="23">
        <v>5</v>
      </c>
      <c r="B230" s="21">
        <v>19</v>
      </c>
      <c r="C230" s="21">
        <v>38</v>
      </c>
      <c r="D230" s="18">
        <f>Table1[[#This Row],[Savings]]+Table1[[#This Row],[Checking ]]</f>
        <v>897</v>
      </c>
    </row>
    <row r="231" spans="1:4" ht="16" x14ac:dyDescent="0.2">
      <c r="A231" s="24">
        <v>2</v>
      </c>
      <c r="B231" s="22">
        <v>19</v>
      </c>
      <c r="C231" s="22">
        <v>22</v>
      </c>
      <c r="D231" s="19">
        <f>Table1[[#This Row],[Savings]]+Table1[[#This Row],[Checking ]]</f>
        <v>897</v>
      </c>
    </row>
    <row r="232" spans="1:4" ht="16" x14ac:dyDescent="0.2">
      <c r="A232" s="23">
        <v>6</v>
      </c>
      <c r="B232" s="21">
        <v>19</v>
      </c>
      <c r="C232" s="21">
        <v>32</v>
      </c>
      <c r="D232" s="18">
        <f>Table1[[#This Row],[Savings]]+Table1[[#This Row],[Checking ]]</f>
        <v>898</v>
      </c>
    </row>
    <row r="233" spans="1:4" ht="16" x14ac:dyDescent="0.2">
      <c r="A233" s="24">
        <v>14</v>
      </c>
      <c r="B233" s="22">
        <v>10</v>
      </c>
      <c r="C233" s="22">
        <v>26</v>
      </c>
      <c r="D233" s="19">
        <f>Table1[[#This Row],[Savings]]+Table1[[#This Row],[Checking ]]</f>
        <v>900</v>
      </c>
    </row>
    <row r="234" spans="1:4" ht="16" x14ac:dyDescent="0.2">
      <c r="A234" s="23">
        <v>119</v>
      </c>
      <c r="B234" s="21">
        <v>49</v>
      </c>
      <c r="C234" s="21">
        <v>23</v>
      </c>
      <c r="D234" s="18">
        <f>Table1[[#This Row],[Savings]]+Table1[[#This Row],[Checking ]]</f>
        <v>904</v>
      </c>
    </row>
    <row r="235" spans="1:4" ht="16" x14ac:dyDescent="0.2">
      <c r="A235" s="24">
        <v>6</v>
      </c>
      <c r="B235" s="22">
        <v>12</v>
      </c>
      <c r="C235" s="22">
        <v>38</v>
      </c>
      <c r="D235" s="19">
        <f>Table1[[#This Row],[Savings]]+Table1[[#This Row],[Checking ]]</f>
        <v>904</v>
      </c>
    </row>
    <row r="236" spans="1:4" ht="16" x14ac:dyDescent="0.2">
      <c r="A236" s="23">
        <v>66</v>
      </c>
      <c r="B236" s="21">
        <v>10</v>
      </c>
      <c r="C236" s="21">
        <v>63</v>
      </c>
      <c r="D236" s="18">
        <f>Table1[[#This Row],[Savings]]+Table1[[#This Row],[Checking ]]</f>
        <v>907</v>
      </c>
    </row>
    <row r="237" spans="1:4" ht="16" x14ac:dyDescent="0.2">
      <c r="A237" s="24">
        <v>3</v>
      </c>
      <c r="B237" s="22">
        <v>25</v>
      </c>
      <c r="C237" s="22">
        <v>21</v>
      </c>
      <c r="D237" s="19">
        <f>Table1[[#This Row],[Savings]]+Table1[[#This Row],[Checking ]]</f>
        <v>909</v>
      </c>
    </row>
    <row r="238" spans="1:4" ht="16" x14ac:dyDescent="0.2">
      <c r="A238" s="23">
        <v>45</v>
      </c>
      <c r="B238" s="21">
        <v>49</v>
      </c>
      <c r="C238" s="21">
        <v>27</v>
      </c>
      <c r="D238" s="18">
        <f>Table1[[#This Row],[Savings]]+Table1[[#This Row],[Checking ]]</f>
        <v>909</v>
      </c>
    </row>
    <row r="239" spans="1:4" ht="16" x14ac:dyDescent="0.2">
      <c r="A239" s="24">
        <v>39</v>
      </c>
      <c r="B239" s="22">
        <v>7</v>
      </c>
      <c r="C239" s="22">
        <v>44</v>
      </c>
      <c r="D239" s="19">
        <f>Table1[[#This Row],[Savings]]+Table1[[#This Row],[Checking ]]</f>
        <v>912</v>
      </c>
    </row>
    <row r="240" spans="1:4" ht="16" x14ac:dyDescent="0.2">
      <c r="A240" s="23">
        <v>0</v>
      </c>
      <c r="B240" s="21">
        <v>19</v>
      </c>
      <c r="C240" s="21">
        <v>21</v>
      </c>
      <c r="D240" s="18">
        <f>Table1[[#This Row],[Savings]]+Table1[[#This Row],[Checking ]]</f>
        <v>914</v>
      </c>
    </row>
    <row r="241" spans="1:4" ht="16" x14ac:dyDescent="0.2">
      <c r="A241" s="24">
        <v>13</v>
      </c>
      <c r="B241" s="22">
        <v>49</v>
      </c>
      <c r="C241" s="22">
        <v>21</v>
      </c>
      <c r="D241" s="19">
        <f>Table1[[#This Row],[Savings]]+Table1[[#This Row],[Checking ]]</f>
        <v>919</v>
      </c>
    </row>
    <row r="242" spans="1:4" ht="16" x14ac:dyDescent="0.2">
      <c r="A242" s="23">
        <v>9</v>
      </c>
      <c r="B242" s="21">
        <v>37</v>
      </c>
      <c r="C242" s="21">
        <v>24</v>
      </c>
      <c r="D242" s="18">
        <f>Table1[[#This Row],[Savings]]+Table1[[#This Row],[Checking ]]</f>
        <v>922</v>
      </c>
    </row>
    <row r="243" spans="1:4" ht="16" x14ac:dyDescent="0.2">
      <c r="A243" s="24">
        <v>29</v>
      </c>
      <c r="B243" s="22">
        <v>19</v>
      </c>
      <c r="C243" s="22">
        <v>33</v>
      </c>
      <c r="D243" s="19">
        <f>Table1[[#This Row],[Savings]]+Table1[[#This Row],[Checking ]]</f>
        <v>922</v>
      </c>
    </row>
    <row r="244" spans="1:4" ht="16" x14ac:dyDescent="0.2">
      <c r="A244" s="23">
        <v>99</v>
      </c>
      <c r="B244" s="21">
        <v>10</v>
      </c>
      <c r="C244" s="21">
        <v>26</v>
      </c>
      <c r="D244" s="18">
        <f>Table1[[#This Row],[Savings]]+Table1[[#This Row],[Checking ]]</f>
        <v>933</v>
      </c>
    </row>
    <row r="245" spans="1:4" ht="16" x14ac:dyDescent="0.2">
      <c r="A245" s="24">
        <v>25</v>
      </c>
      <c r="B245" s="22">
        <v>25</v>
      </c>
      <c r="C245" s="22">
        <v>33</v>
      </c>
      <c r="D245" s="19">
        <f>Table1[[#This Row],[Savings]]+Table1[[#This Row],[Checking ]]</f>
        <v>935</v>
      </c>
    </row>
    <row r="246" spans="1:4" ht="16" x14ac:dyDescent="0.2">
      <c r="A246" s="23">
        <v>111</v>
      </c>
      <c r="B246" s="21">
        <v>13</v>
      </c>
      <c r="C246" s="21">
        <v>41</v>
      </c>
      <c r="D246" s="18">
        <f>Table1[[#This Row],[Savings]]+Table1[[#This Row],[Checking ]]</f>
        <v>941</v>
      </c>
    </row>
    <row r="247" spans="1:4" ht="16" x14ac:dyDescent="0.2">
      <c r="A247" s="24">
        <v>6</v>
      </c>
      <c r="B247" s="22">
        <v>13</v>
      </c>
      <c r="C247" s="22">
        <v>41</v>
      </c>
      <c r="D247" s="19">
        <f>Table1[[#This Row],[Savings]]+Table1[[#This Row],[Checking ]]</f>
        <v>945</v>
      </c>
    </row>
    <row r="248" spans="1:4" ht="16" x14ac:dyDescent="0.2">
      <c r="A248" s="23">
        <v>83</v>
      </c>
      <c r="B248" s="21">
        <v>16</v>
      </c>
      <c r="C248" s="21">
        <v>34</v>
      </c>
      <c r="D248" s="18">
        <f>Table1[[#This Row],[Savings]]+Table1[[#This Row],[Checking ]]</f>
        <v>946</v>
      </c>
    </row>
    <row r="249" spans="1:4" ht="16" x14ac:dyDescent="0.2">
      <c r="A249" s="24">
        <v>2</v>
      </c>
      <c r="B249" s="22">
        <v>19</v>
      </c>
      <c r="C249" s="22">
        <v>20</v>
      </c>
      <c r="D249" s="19">
        <f>Table1[[#This Row],[Savings]]+Table1[[#This Row],[Checking ]]</f>
        <v>948</v>
      </c>
    </row>
    <row r="250" spans="1:4" ht="16" x14ac:dyDescent="0.2">
      <c r="A250" s="23">
        <v>36</v>
      </c>
      <c r="B250" s="21">
        <v>49</v>
      </c>
      <c r="C250" s="21">
        <v>23</v>
      </c>
      <c r="D250" s="18">
        <f>Table1[[#This Row],[Savings]]+Table1[[#This Row],[Checking ]]</f>
        <v>949</v>
      </c>
    </row>
    <row r="251" spans="1:4" ht="16" x14ac:dyDescent="0.2">
      <c r="A251" s="24">
        <v>0</v>
      </c>
      <c r="B251" s="22">
        <v>7</v>
      </c>
      <c r="C251" s="22">
        <v>34</v>
      </c>
      <c r="D251" s="19">
        <f>Table1[[#This Row],[Savings]]+Table1[[#This Row],[Checking ]]</f>
        <v>955</v>
      </c>
    </row>
    <row r="252" spans="1:4" ht="16" x14ac:dyDescent="0.2">
      <c r="A252" s="23">
        <v>29</v>
      </c>
      <c r="B252" s="21">
        <v>49</v>
      </c>
      <c r="C252" s="21">
        <v>36</v>
      </c>
      <c r="D252" s="18">
        <f>Table1[[#This Row],[Savings]]+Table1[[#This Row],[Checking ]]</f>
        <v>955</v>
      </c>
    </row>
    <row r="253" spans="1:4" ht="16" x14ac:dyDescent="0.2">
      <c r="A253" s="24">
        <v>4</v>
      </c>
      <c r="B253" s="22">
        <v>25</v>
      </c>
      <c r="C253" s="22">
        <v>28</v>
      </c>
      <c r="D253" s="19">
        <f>Table1[[#This Row],[Savings]]+Table1[[#This Row],[Checking ]]</f>
        <v>956</v>
      </c>
    </row>
    <row r="254" spans="1:4" ht="16" x14ac:dyDescent="0.2">
      <c r="A254" s="23">
        <v>11</v>
      </c>
      <c r="B254" s="21">
        <v>19</v>
      </c>
      <c r="C254" s="21">
        <v>19</v>
      </c>
      <c r="D254" s="18">
        <f>Table1[[#This Row],[Savings]]+Table1[[#This Row],[Checking ]]</f>
        <v>957</v>
      </c>
    </row>
    <row r="255" spans="1:4" ht="16" x14ac:dyDescent="0.2">
      <c r="A255" s="24">
        <v>21</v>
      </c>
      <c r="B255" s="22">
        <v>11</v>
      </c>
      <c r="C255" s="22">
        <v>37</v>
      </c>
      <c r="D255" s="19">
        <f>Table1[[#This Row],[Savings]]+Table1[[#This Row],[Checking ]]</f>
        <v>959</v>
      </c>
    </row>
    <row r="256" spans="1:4" ht="16" x14ac:dyDescent="0.2">
      <c r="A256" s="23">
        <v>36</v>
      </c>
      <c r="B256" s="21">
        <v>25</v>
      </c>
      <c r="C256" s="21">
        <v>42</v>
      </c>
      <c r="D256" s="18">
        <f>Table1[[#This Row],[Savings]]+Table1[[#This Row],[Checking ]]</f>
        <v>965</v>
      </c>
    </row>
    <row r="257" spans="1:4" ht="16" x14ac:dyDescent="0.2">
      <c r="A257" s="24">
        <v>4</v>
      </c>
      <c r="B257" s="22">
        <v>25</v>
      </c>
      <c r="C257" s="22">
        <v>43</v>
      </c>
      <c r="D257" s="19">
        <f>Table1[[#This Row],[Savings]]+Table1[[#This Row],[Checking ]]</f>
        <v>966</v>
      </c>
    </row>
    <row r="258" spans="1:4" ht="16" x14ac:dyDescent="0.2">
      <c r="A258" s="23">
        <v>14</v>
      </c>
      <c r="B258" s="21">
        <v>13</v>
      </c>
      <c r="C258" s="21">
        <v>22</v>
      </c>
      <c r="D258" s="18">
        <f>Table1[[#This Row],[Savings]]+Table1[[#This Row],[Checking ]]</f>
        <v>970</v>
      </c>
    </row>
    <row r="259" spans="1:4" ht="16" x14ac:dyDescent="0.2">
      <c r="A259" s="24">
        <v>81</v>
      </c>
      <c r="B259" s="22">
        <v>49</v>
      </c>
      <c r="C259" s="22">
        <v>57</v>
      </c>
      <c r="D259" s="19">
        <f>Table1[[#This Row],[Savings]]+Table1[[#This Row],[Checking ]]</f>
        <v>973</v>
      </c>
    </row>
    <row r="260" spans="1:4" ht="16" x14ac:dyDescent="0.2">
      <c r="A260" s="23">
        <v>48</v>
      </c>
      <c r="B260" s="21">
        <v>25</v>
      </c>
      <c r="C260" s="21">
        <v>22</v>
      </c>
      <c r="D260" s="18">
        <f>Table1[[#This Row],[Savings]]+Table1[[#This Row],[Checking ]]</f>
        <v>979</v>
      </c>
    </row>
    <row r="261" spans="1:4" ht="16" x14ac:dyDescent="0.2">
      <c r="A261" s="24">
        <v>14</v>
      </c>
      <c r="B261" s="22">
        <v>13</v>
      </c>
      <c r="C261" s="22">
        <v>36</v>
      </c>
      <c r="D261" s="19">
        <f>Table1[[#This Row],[Savings]]+Table1[[#This Row],[Checking ]]</f>
        <v>985</v>
      </c>
    </row>
    <row r="262" spans="1:4" ht="16" x14ac:dyDescent="0.2">
      <c r="A262" s="23">
        <v>101</v>
      </c>
      <c r="B262" s="21">
        <v>37</v>
      </c>
      <c r="C262" s="21">
        <v>30</v>
      </c>
      <c r="D262" s="18">
        <f>Table1[[#This Row],[Savings]]+Table1[[#This Row],[Checking ]]</f>
        <v>987</v>
      </c>
    </row>
    <row r="263" spans="1:4" ht="16" x14ac:dyDescent="0.2">
      <c r="A263" s="24">
        <v>0</v>
      </c>
      <c r="B263" s="22">
        <v>49</v>
      </c>
      <c r="C263" s="22">
        <v>32</v>
      </c>
      <c r="D263" s="19">
        <f>Table1[[#This Row],[Savings]]+Table1[[#This Row],[Checking ]]</f>
        <v>989</v>
      </c>
    </row>
    <row r="264" spans="1:4" ht="16" x14ac:dyDescent="0.2">
      <c r="A264" s="23">
        <v>3</v>
      </c>
      <c r="B264" s="21">
        <v>7</v>
      </c>
      <c r="C264" s="21">
        <v>31</v>
      </c>
      <c r="D264" s="18">
        <f>Table1[[#This Row],[Savings]]+Table1[[#This Row],[Checking ]]</f>
        <v>991</v>
      </c>
    </row>
    <row r="265" spans="1:4" ht="16" x14ac:dyDescent="0.2">
      <c r="A265" s="24">
        <v>0</v>
      </c>
      <c r="B265" s="22">
        <v>25</v>
      </c>
      <c r="C265" s="22">
        <v>28</v>
      </c>
      <c r="D265" s="19">
        <f>Table1[[#This Row],[Savings]]+Table1[[#This Row],[Checking ]]</f>
        <v>999</v>
      </c>
    </row>
    <row r="266" spans="1:4" ht="16" x14ac:dyDescent="0.2">
      <c r="A266" s="23">
        <v>3</v>
      </c>
      <c r="B266" s="21">
        <v>31</v>
      </c>
      <c r="C266" s="21">
        <v>21</v>
      </c>
      <c r="D266" s="18">
        <f>Table1[[#This Row],[Savings]]+Table1[[#This Row],[Checking ]]</f>
        <v>1028</v>
      </c>
    </row>
    <row r="267" spans="1:4" ht="16" x14ac:dyDescent="0.2">
      <c r="A267" s="24">
        <v>0</v>
      </c>
      <c r="B267" s="22">
        <v>19</v>
      </c>
      <c r="C267" s="22">
        <v>66</v>
      </c>
      <c r="D267" s="19">
        <f>Table1[[#This Row],[Savings]]+Table1[[#This Row],[Checking ]]</f>
        <v>1030</v>
      </c>
    </row>
    <row r="268" spans="1:4" ht="16" x14ac:dyDescent="0.2">
      <c r="A268" s="23">
        <v>5</v>
      </c>
      <c r="B268" s="21">
        <v>8</v>
      </c>
      <c r="C268" s="21">
        <v>44</v>
      </c>
      <c r="D268" s="18">
        <f>Table1[[#This Row],[Savings]]+Table1[[#This Row],[Checking ]]</f>
        <v>1033</v>
      </c>
    </row>
    <row r="269" spans="1:4" ht="16" x14ac:dyDescent="0.2">
      <c r="A269" s="24">
        <v>1</v>
      </c>
      <c r="B269" s="22">
        <v>9</v>
      </c>
      <c r="C269" s="22">
        <v>25</v>
      </c>
      <c r="D269" s="19">
        <f>Table1[[#This Row],[Savings]]+Table1[[#This Row],[Checking ]]</f>
        <v>1053</v>
      </c>
    </row>
    <row r="270" spans="1:4" ht="16" x14ac:dyDescent="0.2">
      <c r="A270" s="23">
        <v>0</v>
      </c>
      <c r="B270" s="21">
        <v>43</v>
      </c>
      <c r="C270" s="21">
        <v>54</v>
      </c>
      <c r="D270" s="18">
        <f>Table1[[#This Row],[Savings]]+Table1[[#This Row],[Checking ]]</f>
        <v>1060</v>
      </c>
    </row>
    <row r="271" spans="1:4" ht="16" x14ac:dyDescent="0.2">
      <c r="A271" s="24">
        <v>105</v>
      </c>
      <c r="B271" s="22">
        <v>22</v>
      </c>
      <c r="C271" s="22">
        <v>38</v>
      </c>
      <c r="D271" s="19">
        <f>Table1[[#This Row],[Savings]]+Table1[[#This Row],[Checking ]]</f>
        <v>1075</v>
      </c>
    </row>
    <row r="272" spans="1:4" ht="16" x14ac:dyDescent="0.2">
      <c r="A272" s="23">
        <v>100</v>
      </c>
      <c r="B272" s="21">
        <v>7</v>
      </c>
      <c r="C272" s="21">
        <v>27</v>
      </c>
      <c r="D272" s="18">
        <f>Table1[[#This Row],[Savings]]+Table1[[#This Row],[Checking ]]</f>
        <v>1082</v>
      </c>
    </row>
    <row r="273" spans="1:4" ht="16" x14ac:dyDescent="0.2">
      <c r="A273" s="24">
        <v>2</v>
      </c>
      <c r="B273" s="22">
        <v>13</v>
      </c>
      <c r="C273" s="22">
        <v>24</v>
      </c>
      <c r="D273" s="19">
        <f>Table1[[#This Row],[Savings]]+Table1[[#This Row],[Checking ]]</f>
        <v>1088</v>
      </c>
    </row>
    <row r="274" spans="1:4" ht="16" x14ac:dyDescent="0.2">
      <c r="A274" s="23">
        <v>14</v>
      </c>
      <c r="B274" s="21">
        <v>37</v>
      </c>
      <c r="C274" s="21">
        <v>29</v>
      </c>
      <c r="D274" s="18">
        <f>Table1[[#This Row],[Savings]]+Table1[[#This Row],[Checking ]]</f>
        <v>1096</v>
      </c>
    </row>
    <row r="275" spans="1:4" ht="16" x14ac:dyDescent="0.2">
      <c r="A275" s="24">
        <v>93</v>
      </c>
      <c r="B275" s="22">
        <v>19</v>
      </c>
      <c r="C275" s="22">
        <v>31</v>
      </c>
      <c r="D275" s="19">
        <f>Table1[[#This Row],[Savings]]+Table1[[#This Row],[Checking ]]</f>
        <v>1114</v>
      </c>
    </row>
    <row r="276" spans="1:4" ht="16" x14ac:dyDescent="0.2">
      <c r="A276" s="23">
        <v>4</v>
      </c>
      <c r="B276" s="21">
        <v>13</v>
      </c>
      <c r="C276" s="21">
        <v>22</v>
      </c>
      <c r="D276" s="18">
        <f>Table1[[#This Row],[Savings]]+Table1[[#This Row],[Checking ]]</f>
        <v>1138</v>
      </c>
    </row>
    <row r="277" spans="1:4" ht="16" x14ac:dyDescent="0.2">
      <c r="A277" s="24">
        <v>2</v>
      </c>
      <c r="B277" s="22">
        <v>7</v>
      </c>
      <c r="C277" s="22">
        <v>21</v>
      </c>
      <c r="D277" s="19">
        <f>Table1[[#This Row],[Savings]]+Table1[[#This Row],[Checking ]]</f>
        <v>1177</v>
      </c>
    </row>
    <row r="278" spans="1:4" ht="16" x14ac:dyDescent="0.2">
      <c r="A278" s="23">
        <v>33</v>
      </c>
      <c r="B278" s="21">
        <v>31</v>
      </c>
      <c r="C278" s="21">
        <v>48</v>
      </c>
      <c r="D278" s="18">
        <f>Table1[[#This Row],[Savings]]+Table1[[#This Row],[Checking ]]</f>
        <v>1201</v>
      </c>
    </row>
    <row r="279" spans="1:4" ht="16" x14ac:dyDescent="0.2">
      <c r="A279" s="24">
        <v>3</v>
      </c>
      <c r="B279" s="22">
        <v>13</v>
      </c>
      <c r="C279" s="22">
        <v>21</v>
      </c>
      <c r="D279" s="19">
        <f>Table1[[#This Row],[Savings]]+Table1[[#This Row],[Checking ]]</f>
        <v>1202</v>
      </c>
    </row>
    <row r="280" spans="1:4" ht="16" x14ac:dyDescent="0.2">
      <c r="A280" s="23">
        <v>13</v>
      </c>
      <c r="B280" s="21">
        <v>10</v>
      </c>
      <c r="C280" s="21">
        <v>23</v>
      </c>
      <c r="D280" s="18">
        <f>Table1[[#This Row],[Savings]]+Table1[[#This Row],[Checking ]]</f>
        <v>1210</v>
      </c>
    </row>
    <row r="281" spans="1:4" ht="16" x14ac:dyDescent="0.2">
      <c r="A281" s="24">
        <v>5</v>
      </c>
      <c r="B281" s="22">
        <v>25</v>
      </c>
      <c r="C281" s="22">
        <v>21</v>
      </c>
      <c r="D281" s="19">
        <f>Table1[[#This Row],[Savings]]+Table1[[#This Row],[Checking ]]</f>
        <v>1212</v>
      </c>
    </row>
    <row r="282" spans="1:4" ht="16" x14ac:dyDescent="0.2">
      <c r="A282" s="23">
        <v>38</v>
      </c>
      <c r="B282" s="21">
        <v>13</v>
      </c>
      <c r="C282" s="21">
        <v>34</v>
      </c>
      <c r="D282" s="18">
        <f>Table1[[#This Row],[Savings]]+Table1[[#This Row],[Checking ]]</f>
        <v>1218</v>
      </c>
    </row>
    <row r="283" spans="1:4" ht="16" x14ac:dyDescent="0.2">
      <c r="A283" s="24">
        <v>12</v>
      </c>
      <c r="B283" s="22">
        <v>9</v>
      </c>
      <c r="C283" s="22">
        <v>23</v>
      </c>
      <c r="D283" s="19">
        <f>Table1[[#This Row],[Savings]]+Table1[[#This Row],[Checking ]]</f>
        <v>1219</v>
      </c>
    </row>
    <row r="284" spans="1:4" ht="16" x14ac:dyDescent="0.2">
      <c r="A284" s="23">
        <v>0</v>
      </c>
      <c r="B284" s="21">
        <v>25</v>
      </c>
      <c r="C284" s="21">
        <v>32</v>
      </c>
      <c r="D284" s="18">
        <f>Table1[[#This Row],[Savings]]+Table1[[#This Row],[Checking ]]</f>
        <v>1230</v>
      </c>
    </row>
    <row r="285" spans="1:4" ht="16" x14ac:dyDescent="0.2">
      <c r="A285" s="24">
        <v>0</v>
      </c>
      <c r="B285" s="22">
        <v>13</v>
      </c>
      <c r="C285" s="22">
        <v>21</v>
      </c>
      <c r="D285" s="19">
        <f>Table1[[#This Row],[Savings]]+Table1[[#This Row],[Checking ]]</f>
        <v>1238</v>
      </c>
    </row>
    <row r="286" spans="1:4" ht="16" x14ac:dyDescent="0.2">
      <c r="A286" s="23">
        <v>65</v>
      </c>
      <c r="B286" s="21">
        <v>10</v>
      </c>
      <c r="C286" s="21">
        <v>40</v>
      </c>
      <c r="D286" s="18">
        <f>Table1[[#This Row],[Savings]]+Table1[[#This Row],[Checking ]]</f>
        <v>1257</v>
      </c>
    </row>
    <row r="287" spans="1:4" ht="16" x14ac:dyDescent="0.2">
      <c r="A287" s="24">
        <v>20</v>
      </c>
      <c r="B287" s="22">
        <v>31</v>
      </c>
      <c r="C287" s="22">
        <v>23</v>
      </c>
      <c r="D287" s="19">
        <f>Table1[[#This Row],[Savings]]+Table1[[#This Row],[Checking ]]</f>
        <v>1265</v>
      </c>
    </row>
    <row r="288" spans="1:4" ht="16" x14ac:dyDescent="0.2">
      <c r="A288" s="23">
        <v>11</v>
      </c>
      <c r="B288" s="21">
        <v>37</v>
      </c>
      <c r="C288" s="21">
        <v>29</v>
      </c>
      <c r="D288" s="18">
        <f>Table1[[#This Row],[Savings]]+Table1[[#This Row],[Checking ]]</f>
        <v>1336</v>
      </c>
    </row>
    <row r="289" spans="1:4" ht="16" x14ac:dyDescent="0.2">
      <c r="A289" s="24">
        <v>18</v>
      </c>
      <c r="B289" s="22">
        <v>10</v>
      </c>
      <c r="C289" s="22">
        <v>28</v>
      </c>
      <c r="D289" s="19">
        <f>Table1[[#This Row],[Savings]]+Table1[[#This Row],[Checking ]]</f>
        <v>1355</v>
      </c>
    </row>
    <row r="290" spans="1:4" ht="16" x14ac:dyDescent="0.2">
      <c r="A290" s="23">
        <v>51</v>
      </c>
      <c r="B290" s="21">
        <v>28</v>
      </c>
      <c r="C290" s="21">
        <v>41</v>
      </c>
      <c r="D290" s="18">
        <f>Table1[[#This Row],[Savings]]+Table1[[#This Row],[Checking ]]</f>
        <v>1365</v>
      </c>
    </row>
    <row r="291" spans="1:4" ht="16" x14ac:dyDescent="0.2">
      <c r="A291" s="24">
        <v>17</v>
      </c>
      <c r="B291" s="22">
        <v>19</v>
      </c>
      <c r="C291" s="22">
        <v>34</v>
      </c>
      <c r="D291" s="19">
        <f>Table1[[#This Row],[Savings]]+Table1[[#This Row],[Checking ]]</f>
        <v>1366</v>
      </c>
    </row>
    <row r="292" spans="1:4" ht="16" x14ac:dyDescent="0.2">
      <c r="A292" s="23">
        <v>4</v>
      </c>
      <c r="B292" s="21">
        <v>49</v>
      </c>
      <c r="C292" s="21">
        <v>25</v>
      </c>
      <c r="D292" s="18">
        <f>Table1[[#This Row],[Savings]]+Table1[[#This Row],[Checking ]]</f>
        <v>1384</v>
      </c>
    </row>
    <row r="293" spans="1:4" ht="16" x14ac:dyDescent="0.2">
      <c r="A293" s="24">
        <v>3</v>
      </c>
      <c r="B293" s="22">
        <v>16</v>
      </c>
      <c r="C293" s="22">
        <v>25</v>
      </c>
      <c r="D293" s="19">
        <f>Table1[[#This Row],[Savings]]+Table1[[#This Row],[Checking ]]</f>
        <v>1385</v>
      </c>
    </row>
    <row r="294" spans="1:4" ht="16" x14ac:dyDescent="0.2">
      <c r="A294" s="23">
        <v>33</v>
      </c>
      <c r="B294" s="21">
        <v>13</v>
      </c>
      <c r="C294" s="21">
        <v>31</v>
      </c>
      <c r="D294" s="18">
        <f>Table1[[#This Row],[Savings]]+Table1[[#This Row],[Checking ]]</f>
        <v>1391</v>
      </c>
    </row>
    <row r="295" spans="1:4" ht="16" x14ac:dyDescent="0.2">
      <c r="A295" s="24">
        <v>42</v>
      </c>
      <c r="B295" s="22">
        <v>7</v>
      </c>
      <c r="C295" s="22">
        <v>27</v>
      </c>
      <c r="D295" s="19">
        <f>Table1[[#This Row],[Savings]]+Table1[[#This Row],[Checking ]]</f>
        <v>1406</v>
      </c>
    </row>
    <row r="296" spans="1:4" ht="16" x14ac:dyDescent="0.2">
      <c r="A296" s="23">
        <v>9</v>
      </c>
      <c r="B296" s="21">
        <v>37</v>
      </c>
      <c r="C296" s="21">
        <v>53</v>
      </c>
      <c r="D296" s="18">
        <f>Table1[[#This Row],[Savings]]+Table1[[#This Row],[Checking ]]</f>
        <v>1409</v>
      </c>
    </row>
    <row r="297" spans="1:4" ht="16" x14ac:dyDescent="0.2">
      <c r="A297" s="24">
        <v>18</v>
      </c>
      <c r="B297" s="22">
        <v>7</v>
      </c>
      <c r="C297" s="22">
        <v>63</v>
      </c>
      <c r="D297" s="19">
        <f>Table1[[#This Row],[Savings]]+Table1[[#This Row],[Checking ]]</f>
        <v>1412</v>
      </c>
    </row>
    <row r="298" spans="1:4" ht="16" x14ac:dyDescent="0.2">
      <c r="A298" s="23">
        <v>81</v>
      </c>
      <c r="B298" s="21">
        <v>10</v>
      </c>
      <c r="C298" s="21">
        <v>36</v>
      </c>
      <c r="D298" s="18">
        <f>Table1[[#This Row],[Savings]]+Table1[[#This Row],[Checking ]]</f>
        <v>1428</v>
      </c>
    </row>
    <row r="299" spans="1:4" ht="16" x14ac:dyDescent="0.2">
      <c r="A299" s="24">
        <v>56</v>
      </c>
      <c r="B299" s="22">
        <v>19</v>
      </c>
      <c r="C299" s="22">
        <v>35</v>
      </c>
      <c r="D299" s="19">
        <f>Table1[[#This Row],[Savings]]+Table1[[#This Row],[Checking ]]</f>
        <v>1435</v>
      </c>
    </row>
    <row r="300" spans="1:4" ht="16" x14ac:dyDescent="0.2">
      <c r="A300" s="23">
        <v>61</v>
      </c>
      <c r="B300" s="21">
        <v>10</v>
      </c>
      <c r="C300" s="21">
        <v>33</v>
      </c>
      <c r="D300" s="18">
        <f>Table1[[#This Row],[Savings]]+Table1[[#This Row],[Checking ]]</f>
        <v>1440</v>
      </c>
    </row>
    <row r="301" spans="1:4" ht="16" x14ac:dyDescent="0.2">
      <c r="A301" s="24">
        <v>20</v>
      </c>
      <c r="B301" s="22">
        <v>25</v>
      </c>
      <c r="C301" s="22">
        <v>38</v>
      </c>
      <c r="D301" s="19">
        <f>Table1[[#This Row],[Savings]]+Table1[[#This Row],[Checking ]]</f>
        <v>1447</v>
      </c>
    </row>
    <row r="302" spans="1:4" ht="16" x14ac:dyDescent="0.2">
      <c r="A302" s="23">
        <v>17</v>
      </c>
      <c r="B302" s="21">
        <v>61</v>
      </c>
      <c r="C302" s="21">
        <v>41</v>
      </c>
      <c r="D302" s="18">
        <f>Table1[[#This Row],[Savings]]+Table1[[#This Row],[Checking ]]</f>
        <v>1497</v>
      </c>
    </row>
    <row r="303" spans="1:4" ht="16" x14ac:dyDescent="0.2">
      <c r="A303" s="24">
        <v>17</v>
      </c>
      <c r="B303" s="22">
        <v>25</v>
      </c>
      <c r="C303" s="22">
        <v>28</v>
      </c>
      <c r="D303" s="19">
        <f>Table1[[#This Row],[Savings]]+Table1[[#This Row],[Checking ]]</f>
        <v>1500</v>
      </c>
    </row>
    <row r="304" spans="1:4" ht="16" x14ac:dyDescent="0.2">
      <c r="A304" s="23">
        <v>74</v>
      </c>
      <c r="B304" s="21">
        <v>40</v>
      </c>
      <c r="C304" s="21">
        <v>44</v>
      </c>
      <c r="D304" s="18">
        <f>Table1[[#This Row],[Savings]]+Table1[[#This Row],[Checking ]]</f>
        <v>1519</v>
      </c>
    </row>
    <row r="305" spans="1:4" ht="16" x14ac:dyDescent="0.2">
      <c r="A305" s="24">
        <v>1</v>
      </c>
      <c r="B305" s="22">
        <v>28</v>
      </c>
      <c r="C305" s="22">
        <v>31</v>
      </c>
      <c r="D305" s="19">
        <f>Table1[[#This Row],[Savings]]+Table1[[#This Row],[Checking ]]</f>
        <v>1564</v>
      </c>
    </row>
    <row r="306" spans="1:4" ht="16" x14ac:dyDescent="0.2">
      <c r="A306" s="23">
        <v>118</v>
      </c>
      <c r="B306" s="21">
        <v>25</v>
      </c>
      <c r="C306" s="21">
        <v>53</v>
      </c>
      <c r="D306" s="18">
        <f>Table1[[#This Row],[Savings]]+Table1[[#This Row],[Checking ]]</f>
        <v>1613</v>
      </c>
    </row>
    <row r="307" spans="1:4" ht="16" x14ac:dyDescent="0.2">
      <c r="A307" s="24">
        <v>21</v>
      </c>
      <c r="B307" s="22">
        <v>49</v>
      </c>
      <c r="C307" s="22">
        <v>22</v>
      </c>
      <c r="D307" s="19">
        <f>Table1[[#This Row],[Savings]]+Table1[[#This Row],[Checking ]]</f>
        <v>1639</v>
      </c>
    </row>
    <row r="308" spans="1:4" ht="16" x14ac:dyDescent="0.2">
      <c r="A308" s="23">
        <v>40</v>
      </c>
      <c r="B308" s="21">
        <v>9</v>
      </c>
      <c r="C308" s="21">
        <v>43</v>
      </c>
      <c r="D308" s="18">
        <f>Table1[[#This Row],[Savings]]+Table1[[#This Row],[Checking ]]</f>
        <v>1655</v>
      </c>
    </row>
    <row r="309" spans="1:4" ht="16" x14ac:dyDescent="0.2">
      <c r="A309" s="24">
        <v>4</v>
      </c>
      <c r="B309" s="22">
        <v>46</v>
      </c>
      <c r="C309" s="22">
        <v>24</v>
      </c>
      <c r="D309" s="19">
        <f>Table1[[#This Row],[Savings]]+Table1[[#This Row],[Checking ]]</f>
        <v>1734</v>
      </c>
    </row>
    <row r="310" spans="1:4" ht="16" x14ac:dyDescent="0.2">
      <c r="A310" s="23">
        <v>0</v>
      </c>
      <c r="B310" s="21">
        <v>31</v>
      </c>
      <c r="C310" s="21">
        <v>27</v>
      </c>
      <c r="D310" s="18">
        <f>Table1[[#This Row],[Savings]]+Table1[[#This Row],[Checking ]]</f>
        <v>1778</v>
      </c>
    </row>
    <row r="311" spans="1:4" ht="16" x14ac:dyDescent="0.2">
      <c r="A311" s="24">
        <v>6</v>
      </c>
      <c r="B311" s="22">
        <v>28</v>
      </c>
      <c r="C311" s="22">
        <v>35</v>
      </c>
      <c r="D311" s="19">
        <f>Table1[[#This Row],[Savings]]+Table1[[#This Row],[Checking ]]</f>
        <v>1787</v>
      </c>
    </row>
    <row r="312" spans="1:4" ht="16" x14ac:dyDescent="0.2">
      <c r="A312" s="23">
        <v>83</v>
      </c>
      <c r="B312" s="21">
        <v>49</v>
      </c>
      <c r="C312" s="21">
        <v>49</v>
      </c>
      <c r="D312" s="18">
        <f>Table1[[#This Row],[Savings]]+Table1[[#This Row],[Checking ]]</f>
        <v>1833</v>
      </c>
    </row>
    <row r="313" spans="1:4" ht="16" x14ac:dyDescent="0.2">
      <c r="A313" s="24">
        <v>0</v>
      </c>
      <c r="B313" s="22">
        <v>12</v>
      </c>
      <c r="C313" s="22">
        <v>56</v>
      </c>
      <c r="D313" s="19">
        <f>Table1[[#This Row],[Savings]]+Table1[[#This Row],[Checking ]]</f>
        <v>1851</v>
      </c>
    </row>
    <row r="314" spans="1:4" ht="16" x14ac:dyDescent="0.2">
      <c r="A314" s="23">
        <v>5</v>
      </c>
      <c r="B314" s="21">
        <v>13</v>
      </c>
      <c r="C314" s="21">
        <v>24</v>
      </c>
      <c r="D314" s="18">
        <f>Table1[[#This Row],[Savings]]+Table1[[#This Row],[Checking ]]</f>
        <v>1933</v>
      </c>
    </row>
    <row r="315" spans="1:4" ht="16" x14ac:dyDescent="0.2">
      <c r="A315" s="24">
        <v>7</v>
      </c>
      <c r="B315" s="22">
        <v>37</v>
      </c>
      <c r="C315" s="22">
        <v>46</v>
      </c>
      <c r="D315" s="19">
        <f>Table1[[#This Row],[Savings]]+Table1[[#This Row],[Checking ]]</f>
        <v>2043</v>
      </c>
    </row>
    <row r="316" spans="1:4" ht="16" x14ac:dyDescent="0.2">
      <c r="A316" s="23">
        <v>1</v>
      </c>
      <c r="B316" s="21">
        <v>19</v>
      </c>
      <c r="C316" s="21">
        <v>27</v>
      </c>
      <c r="D316" s="18">
        <f>Table1[[#This Row],[Savings]]+Table1[[#This Row],[Checking ]]</f>
        <v>2215</v>
      </c>
    </row>
    <row r="317" spans="1:4" ht="16" x14ac:dyDescent="0.2">
      <c r="A317" s="24">
        <v>21</v>
      </c>
      <c r="B317" s="22">
        <v>31</v>
      </c>
      <c r="C317" s="22">
        <v>20</v>
      </c>
      <c r="D317" s="19">
        <f>Table1[[#This Row],[Savings]]+Table1[[#This Row],[Checking ]]</f>
        <v>2409</v>
      </c>
    </row>
    <row r="318" spans="1:4" ht="16" x14ac:dyDescent="0.2">
      <c r="A318" s="23">
        <v>19</v>
      </c>
      <c r="B318" s="21">
        <v>46</v>
      </c>
      <c r="C318" s="21">
        <v>20</v>
      </c>
      <c r="D318" s="18">
        <f>Table1[[#This Row],[Savings]]+Table1[[#This Row],[Checking ]]</f>
        <v>2438</v>
      </c>
    </row>
    <row r="319" spans="1:4" ht="16" x14ac:dyDescent="0.2">
      <c r="A319" s="24">
        <v>79</v>
      </c>
      <c r="B319" s="22">
        <v>37</v>
      </c>
      <c r="C319" s="22">
        <v>29</v>
      </c>
      <c r="D319" s="19">
        <f>Table1[[#This Row],[Savings]]+Table1[[#This Row],[Checking ]]</f>
        <v>2472</v>
      </c>
    </row>
    <row r="320" spans="1:4" ht="16" x14ac:dyDescent="0.2">
      <c r="A320" s="23">
        <v>41</v>
      </c>
      <c r="B320" s="21">
        <v>37</v>
      </c>
      <c r="C320" s="21">
        <v>30</v>
      </c>
      <c r="D320" s="18">
        <f>Table1[[#This Row],[Savings]]+Table1[[#This Row],[Checking ]]</f>
        <v>2472</v>
      </c>
    </row>
    <row r="321" spans="1:4" ht="16" x14ac:dyDescent="0.2">
      <c r="A321" s="24">
        <v>46</v>
      </c>
      <c r="B321" s="22">
        <v>49</v>
      </c>
      <c r="C321" s="22">
        <v>34</v>
      </c>
      <c r="D321" s="19">
        <f>Table1[[#This Row],[Savings]]+Table1[[#This Row],[Checking ]]</f>
        <v>2484</v>
      </c>
    </row>
    <row r="322" spans="1:4" ht="16" x14ac:dyDescent="0.2">
      <c r="A322" s="23">
        <v>11</v>
      </c>
      <c r="B322" s="21">
        <v>37</v>
      </c>
      <c r="C322" s="21">
        <v>49</v>
      </c>
      <c r="D322" s="18">
        <f>Table1[[#This Row],[Savings]]+Table1[[#This Row],[Checking ]]</f>
        <v>2632</v>
      </c>
    </row>
    <row r="323" spans="1:4" ht="16" x14ac:dyDescent="0.2">
      <c r="A323" s="24">
        <v>71</v>
      </c>
      <c r="B323" s="22">
        <v>13</v>
      </c>
      <c r="C323" s="22">
        <v>51</v>
      </c>
      <c r="D323" s="19">
        <f>Table1[[#This Row],[Savings]]+Table1[[#This Row],[Checking ]]</f>
        <v>2641</v>
      </c>
    </row>
    <row r="324" spans="1:4" ht="16" x14ac:dyDescent="0.2">
      <c r="A324" s="23">
        <v>89</v>
      </c>
      <c r="B324" s="21">
        <v>10</v>
      </c>
      <c r="C324" s="21">
        <v>47</v>
      </c>
      <c r="D324" s="18">
        <f>Table1[[#This Row],[Savings]]+Table1[[#This Row],[Checking ]]</f>
        <v>2688</v>
      </c>
    </row>
    <row r="325" spans="1:4" ht="16" x14ac:dyDescent="0.2">
      <c r="A325" s="24">
        <v>85</v>
      </c>
      <c r="B325" s="22">
        <v>37</v>
      </c>
      <c r="C325" s="22">
        <v>41</v>
      </c>
      <c r="D325" s="19">
        <f>Table1[[#This Row],[Savings]]+Table1[[#This Row],[Checking ]]</f>
        <v>2699</v>
      </c>
    </row>
    <row r="326" spans="1:4" ht="16" x14ac:dyDescent="0.2">
      <c r="A326" s="23">
        <v>0</v>
      </c>
      <c r="B326" s="21">
        <v>16</v>
      </c>
      <c r="C326" s="21">
        <v>33</v>
      </c>
      <c r="D326" s="18">
        <f>Table1[[#This Row],[Savings]]+Table1[[#This Row],[Checking ]]</f>
        <v>2808</v>
      </c>
    </row>
    <row r="327" spans="1:4" ht="16" x14ac:dyDescent="0.2">
      <c r="A327" s="24">
        <v>13</v>
      </c>
      <c r="B327" s="22">
        <v>11</v>
      </c>
      <c r="C327" s="22">
        <v>25</v>
      </c>
      <c r="D327" s="19">
        <f>Table1[[#This Row],[Savings]]+Table1[[#This Row],[Checking ]]</f>
        <v>2827</v>
      </c>
    </row>
    <row r="328" spans="1:4" ht="16" x14ac:dyDescent="0.2">
      <c r="A328" s="23">
        <v>14</v>
      </c>
      <c r="B328" s="21">
        <v>13</v>
      </c>
      <c r="C328" s="21">
        <v>36</v>
      </c>
      <c r="D328" s="18">
        <f>Table1[[#This Row],[Savings]]+Table1[[#This Row],[Checking ]]</f>
        <v>2846</v>
      </c>
    </row>
    <row r="329" spans="1:4" ht="16" x14ac:dyDescent="0.2">
      <c r="A329" s="24">
        <v>5</v>
      </c>
      <c r="B329" s="22">
        <v>13</v>
      </c>
      <c r="C329" s="22">
        <v>22</v>
      </c>
      <c r="D329" s="19">
        <f>Table1[[#This Row],[Savings]]+Table1[[#This Row],[Checking ]]</f>
        <v>2877</v>
      </c>
    </row>
    <row r="330" spans="1:4" ht="16" x14ac:dyDescent="0.2">
      <c r="A330" s="23">
        <v>19</v>
      </c>
      <c r="B330" s="21">
        <v>16</v>
      </c>
      <c r="C330" s="21">
        <v>30</v>
      </c>
      <c r="D330" s="18">
        <f>Table1[[#This Row],[Savings]]+Table1[[#This Row],[Checking ]]</f>
        <v>3105</v>
      </c>
    </row>
    <row r="331" spans="1:4" ht="16" x14ac:dyDescent="0.2">
      <c r="A331" s="24">
        <v>27</v>
      </c>
      <c r="B331" s="22">
        <v>13</v>
      </c>
      <c r="C331" s="22">
        <v>22</v>
      </c>
      <c r="D331" s="19">
        <f>Table1[[#This Row],[Savings]]+Table1[[#This Row],[Checking ]]</f>
        <v>3111</v>
      </c>
    </row>
    <row r="332" spans="1:4" ht="16" x14ac:dyDescent="0.2">
      <c r="A332" s="23">
        <v>55</v>
      </c>
      <c r="B332" s="21">
        <v>22</v>
      </c>
      <c r="C332" s="21">
        <v>60</v>
      </c>
      <c r="D332" s="18">
        <f>Table1[[#This Row],[Savings]]+Table1[[#This Row],[Checking ]]</f>
        <v>3129</v>
      </c>
    </row>
    <row r="333" spans="1:4" ht="16" x14ac:dyDescent="0.2">
      <c r="A333" s="24">
        <v>4</v>
      </c>
      <c r="B333" s="22">
        <v>13</v>
      </c>
      <c r="C333" s="22">
        <v>32</v>
      </c>
      <c r="D333" s="19">
        <f>Table1[[#This Row],[Savings]]+Table1[[#This Row],[Checking ]]</f>
        <v>3273</v>
      </c>
    </row>
    <row r="334" spans="1:4" ht="16" x14ac:dyDescent="0.2">
      <c r="A334" s="23">
        <v>20</v>
      </c>
      <c r="B334" s="21">
        <v>19</v>
      </c>
      <c r="C334" s="21">
        <v>29</v>
      </c>
      <c r="D334" s="18">
        <f>Table1[[#This Row],[Savings]]+Table1[[#This Row],[Checking ]]</f>
        <v>3281</v>
      </c>
    </row>
    <row r="335" spans="1:4" ht="16" x14ac:dyDescent="0.2">
      <c r="A335" s="24">
        <v>21</v>
      </c>
      <c r="B335" s="22">
        <v>7</v>
      </c>
      <c r="C335" s="22">
        <v>33</v>
      </c>
      <c r="D335" s="19">
        <f>Table1[[#This Row],[Savings]]+Table1[[#This Row],[Checking ]]</f>
        <v>3285</v>
      </c>
    </row>
    <row r="336" spans="1:4" ht="16" x14ac:dyDescent="0.2">
      <c r="A336" s="23">
        <v>15</v>
      </c>
      <c r="B336" s="21">
        <v>11</v>
      </c>
      <c r="C336" s="21">
        <v>34</v>
      </c>
      <c r="D336" s="18">
        <f>Table1[[#This Row],[Savings]]+Table1[[#This Row],[Checking ]]</f>
        <v>3305</v>
      </c>
    </row>
    <row r="337" spans="1:4" ht="16" x14ac:dyDescent="0.2">
      <c r="A337" s="24">
        <v>15</v>
      </c>
      <c r="B337" s="22">
        <v>19</v>
      </c>
      <c r="C337" s="22">
        <v>67</v>
      </c>
      <c r="D337" s="19">
        <f>Table1[[#This Row],[Savings]]+Table1[[#This Row],[Checking ]]</f>
        <v>3329</v>
      </c>
    </row>
    <row r="338" spans="1:4" ht="16" x14ac:dyDescent="0.2">
      <c r="A338" s="23">
        <v>17</v>
      </c>
      <c r="B338" s="21">
        <v>25</v>
      </c>
      <c r="C338" s="21">
        <v>24</v>
      </c>
      <c r="D338" s="18">
        <f>Table1[[#This Row],[Savings]]+Table1[[#This Row],[Checking ]]</f>
        <v>3369</v>
      </c>
    </row>
    <row r="339" spans="1:4" ht="16" x14ac:dyDescent="0.2">
      <c r="A339" s="24">
        <v>31</v>
      </c>
      <c r="B339" s="22">
        <v>13</v>
      </c>
      <c r="C339" s="22">
        <v>38</v>
      </c>
      <c r="D339" s="19">
        <f>Table1[[#This Row],[Savings]]+Table1[[#This Row],[Checking ]]</f>
        <v>3423</v>
      </c>
    </row>
    <row r="340" spans="1:4" ht="16" x14ac:dyDescent="0.2">
      <c r="A340" s="23">
        <v>0</v>
      </c>
      <c r="B340" s="21">
        <v>14</v>
      </c>
      <c r="C340" s="21">
        <v>63</v>
      </c>
      <c r="D340" s="18">
        <f>Table1[[#This Row],[Savings]]+Table1[[#This Row],[Checking ]]</f>
        <v>3529</v>
      </c>
    </row>
    <row r="341" spans="1:4" ht="16" x14ac:dyDescent="0.2">
      <c r="A341" s="24">
        <v>32</v>
      </c>
      <c r="B341" s="22">
        <v>49</v>
      </c>
      <c r="C341" s="22">
        <v>29</v>
      </c>
      <c r="D341" s="19">
        <f>Table1[[#This Row],[Savings]]+Table1[[#This Row],[Checking ]]</f>
        <v>3560</v>
      </c>
    </row>
    <row r="342" spans="1:4" ht="16" x14ac:dyDescent="0.2">
      <c r="A342" s="23">
        <v>32</v>
      </c>
      <c r="B342" s="21">
        <v>31</v>
      </c>
      <c r="C342" s="21">
        <v>35</v>
      </c>
      <c r="D342" s="18">
        <f>Table1[[#This Row],[Savings]]+Table1[[#This Row],[Checking ]]</f>
        <v>3565</v>
      </c>
    </row>
    <row r="343" spans="1:4" ht="16" x14ac:dyDescent="0.2">
      <c r="A343" s="24">
        <v>15</v>
      </c>
      <c r="B343" s="22">
        <v>73</v>
      </c>
      <c r="C343" s="22">
        <v>23</v>
      </c>
      <c r="D343" s="19">
        <f>Table1[[#This Row],[Savings]]+Table1[[#This Row],[Checking ]]</f>
        <v>3624</v>
      </c>
    </row>
    <row r="344" spans="1:4" ht="16" x14ac:dyDescent="0.2">
      <c r="A344" s="23">
        <v>11</v>
      </c>
      <c r="B344" s="21">
        <v>25</v>
      </c>
      <c r="C344" s="21">
        <v>31</v>
      </c>
      <c r="D344" s="18">
        <f>Table1[[#This Row],[Savings]]+Table1[[#This Row],[Checking ]]</f>
        <v>3870</v>
      </c>
    </row>
    <row r="345" spans="1:4" ht="16" x14ac:dyDescent="0.2">
      <c r="A345" s="24">
        <v>37</v>
      </c>
      <c r="B345" s="22">
        <v>23</v>
      </c>
      <c r="C345" s="22">
        <v>24</v>
      </c>
      <c r="D345" s="19">
        <f>Table1[[#This Row],[Savings]]+Table1[[#This Row],[Checking ]]</f>
        <v>3880</v>
      </c>
    </row>
    <row r="346" spans="1:4" ht="16" x14ac:dyDescent="0.2">
      <c r="A346" s="23">
        <v>5</v>
      </c>
      <c r="B346" s="21">
        <v>13</v>
      </c>
      <c r="C346" s="21">
        <v>26</v>
      </c>
      <c r="D346" s="18">
        <f>Table1[[#This Row],[Savings]]+Table1[[#This Row],[Checking ]]</f>
        <v>3972</v>
      </c>
    </row>
    <row r="347" spans="1:4" ht="16" x14ac:dyDescent="0.2">
      <c r="A347" s="24">
        <v>36</v>
      </c>
      <c r="B347" s="22">
        <v>25</v>
      </c>
      <c r="C347" s="22">
        <v>37</v>
      </c>
      <c r="D347" s="19">
        <f>Table1[[#This Row],[Savings]]+Table1[[#This Row],[Checking ]]</f>
        <v>3978</v>
      </c>
    </row>
    <row r="348" spans="1:4" ht="16" x14ac:dyDescent="0.2">
      <c r="A348" s="23">
        <v>14</v>
      </c>
      <c r="B348" s="21">
        <v>7</v>
      </c>
      <c r="C348" s="21">
        <v>26</v>
      </c>
      <c r="D348" s="18">
        <f>Table1[[#This Row],[Savings]]+Table1[[#This Row],[Checking ]]</f>
        <v>4089</v>
      </c>
    </row>
    <row r="349" spans="1:4" ht="16" x14ac:dyDescent="0.2">
      <c r="A349" s="24">
        <v>14</v>
      </c>
      <c r="B349" s="22">
        <v>49</v>
      </c>
      <c r="C349" s="22">
        <v>37</v>
      </c>
      <c r="D349" s="19">
        <f>Table1[[#This Row],[Savings]]+Table1[[#This Row],[Checking ]]</f>
        <v>4150</v>
      </c>
    </row>
    <row r="350" spans="1:4" ht="16" x14ac:dyDescent="0.2">
      <c r="A350" s="23">
        <v>26</v>
      </c>
      <c r="B350" s="21">
        <v>25</v>
      </c>
      <c r="C350" s="21">
        <v>35</v>
      </c>
      <c r="D350" s="18">
        <f>Table1[[#This Row],[Savings]]+Table1[[#This Row],[Checking ]]</f>
        <v>4164</v>
      </c>
    </row>
    <row r="351" spans="1:4" ht="16" x14ac:dyDescent="0.2">
      <c r="A351" s="24">
        <v>36</v>
      </c>
      <c r="B351" s="22">
        <v>16</v>
      </c>
      <c r="C351" s="22">
        <v>32</v>
      </c>
      <c r="D351" s="19">
        <f>Table1[[#This Row],[Savings]]+Table1[[#This Row],[Checking ]]</f>
        <v>4256</v>
      </c>
    </row>
    <row r="352" spans="1:4" ht="16" x14ac:dyDescent="0.2">
      <c r="A352" s="23">
        <v>87</v>
      </c>
      <c r="B352" s="21">
        <v>25</v>
      </c>
      <c r="C352" s="21">
        <v>30</v>
      </c>
      <c r="D352" s="18">
        <f>Table1[[#This Row],[Savings]]+Table1[[#This Row],[Checking ]]</f>
        <v>4449</v>
      </c>
    </row>
    <row r="353" spans="1:4" ht="16" x14ac:dyDescent="0.2">
      <c r="A353" s="24">
        <v>83</v>
      </c>
      <c r="B353" s="22">
        <v>61</v>
      </c>
      <c r="C353" s="22">
        <v>59</v>
      </c>
      <c r="D353" s="19">
        <f>Table1[[#This Row],[Savings]]+Table1[[#This Row],[Checking ]]</f>
        <v>4465</v>
      </c>
    </row>
    <row r="354" spans="1:4" ht="16" x14ac:dyDescent="0.2">
      <c r="A354" s="23">
        <v>3</v>
      </c>
      <c r="B354" s="21">
        <v>10</v>
      </c>
      <c r="C354" s="21">
        <v>21</v>
      </c>
      <c r="D354" s="18">
        <f>Table1[[#This Row],[Savings]]+Table1[[#This Row],[Checking ]]</f>
        <v>4486</v>
      </c>
    </row>
    <row r="355" spans="1:4" ht="16" x14ac:dyDescent="0.2">
      <c r="A355" s="24">
        <v>40</v>
      </c>
      <c r="B355" s="22">
        <v>10</v>
      </c>
      <c r="C355" s="22">
        <v>28</v>
      </c>
      <c r="D355" s="19">
        <f>Table1[[#This Row],[Savings]]+Table1[[#This Row],[Checking ]]</f>
        <v>4549</v>
      </c>
    </row>
    <row r="356" spans="1:4" ht="16" x14ac:dyDescent="0.2">
      <c r="A356" s="23">
        <v>21</v>
      </c>
      <c r="B356" s="21">
        <v>31</v>
      </c>
      <c r="C356" s="21">
        <v>25</v>
      </c>
      <c r="D356" s="18">
        <f>Table1[[#This Row],[Savings]]+Table1[[#This Row],[Checking ]]</f>
        <v>4684</v>
      </c>
    </row>
    <row r="357" spans="1:4" ht="16" x14ac:dyDescent="0.2">
      <c r="A357" s="24">
        <v>20</v>
      </c>
      <c r="B357" s="22">
        <v>16</v>
      </c>
      <c r="C357" s="22">
        <v>24</v>
      </c>
      <c r="D357" s="19">
        <f>Table1[[#This Row],[Savings]]+Table1[[#This Row],[Checking ]]</f>
        <v>4731</v>
      </c>
    </row>
    <row r="358" spans="1:4" ht="16" x14ac:dyDescent="0.2">
      <c r="A358" s="23">
        <v>12</v>
      </c>
      <c r="B358" s="21">
        <v>37</v>
      </c>
      <c r="C358" s="21">
        <v>35</v>
      </c>
      <c r="D358" s="18">
        <f>Table1[[#This Row],[Savings]]+Table1[[#This Row],[Checking ]]</f>
        <v>4802</v>
      </c>
    </row>
    <row r="359" spans="1:4" ht="16" x14ac:dyDescent="0.2">
      <c r="A359" s="24">
        <v>2</v>
      </c>
      <c r="B359" s="22">
        <v>7</v>
      </c>
      <c r="C359" s="22">
        <v>31</v>
      </c>
      <c r="D359" s="19">
        <f>Table1[[#This Row],[Savings]]+Table1[[#This Row],[Checking ]]</f>
        <v>4858</v>
      </c>
    </row>
    <row r="360" spans="1:4" ht="16" x14ac:dyDescent="0.2">
      <c r="A360" s="23">
        <v>17</v>
      </c>
      <c r="B360" s="21">
        <v>25</v>
      </c>
      <c r="C360" s="21">
        <v>26</v>
      </c>
      <c r="D360" s="18">
        <f>Table1[[#This Row],[Savings]]+Table1[[#This Row],[Checking ]]</f>
        <v>4973</v>
      </c>
    </row>
    <row r="361" spans="1:4" ht="16" x14ac:dyDescent="0.2">
      <c r="A361" s="24">
        <v>4</v>
      </c>
      <c r="B361" s="22">
        <v>22</v>
      </c>
      <c r="C361" s="22">
        <v>40</v>
      </c>
      <c r="D361" s="19">
        <f>Table1[[#This Row],[Savings]]+Table1[[#This Row],[Checking ]]</f>
        <v>5180</v>
      </c>
    </row>
    <row r="362" spans="1:4" ht="16" x14ac:dyDescent="0.2">
      <c r="A362" s="23">
        <v>93</v>
      </c>
      <c r="B362" s="21">
        <v>25</v>
      </c>
      <c r="C362" s="21">
        <v>33</v>
      </c>
      <c r="D362" s="18">
        <f>Table1[[#This Row],[Savings]]+Table1[[#This Row],[Checking ]]</f>
        <v>5564</v>
      </c>
    </row>
    <row r="363" spans="1:4" ht="16" x14ac:dyDescent="0.2">
      <c r="A363" s="24">
        <v>10</v>
      </c>
      <c r="B363" s="22">
        <v>22</v>
      </c>
      <c r="C363" s="22">
        <v>28</v>
      </c>
      <c r="D363" s="19">
        <f>Table1[[#This Row],[Savings]]+Table1[[#This Row],[Checking ]]</f>
        <v>5588</v>
      </c>
    </row>
    <row r="364" spans="1:4" ht="16" x14ac:dyDescent="0.2">
      <c r="A364" s="23">
        <v>45</v>
      </c>
      <c r="B364" s="21">
        <v>40</v>
      </c>
      <c r="C364" s="21">
        <v>31</v>
      </c>
      <c r="D364" s="18">
        <f>Table1[[#This Row],[Savings]]+Table1[[#This Row],[Checking ]]</f>
        <v>5717</v>
      </c>
    </row>
    <row r="365" spans="1:4" ht="16" x14ac:dyDescent="0.2">
      <c r="A365" s="24">
        <v>14</v>
      </c>
      <c r="B365" s="22">
        <v>19</v>
      </c>
      <c r="C365" s="22">
        <v>36</v>
      </c>
      <c r="D365" s="19">
        <f>Table1[[#This Row],[Savings]]+Table1[[#This Row],[Checking ]]</f>
        <v>5831</v>
      </c>
    </row>
    <row r="366" spans="1:4" ht="16" x14ac:dyDescent="0.2">
      <c r="A366" s="23">
        <v>20</v>
      </c>
      <c r="B366" s="21">
        <v>19</v>
      </c>
      <c r="C366" s="21">
        <v>27</v>
      </c>
      <c r="D366" s="18">
        <f>Table1[[#This Row],[Savings]]+Table1[[#This Row],[Checking ]]</f>
        <v>5857</v>
      </c>
    </row>
    <row r="367" spans="1:4" ht="16" x14ac:dyDescent="0.2">
      <c r="A367" s="24">
        <v>16</v>
      </c>
      <c r="B367" s="22">
        <v>13</v>
      </c>
      <c r="C367" s="22">
        <v>23</v>
      </c>
      <c r="D367" s="19">
        <f>Table1[[#This Row],[Savings]]+Table1[[#This Row],[Checking ]]</f>
        <v>6089</v>
      </c>
    </row>
    <row r="368" spans="1:4" ht="16" x14ac:dyDescent="0.2">
      <c r="A368" s="23">
        <v>19</v>
      </c>
      <c r="B368" s="21">
        <v>25</v>
      </c>
      <c r="C368" s="21">
        <v>26</v>
      </c>
      <c r="D368" s="18">
        <f>Table1[[#This Row],[Savings]]+Table1[[#This Row],[Checking ]]</f>
        <v>6345</v>
      </c>
    </row>
    <row r="369" spans="1:4" ht="16" x14ac:dyDescent="0.2">
      <c r="A369" s="24">
        <v>85</v>
      </c>
      <c r="B369" s="22">
        <v>19</v>
      </c>
      <c r="C369" s="22">
        <v>45</v>
      </c>
      <c r="D369" s="19">
        <f>Table1[[#This Row],[Savings]]+Table1[[#This Row],[Checking ]]</f>
        <v>6490</v>
      </c>
    </row>
    <row r="370" spans="1:4" ht="16" x14ac:dyDescent="0.2">
      <c r="A370" s="23">
        <v>65</v>
      </c>
      <c r="B370" s="21">
        <v>37</v>
      </c>
      <c r="C370" s="21">
        <v>38</v>
      </c>
      <c r="D370" s="18">
        <f>Table1[[#This Row],[Savings]]+Table1[[#This Row],[Checking ]]</f>
        <v>6628</v>
      </c>
    </row>
    <row r="371" spans="1:4" ht="16" x14ac:dyDescent="0.2">
      <c r="A371" s="24">
        <v>1</v>
      </c>
      <c r="B371" s="22">
        <v>12</v>
      </c>
      <c r="C371" s="22">
        <v>19</v>
      </c>
      <c r="D371" s="19">
        <f>Table1[[#This Row],[Savings]]+Table1[[#This Row],[Checking ]]</f>
        <v>6670</v>
      </c>
    </row>
    <row r="372" spans="1:4" ht="16" x14ac:dyDescent="0.2">
      <c r="A372" s="23">
        <v>9</v>
      </c>
      <c r="B372" s="21">
        <v>37</v>
      </c>
      <c r="C372" s="21">
        <v>25</v>
      </c>
      <c r="D372" s="18">
        <f>Table1[[#This Row],[Savings]]+Table1[[#This Row],[Checking ]]</f>
        <v>7002</v>
      </c>
    </row>
    <row r="373" spans="1:4" ht="16" x14ac:dyDescent="0.2">
      <c r="A373" s="24">
        <v>2</v>
      </c>
      <c r="B373" s="22">
        <v>25</v>
      </c>
      <c r="C373" s="22">
        <v>27</v>
      </c>
      <c r="D373" s="19">
        <f>Table1[[#This Row],[Savings]]+Table1[[#This Row],[Checking ]]</f>
        <v>7361</v>
      </c>
    </row>
    <row r="374" spans="1:4" ht="16" x14ac:dyDescent="0.2">
      <c r="A374" s="23">
        <v>114</v>
      </c>
      <c r="B374" s="21">
        <v>25</v>
      </c>
      <c r="C374" s="21">
        <v>52</v>
      </c>
      <c r="D374" s="18">
        <f>Table1[[#This Row],[Savings]]+Table1[[#This Row],[Checking ]]</f>
        <v>7710</v>
      </c>
    </row>
    <row r="375" spans="1:4" ht="16" x14ac:dyDescent="0.2">
      <c r="A375" s="24">
        <v>21</v>
      </c>
      <c r="B375" s="22">
        <v>13</v>
      </c>
      <c r="C375" s="22">
        <v>43</v>
      </c>
      <c r="D375" s="19">
        <f>Table1[[#This Row],[Savings]]+Table1[[#This Row],[Checking ]]</f>
        <v>7752</v>
      </c>
    </row>
    <row r="376" spans="1:4" ht="16" x14ac:dyDescent="0.2">
      <c r="A376" s="23">
        <v>4</v>
      </c>
      <c r="B376" s="21">
        <v>13</v>
      </c>
      <c r="C376" s="21">
        <v>18</v>
      </c>
      <c r="D376" s="18">
        <f>Table1[[#This Row],[Savings]]+Table1[[#This Row],[Checking ]]</f>
        <v>7877</v>
      </c>
    </row>
    <row r="377" spans="1:4" ht="16" x14ac:dyDescent="0.2">
      <c r="A377" s="24">
        <v>77</v>
      </c>
      <c r="B377" s="22">
        <v>31</v>
      </c>
      <c r="C377" s="22">
        <v>48</v>
      </c>
      <c r="D377" s="19">
        <f>Table1[[#This Row],[Savings]]+Table1[[#This Row],[Checking ]]</f>
        <v>8249</v>
      </c>
    </row>
    <row r="378" spans="1:4" ht="16" x14ac:dyDescent="0.2">
      <c r="A378" s="23">
        <v>4</v>
      </c>
      <c r="B378" s="21">
        <v>22</v>
      </c>
      <c r="C378" s="21">
        <v>32</v>
      </c>
      <c r="D378" s="18">
        <f>Table1[[#This Row],[Savings]]+Table1[[#This Row],[Checking ]]</f>
        <v>8258</v>
      </c>
    </row>
    <row r="379" spans="1:4" ht="16" x14ac:dyDescent="0.2">
      <c r="A379" s="24">
        <v>5</v>
      </c>
      <c r="B379" s="22">
        <v>25</v>
      </c>
      <c r="C379" s="22">
        <v>29</v>
      </c>
      <c r="D379" s="19">
        <f>Table1[[#This Row],[Savings]]+Table1[[#This Row],[Checking ]]</f>
        <v>8357</v>
      </c>
    </row>
    <row r="380" spans="1:4" ht="16" x14ac:dyDescent="0.2">
      <c r="A380" s="23">
        <v>71</v>
      </c>
      <c r="B380" s="21">
        <v>19</v>
      </c>
      <c r="C380" s="21">
        <v>22</v>
      </c>
      <c r="D380" s="18">
        <f>Table1[[#This Row],[Savings]]+Table1[[#This Row],[Checking ]]</f>
        <v>8667</v>
      </c>
    </row>
    <row r="381" spans="1:4" ht="16" x14ac:dyDescent="0.2">
      <c r="A381" s="24">
        <v>20</v>
      </c>
      <c r="B381" s="22">
        <v>28</v>
      </c>
      <c r="C381" s="22">
        <v>22</v>
      </c>
      <c r="D381" s="19">
        <f>Table1[[#This Row],[Savings]]+Table1[[#This Row],[Checking ]]</f>
        <v>8835</v>
      </c>
    </row>
    <row r="382" spans="1:4" ht="16" x14ac:dyDescent="0.2">
      <c r="A382" s="23">
        <v>3</v>
      </c>
      <c r="B382" s="21">
        <v>11</v>
      </c>
      <c r="C382" s="21">
        <v>22</v>
      </c>
      <c r="D382" s="18">
        <f>Table1[[#This Row],[Savings]]+Table1[[#This Row],[Checking ]]</f>
        <v>8850</v>
      </c>
    </row>
    <row r="383" spans="1:4" ht="16" x14ac:dyDescent="0.2">
      <c r="A383" s="24">
        <v>66</v>
      </c>
      <c r="B383" s="22">
        <v>25</v>
      </c>
      <c r="C383" s="22">
        <v>31</v>
      </c>
      <c r="D383" s="19">
        <f>Table1[[#This Row],[Savings]]+Table1[[#This Row],[Checking ]]</f>
        <v>8944</v>
      </c>
    </row>
    <row r="384" spans="1:4" ht="16" x14ac:dyDescent="0.2">
      <c r="A384" s="23">
        <v>22</v>
      </c>
      <c r="B384" s="21">
        <v>49</v>
      </c>
      <c r="C384" s="21">
        <v>43</v>
      </c>
      <c r="D384" s="18">
        <f>Table1[[#This Row],[Savings]]+Table1[[#This Row],[Checking ]]</f>
        <v>9016</v>
      </c>
    </row>
    <row r="385" spans="1:4" ht="16" x14ac:dyDescent="0.2">
      <c r="A385" s="24">
        <v>90</v>
      </c>
      <c r="B385" s="22">
        <v>31</v>
      </c>
      <c r="C385" s="22">
        <v>65</v>
      </c>
      <c r="D385" s="19">
        <f>Table1[[#This Row],[Savings]]+Table1[[#This Row],[Checking ]]</f>
        <v>9058</v>
      </c>
    </row>
    <row r="386" spans="1:4" ht="16" x14ac:dyDescent="0.2">
      <c r="A386" s="23">
        <v>24</v>
      </c>
      <c r="B386" s="21">
        <v>13</v>
      </c>
      <c r="C386" s="21">
        <v>25</v>
      </c>
      <c r="D386" s="18">
        <f>Table1[[#This Row],[Savings]]+Table1[[#This Row],[Checking ]]</f>
        <v>9125</v>
      </c>
    </row>
    <row r="387" spans="1:4" ht="16" x14ac:dyDescent="0.2">
      <c r="A387" s="24">
        <v>41</v>
      </c>
      <c r="B387" s="22">
        <v>25</v>
      </c>
      <c r="C387" s="22">
        <v>37</v>
      </c>
      <c r="D387" s="19">
        <f>Table1[[#This Row],[Savings]]+Table1[[#This Row],[Checking ]]</f>
        <v>9929</v>
      </c>
    </row>
    <row r="388" spans="1:4" ht="16" x14ac:dyDescent="0.2">
      <c r="A388" s="23">
        <v>108</v>
      </c>
      <c r="B388" s="21">
        <v>16</v>
      </c>
      <c r="C388" s="21">
        <v>22</v>
      </c>
      <c r="D388" s="18">
        <f>Table1[[#This Row],[Savings]]+Table1[[#This Row],[Checking ]]</f>
        <v>10099</v>
      </c>
    </row>
    <row r="389" spans="1:4" ht="16" x14ac:dyDescent="0.2">
      <c r="A389" s="24">
        <v>3</v>
      </c>
      <c r="B389" s="22">
        <v>13</v>
      </c>
      <c r="C389" s="22">
        <v>25</v>
      </c>
      <c r="D389" s="19">
        <f>Table1[[#This Row],[Savings]]+Table1[[#This Row],[Checking ]]</f>
        <v>10668</v>
      </c>
    </row>
    <row r="390" spans="1:4" ht="16" x14ac:dyDescent="0.2">
      <c r="A390" s="23">
        <v>15</v>
      </c>
      <c r="B390" s="21">
        <v>11</v>
      </c>
      <c r="C390" s="21">
        <v>39</v>
      </c>
      <c r="D390" s="18">
        <f>Table1[[#This Row],[Savings]]+Table1[[#This Row],[Checking ]]</f>
        <v>10723</v>
      </c>
    </row>
    <row r="391" spans="1:4" ht="16" x14ac:dyDescent="0.2">
      <c r="A391" s="24">
        <v>81</v>
      </c>
      <c r="B391" s="22">
        <v>25</v>
      </c>
      <c r="C391" s="22">
        <v>56</v>
      </c>
      <c r="D391" s="19">
        <f>Table1[[#This Row],[Savings]]+Table1[[#This Row],[Checking ]]</f>
        <v>10853</v>
      </c>
    </row>
    <row r="392" spans="1:4" ht="16" x14ac:dyDescent="0.2">
      <c r="A392" s="23">
        <v>24</v>
      </c>
      <c r="B392" s="21">
        <v>10</v>
      </c>
      <c r="C392" s="21">
        <v>65</v>
      </c>
      <c r="D392" s="18">
        <f>Table1[[#This Row],[Savings]]+Table1[[#This Row],[Checking ]]</f>
        <v>11171</v>
      </c>
    </row>
    <row r="393" spans="1:4" ht="16" x14ac:dyDescent="0.2">
      <c r="A393" s="24">
        <v>17</v>
      </c>
      <c r="B393" s="22">
        <v>13</v>
      </c>
      <c r="C393" s="22">
        <v>65</v>
      </c>
      <c r="D393" s="19">
        <f>Table1[[#This Row],[Savings]]+Table1[[#This Row],[Checking ]]</f>
        <v>11297</v>
      </c>
    </row>
    <row r="394" spans="1:4" ht="16" x14ac:dyDescent="0.2">
      <c r="A394" s="23">
        <v>18</v>
      </c>
      <c r="B394" s="21">
        <v>25</v>
      </c>
      <c r="C394" s="21">
        <v>53</v>
      </c>
      <c r="D394" s="18">
        <f>Table1[[#This Row],[Savings]]+Table1[[#This Row],[Checking ]]</f>
        <v>11481</v>
      </c>
    </row>
    <row r="395" spans="1:4" ht="16" x14ac:dyDescent="0.2">
      <c r="A395" s="24">
        <v>46</v>
      </c>
      <c r="B395" s="22">
        <v>22</v>
      </c>
      <c r="C395" s="22">
        <v>30</v>
      </c>
      <c r="D395" s="19">
        <f>Table1[[#This Row],[Savings]]+Table1[[#This Row],[Checking ]]</f>
        <v>11587</v>
      </c>
    </row>
    <row r="396" spans="1:4" ht="16" x14ac:dyDescent="0.2">
      <c r="A396" s="23">
        <v>70</v>
      </c>
      <c r="B396" s="21">
        <v>7</v>
      </c>
      <c r="C396" s="21">
        <v>44</v>
      </c>
      <c r="D396" s="18">
        <f>Table1[[#This Row],[Savings]]+Table1[[#This Row],[Checking ]]</f>
        <v>11838</v>
      </c>
    </row>
    <row r="397" spans="1:4" ht="16" x14ac:dyDescent="0.2">
      <c r="A397" s="24">
        <v>17</v>
      </c>
      <c r="B397" s="22">
        <v>61</v>
      </c>
      <c r="C397" s="22">
        <v>33</v>
      </c>
      <c r="D397" s="19">
        <f>Table1[[#This Row],[Savings]]+Table1[[#This Row],[Checking ]]</f>
        <v>11963</v>
      </c>
    </row>
    <row r="398" spans="1:4" ht="16" x14ac:dyDescent="0.2">
      <c r="A398" s="23">
        <v>53</v>
      </c>
      <c r="B398" s="21">
        <v>25</v>
      </c>
      <c r="C398" s="21">
        <v>34</v>
      </c>
      <c r="D398" s="18">
        <f>Table1[[#This Row],[Savings]]+Table1[[#This Row],[Checking ]]</f>
        <v>12242</v>
      </c>
    </row>
    <row r="399" spans="1:4" ht="16" x14ac:dyDescent="0.2">
      <c r="A399" s="24">
        <v>9</v>
      </c>
      <c r="B399" s="22">
        <v>16</v>
      </c>
      <c r="C399" s="22">
        <v>19</v>
      </c>
      <c r="D399" s="19">
        <f>Table1[[#This Row],[Savings]]+Table1[[#This Row],[Checking ]]</f>
        <v>12632</v>
      </c>
    </row>
    <row r="400" spans="1:4" ht="16" x14ac:dyDescent="0.2">
      <c r="A400" s="23">
        <v>2</v>
      </c>
      <c r="B400" s="21">
        <v>7</v>
      </c>
      <c r="C400" s="21">
        <v>23</v>
      </c>
      <c r="D400" s="18">
        <f>Table1[[#This Row],[Savings]]+Table1[[#This Row],[Checking ]]</f>
        <v>12635</v>
      </c>
    </row>
    <row r="401" spans="1:4" ht="16" x14ac:dyDescent="0.2">
      <c r="A401" s="24">
        <v>31</v>
      </c>
      <c r="B401" s="22">
        <v>37</v>
      </c>
      <c r="C401" s="22">
        <v>39</v>
      </c>
      <c r="D401" s="19">
        <f>Table1[[#This Row],[Savings]]+Table1[[#This Row],[Checking ]]</f>
        <v>12721</v>
      </c>
    </row>
    <row r="402" spans="1:4" ht="16" x14ac:dyDescent="0.2">
      <c r="A402" s="23">
        <v>0</v>
      </c>
      <c r="B402" s="21">
        <v>7</v>
      </c>
      <c r="C402" s="21">
        <v>22</v>
      </c>
      <c r="D402" s="18">
        <f>Table1[[#This Row],[Savings]]+Table1[[#This Row],[Checking ]]</f>
        <v>13428</v>
      </c>
    </row>
    <row r="403" spans="1:4" ht="16" x14ac:dyDescent="0.2">
      <c r="A403" s="24">
        <v>24</v>
      </c>
      <c r="B403" s="22">
        <v>13</v>
      </c>
      <c r="C403" s="22">
        <v>28</v>
      </c>
      <c r="D403" s="19">
        <f>Table1[[#This Row],[Savings]]+Table1[[#This Row],[Checking ]]</f>
        <v>13970</v>
      </c>
    </row>
    <row r="404" spans="1:4" ht="16" x14ac:dyDescent="0.2">
      <c r="A404" s="23">
        <v>20</v>
      </c>
      <c r="B404" s="21">
        <v>19</v>
      </c>
      <c r="C404" s="21">
        <v>33</v>
      </c>
      <c r="D404" s="18">
        <f>Table1[[#This Row],[Savings]]+Table1[[#This Row],[Checking ]]</f>
        <v>14146</v>
      </c>
    </row>
    <row r="405" spans="1:4" ht="16" x14ac:dyDescent="0.2">
      <c r="A405" s="24">
        <v>92</v>
      </c>
      <c r="B405" s="22">
        <v>37</v>
      </c>
      <c r="C405" s="22">
        <v>35</v>
      </c>
      <c r="D405" s="19">
        <f>Table1[[#This Row],[Savings]]+Table1[[#This Row],[Checking ]]</f>
        <v>14190</v>
      </c>
    </row>
    <row r="406" spans="1:4" ht="16" x14ac:dyDescent="0.2">
      <c r="A406" s="23">
        <v>14</v>
      </c>
      <c r="B406" s="21">
        <v>16</v>
      </c>
      <c r="C406" s="21">
        <v>35</v>
      </c>
      <c r="D406" s="18">
        <f>Table1[[#This Row],[Savings]]+Table1[[#This Row],[Checking ]]</f>
        <v>14215</v>
      </c>
    </row>
    <row r="407" spans="1:4" ht="16" x14ac:dyDescent="0.2">
      <c r="A407" s="24">
        <v>115</v>
      </c>
      <c r="B407" s="22">
        <v>16</v>
      </c>
      <c r="C407" s="22">
        <v>46</v>
      </c>
      <c r="D407" s="19">
        <f>Table1[[#This Row],[Savings]]+Table1[[#This Row],[Checking ]]</f>
        <v>14643</v>
      </c>
    </row>
    <row r="408" spans="1:4" ht="16" x14ac:dyDescent="0.2">
      <c r="A408" s="23">
        <v>24</v>
      </c>
      <c r="B408" s="21">
        <v>22</v>
      </c>
      <c r="C408" s="21">
        <v>31</v>
      </c>
      <c r="D408" s="18">
        <f>Table1[[#This Row],[Savings]]+Table1[[#This Row],[Checking ]]</f>
        <v>14654</v>
      </c>
    </row>
    <row r="409" spans="1:4" ht="16" x14ac:dyDescent="0.2">
      <c r="A409" s="24">
        <v>7</v>
      </c>
      <c r="B409" s="22">
        <v>28</v>
      </c>
      <c r="C409" s="22">
        <v>26</v>
      </c>
      <c r="D409" s="19">
        <f>Table1[[#This Row],[Savings]]+Table1[[#This Row],[Checking ]]</f>
        <v>14717</v>
      </c>
    </row>
    <row r="410" spans="1:4" ht="16" x14ac:dyDescent="0.2">
      <c r="A410" s="23">
        <v>9</v>
      </c>
      <c r="B410" s="21">
        <v>25</v>
      </c>
      <c r="C410" s="21">
        <v>31</v>
      </c>
      <c r="D410" s="18">
        <f>Table1[[#This Row],[Savings]]+Table1[[#This Row],[Checking ]]</f>
        <v>15328</v>
      </c>
    </row>
    <row r="411" spans="1:4" ht="16" x14ac:dyDescent="0.2">
      <c r="A411" s="24">
        <v>40</v>
      </c>
      <c r="B411" s="22">
        <v>16</v>
      </c>
      <c r="C411" s="22">
        <v>35</v>
      </c>
      <c r="D411" s="19">
        <f>Table1[[#This Row],[Savings]]+Table1[[#This Row],[Checking ]]</f>
        <v>15800</v>
      </c>
    </row>
    <row r="412" spans="1:4" ht="16" x14ac:dyDescent="0.2">
      <c r="A412" s="23">
        <v>47</v>
      </c>
      <c r="B412" s="21">
        <v>11</v>
      </c>
      <c r="C412" s="21">
        <v>26</v>
      </c>
      <c r="D412" s="18">
        <f>Table1[[#This Row],[Savings]]+Table1[[#This Row],[Checking ]]</f>
        <v>16630</v>
      </c>
    </row>
    <row r="413" spans="1:4" ht="16" x14ac:dyDescent="0.2">
      <c r="A413" s="24">
        <v>95</v>
      </c>
      <c r="B413" s="22">
        <v>13</v>
      </c>
      <c r="C413" s="22">
        <v>34</v>
      </c>
      <c r="D413" s="19">
        <f>Table1[[#This Row],[Savings]]+Table1[[#This Row],[Checking ]]</f>
        <v>17124</v>
      </c>
    </row>
    <row r="414" spans="1:4" ht="16" x14ac:dyDescent="0.2">
      <c r="A414" s="23">
        <v>60</v>
      </c>
      <c r="B414" s="21">
        <v>37</v>
      </c>
      <c r="C414" s="21">
        <v>30</v>
      </c>
      <c r="D414" s="18">
        <f>Table1[[#This Row],[Savings]]+Table1[[#This Row],[Checking ]]</f>
        <v>17124</v>
      </c>
    </row>
    <row r="415" spans="1:4" ht="16" x14ac:dyDescent="0.2">
      <c r="A415" s="24">
        <v>21</v>
      </c>
      <c r="B415" s="22">
        <v>16</v>
      </c>
      <c r="C415" s="22">
        <v>38</v>
      </c>
      <c r="D415" s="19">
        <f>Table1[[#This Row],[Savings]]+Table1[[#This Row],[Checking ]]</f>
        <v>17366</v>
      </c>
    </row>
    <row r="416" spans="1:4" ht="16" x14ac:dyDescent="0.2">
      <c r="A416" s="23">
        <v>34</v>
      </c>
      <c r="B416" s="21">
        <v>16</v>
      </c>
      <c r="C416" s="21">
        <v>25</v>
      </c>
      <c r="D416" s="18">
        <f>Table1[[#This Row],[Savings]]+Table1[[#This Row],[Checking ]]</f>
        <v>17542</v>
      </c>
    </row>
    <row r="417" spans="1:4" ht="16" x14ac:dyDescent="0.2">
      <c r="A417" s="24">
        <v>16</v>
      </c>
      <c r="B417" s="22">
        <v>34</v>
      </c>
      <c r="C417" s="22">
        <v>22</v>
      </c>
      <c r="D417" s="19">
        <f>Table1[[#This Row],[Savings]]+Table1[[#This Row],[Checking ]]</f>
        <v>17545</v>
      </c>
    </row>
    <row r="418" spans="1:4" ht="16" x14ac:dyDescent="0.2">
      <c r="A418" s="23">
        <v>40</v>
      </c>
      <c r="B418" s="21">
        <v>49</v>
      </c>
      <c r="C418" s="21">
        <v>26</v>
      </c>
      <c r="D418" s="18">
        <f>Table1[[#This Row],[Savings]]+Table1[[#This Row],[Checking ]]</f>
        <v>17599</v>
      </c>
    </row>
    <row r="419" spans="1:4" ht="16" x14ac:dyDescent="0.2">
      <c r="A419" s="24">
        <v>73</v>
      </c>
      <c r="B419" s="22">
        <v>13</v>
      </c>
      <c r="C419" s="22">
        <v>56</v>
      </c>
      <c r="D419" s="19">
        <f>Table1[[#This Row],[Savings]]+Table1[[#This Row],[Checking ]]</f>
        <v>17633</v>
      </c>
    </row>
    <row r="420" spans="1:4" ht="16" x14ac:dyDescent="0.2">
      <c r="A420" s="23">
        <v>4</v>
      </c>
      <c r="B420" s="21">
        <v>22</v>
      </c>
      <c r="C420" s="21">
        <v>28</v>
      </c>
      <c r="D420" s="18">
        <f>Table1[[#This Row],[Savings]]+Table1[[#This Row],[Checking ]]</f>
        <v>17653</v>
      </c>
    </row>
    <row r="421" spans="1:4" ht="16" x14ac:dyDescent="0.2">
      <c r="A421" s="24">
        <v>9</v>
      </c>
      <c r="B421" s="22">
        <v>13</v>
      </c>
      <c r="C421" s="22">
        <v>35</v>
      </c>
      <c r="D421" s="19">
        <f>Table1[[#This Row],[Savings]]+Table1[[#This Row],[Checking ]]</f>
        <v>18620</v>
      </c>
    </row>
    <row r="422" spans="1:4" ht="16" x14ac:dyDescent="0.2">
      <c r="A422" s="23">
        <v>93</v>
      </c>
      <c r="B422" s="21">
        <v>19</v>
      </c>
      <c r="C422" s="21">
        <v>31</v>
      </c>
      <c r="D422" s="18">
        <f>Table1[[#This Row],[Savings]]+Table1[[#This Row],[Checking ]]</f>
        <v>18716</v>
      </c>
    </row>
    <row r="423" spans="1:4" ht="16" x14ac:dyDescent="0.2">
      <c r="A423" s="24">
        <v>24</v>
      </c>
      <c r="B423" s="22">
        <v>25</v>
      </c>
      <c r="C423" s="22">
        <v>25</v>
      </c>
      <c r="D423" s="19">
        <f>Table1[[#This Row],[Savings]]+Table1[[#This Row],[Checking ]]</f>
        <v>19286</v>
      </c>
    </row>
    <row r="424" spans="1:4" ht="16" x14ac:dyDescent="0.2">
      <c r="A424" s="23">
        <v>37</v>
      </c>
      <c r="B424" s="21">
        <v>25</v>
      </c>
      <c r="C424" s="21">
        <v>36</v>
      </c>
      <c r="D424" s="18">
        <f>Table1[[#This Row],[Savings]]+Table1[[#This Row],[Checking ]]</f>
        <v>19812</v>
      </c>
    </row>
    <row r="425" spans="1:4" ht="16" x14ac:dyDescent="0.2">
      <c r="A425" s="24">
        <v>5</v>
      </c>
      <c r="B425" s="22">
        <v>7</v>
      </c>
      <c r="C425" s="22">
        <v>26</v>
      </c>
      <c r="D425" s="19">
        <f>Table1[[#This Row],[Savings]]+Table1[[#This Row],[Checking ]]</f>
        <v>20406</v>
      </c>
    </row>
    <row r="426" spans="1:4" ht="16" x14ac:dyDescent="0.2">
      <c r="A426" s="23">
        <v>54</v>
      </c>
      <c r="B426" s="21">
        <v>11</v>
      </c>
      <c r="C426" s="21">
        <v>47</v>
      </c>
      <c r="D426" s="18">
        <f>Table1[[#This Row],[Savings]]+Table1[[#This Row],[Checking ]]</f>
        <v>21907</v>
      </c>
    </row>
    <row r="427" spans="1:4" ht="16" x14ac:dyDescent="0.2">
      <c r="A427" s="24">
        <v>27</v>
      </c>
      <c r="B427" s="22">
        <v>13</v>
      </c>
      <c r="C427" s="22">
        <v>27</v>
      </c>
      <c r="D427" s="19">
        <f>Table1[[#This Row],[Savings]]+Table1[[#This Row],[Checking ]]</f>
        <v>30228</v>
      </c>
    </row>
    <row r="428" spans="1:4" ht="16" x14ac:dyDescent="0.2">
      <c r="A428" s="23">
        <v>7</v>
      </c>
      <c r="B428" s="21">
        <v>13</v>
      </c>
      <c r="C428" s="21">
        <v>41</v>
      </c>
      <c r="D428" s="18">
        <f>Table1[[#This Row],[Savings]]+Table1[[#This Row],[Checking ]]</f>
        <v>32542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/>
  </sheetViews>
  <sheetFormatPr baseColWidth="10" defaultColWidth="8.83203125" defaultRowHeight="16" x14ac:dyDescent="0.2"/>
  <cols>
    <col min="1" max="1" width="15.5" style="7" bestFit="1" customWidth="1"/>
    <col min="2" max="2" width="10.6640625" style="7" bestFit="1" customWidth="1"/>
    <col min="3" max="3" width="8.83203125" style="7" bestFit="1" customWidth="1"/>
    <col min="4" max="4" width="18.1640625" style="7" bestFit="1" customWidth="1"/>
    <col min="5" max="5" width="18.33203125" style="7" bestFit="1" customWidth="1"/>
    <col min="6" max="6" width="8.1640625" style="7" bestFit="1" customWidth="1"/>
    <col min="7" max="7" width="14.1640625" style="7" bestFit="1" customWidth="1"/>
    <col min="8" max="8" width="4.83203125" style="7" bestFit="1" customWidth="1"/>
    <col min="9" max="9" width="9" style="7" bestFit="1" customWidth="1"/>
    <col min="10" max="10" width="6.5" style="7" bestFit="1" customWidth="1"/>
    <col min="11" max="11" width="12.83203125" style="7" bestFit="1" customWidth="1"/>
    <col min="12" max="12" width="11.6640625" style="7" bestFit="1" customWidth="1"/>
    <col min="13" max="16384" width="8.83203125" style="7"/>
  </cols>
  <sheetData>
    <row r="1" spans="1:12" s="3" customFormat="1" ht="17" thickBot="1" x14ac:dyDescent="0.25">
      <c r="A1" s="1" t="s">
        <v>6</v>
      </c>
      <c r="B1" s="1" t="s">
        <v>7</v>
      </c>
      <c r="C1" s="1" t="s">
        <v>8</v>
      </c>
      <c r="D1" s="2" t="s">
        <v>10</v>
      </c>
      <c r="E1" s="1" t="s">
        <v>11</v>
      </c>
      <c r="F1" s="1" t="s">
        <v>12</v>
      </c>
      <c r="G1" s="1" t="s">
        <v>13</v>
      </c>
      <c r="H1" s="2" t="s">
        <v>14</v>
      </c>
      <c r="I1" s="1" t="s">
        <v>15</v>
      </c>
      <c r="J1" s="2" t="s">
        <v>16</v>
      </c>
      <c r="K1" s="1" t="s">
        <v>17</v>
      </c>
      <c r="L1" s="1" t="s">
        <v>18</v>
      </c>
    </row>
    <row r="2" spans="1:12" ht="17" thickTop="1" x14ac:dyDescent="0.2">
      <c r="A2" s="4" t="s">
        <v>33</v>
      </c>
      <c r="B2" s="5">
        <v>600</v>
      </c>
      <c r="C2" s="5">
        <v>3500</v>
      </c>
      <c r="D2" s="6">
        <v>30</v>
      </c>
      <c r="E2" s="4">
        <v>45</v>
      </c>
      <c r="F2" s="4" t="s">
        <v>31</v>
      </c>
      <c r="G2" s="4" t="s">
        <v>32</v>
      </c>
      <c r="H2" s="6">
        <v>27</v>
      </c>
      <c r="I2" s="4" t="s">
        <v>39</v>
      </c>
      <c r="J2" s="6">
        <v>3</v>
      </c>
      <c r="K2" s="4" t="s">
        <v>36</v>
      </c>
      <c r="L2" s="4"/>
    </row>
    <row r="3" spans="1:12" x14ac:dyDescent="0.2">
      <c r="A3" s="4" t="s">
        <v>42</v>
      </c>
      <c r="B3" s="5">
        <v>500</v>
      </c>
      <c r="C3" s="5">
        <v>800</v>
      </c>
      <c r="D3" s="6">
        <v>15</v>
      </c>
      <c r="E3" s="4">
        <v>20</v>
      </c>
      <c r="F3" s="4" t="s">
        <v>26</v>
      </c>
      <c r="G3" s="4" t="s">
        <v>37</v>
      </c>
      <c r="H3" s="6">
        <v>26</v>
      </c>
      <c r="I3" s="4" t="s">
        <v>39</v>
      </c>
      <c r="J3" s="6">
        <v>1</v>
      </c>
      <c r="K3" s="4" t="s">
        <v>40</v>
      </c>
      <c r="L3" s="4"/>
    </row>
    <row r="4" spans="1:12" x14ac:dyDescent="0.2">
      <c r="A4" s="4" t="s">
        <v>38</v>
      </c>
      <c r="B4" s="5">
        <v>250</v>
      </c>
      <c r="C4" s="5">
        <v>250</v>
      </c>
      <c r="D4" s="6">
        <v>15</v>
      </c>
      <c r="E4" s="4">
        <v>48</v>
      </c>
      <c r="F4" s="4" t="s">
        <v>31</v>
      </c>
      <c r="G4" s="4" t="s">
        <v>32</v>
      </c>
      <c r="H4" s="6">
        <v>25</v>
      </c>
      <c r="I4" s="4" t="s">
        <v>28</v>
      </c>
      <c r="J4" s="6">
        <v>3</v>
      </c>
      <c r="K4" s="4" t="s">
        <v>36</v>
      </c>
      <c r="L4" s="4"/>
    </row>
    <row r="5" spans="1:12" x14ac:dyDescent="0.2">
      <c r="A5" s="4" t="s">
        <v>30</v>
      </c>
      <c r="B5" s="5">
        <v>101</v>
      </c>
      <c r="C5" s="5">
        <v>3871</v>
      </c>
      <c r="D5" s="6">
        <v>10</v>
      </c>
      <c r="E5" s="4">
        <v>16</v>
      </c>
      <c r="F5" s="4" t="s">
        <v>26</v>
      </c>
      <c r="G5" s="4" t="s">
        <v>32</v>
      </c>
      <c r="H5" s="6">
        <v>26</v>
      </c>
      <c r="I5" s="4" t="s">
        <v>28</v>
      </c>
      <c r="J5" s="6">
        <v>4</v>
      </c>
      <c r="K5" s="4" t="s">
        <v>36</v>
      </c>
      <c r="L5" s="4"/>
    </row>
    <row r="6" spans="1:12" x14ac:dyDescent="0.2">
      <c r="A6" s="4" t="s">
        <v>25</v>
      </c>
      <c r="B6" s="5">
        <v>300</v>
      </c>
      <c r="C6" s="5">
        <v>400</v>
      </c>
      <c r="D6" s="6">
        <v>10</v>
      </c>
      <c r="E6" s="4">
        <v>5</v>
      </c>
      <c r="F6" s="4" t="s">
        <v>31</v>
      </c>
      <c r="G6" s="4" t="s">
        <v>27</v>
      </c>
      <c r="H6" s="6">
        <v>28</v>
      </c>
      <c r="I6" s="4" t="s">
        <v>28</v>
      </c>
      <c r="J6" s="6">
        <v>2</v>
      </c>
      <c r="K6" s="4" t="s">
        <v>36</v>
      </c>
      <c r="L6" s="4"/>
    </row>
    <row r="7" spans="1:12" x14ac:dyDescent="0.2">
      <c r="A7" s="4" t="s">
        <v>42</v>
      </c>
      <c r="B7" s="5">
        <v>790</v>
      </c>
      <c r="C7" s="5">
        <v>3000</v>
      </c>
      <c r="D7" s="6">
        <v>8</v>
      </c>
      <c r="E7" s="4">
        <v>24</v>
      </c>
      <c r="F7" s="4" t="s">
        <v>31</v>
      </c>
      <c r="G7" s="4" t="s">
        <v>32</v>
      </c>
      <c r="H7" s="6">
        <v>38</v>
      </c>
      <c r="I7" s="4" t="s">
        <v>39</v>
      </c>
      <c r="J7" s="6">
        <v>7</v>
      </c>
      <c r="K7" s="4" t="s">
        <v>40</v>
      </c>
      <c r="L7" s="4"/>
    </row>
    <row r="8" spans="1:12" x14ac:dyDescent="0.2">
      <c r="A8" s="4" t="s">
        <v>33</v>
      </c>
      <c r="B8" s="5">
        <v>680</v>
      </c>
      <c r="C8" s="5">
        <v>600</v>
      </c>
      <c r="D8" s="6">
        <v>50</v>
      </c>
      <c r="E8" s="4">
        <v>18</v>
      </c>
      <c r="F8" s="4" t="s">
        <v>26</v>
      </c>
      <c r="G8" s="4" t="s">
        <v>37</v>
      </c>
      <c r="H8" s="6">
        <v>37</v>
      </c>
      <c r="I8" s="4" t="s">
        <v>35</v>
      </c>
      <c r="J8" s="6">
        <v>6</v>
      </c>
      <c r="K8" s="4" t="s">
        <v>29</v>
      </c>
      <c r="L8" s="4"/>
    </row>
    <row r="9" spans="1:12" x14ac:dyDescent="0.2">
      <c r="A9" s="4" t="s">
        <v>44</v>
      </c>
      <c r="B9" s="5">
        <v>644</v>
      </c>
      <c r="C9" s="5">
        <v>2000</v>
      </c>
      <c r="D9" s="6">
        <v>20</v>
      </c>
      <c r="E9" s="4">
        <v>60</v>
      </c>
      <c r="F9" s="4" t="s">
        <v>31</v>
      </c>
      <c r="G9" s="4" t="s">
        <v>32</v>
      </c>
      <c r="H9" s="6">
        <v>30</v>
      </c>
      <c r="I9" s="4" t="s">
        <v>28</v>
      </c>
      <c r="J9" s="6">
        <v>4</v>
      </c>
      <c r="K9" s="4" t="s">
        <v>36</v>
      </c>
      <c r="L9" s="4"/>
    </row>
    <row r="10" spans="1:12" x14ac:dyDescent="0.2">
      <c r="A10" s="4" t="s">
        <v>25</v>
      </c>
      <c r="B10" s="5">
        <v>100</v>
      </c>
      <c r="C10" s="5">
        <v>8000</v>
      </c>
      <c r="D10" s="6">
        <v>12</v>
      </c>
      <c r="E10" s="4">
        <v>90</v>
      </c>
      <c r="F10" s="4" t="s">
        <v>26</v>
      </c>
      <c r="G10" s="4" t="s">
        <v>32</v>
      </c>
      <c r="H10" s="6">
        <v>33</v>
      </c>
      <c r="I10" s="4" t="s">
        <v>39</v>
      </c>
      <c r="J10" s="6">
        <v>9</v>
      </c>
      <c r="K10" s="4" t="s">
        <v>29</v>
      </c>
      <c r="L10" s="4"/>
    </row>
    <row r="11" spans="1:12" x14ac:dyDescent="0.2">
      <c r="A11" s="4" t="s">
        <v>45</v>
      </c>
      <c r="B11" s="5">
        <v>0</v>
      </c>
      <c r="C11" s="5">
        <v>900</v>
      </c>
      <c r="D11" s="6">
        <v>25</v>
      </c>
      <c r="E11" s="4">
        <v>4</v>
      </c>
      <c r="F11" s="4" t="s">
        <v>31</v>
      </c>
      <c r="G11" s="4" t="s">
        <v>27</v>
      </c>
      <c r="H11" s="6">
        <v>29</v>
      </c>
      <c r="I11" s="4" t="s">
        <v>28</v>
      </c>
      <c r="J11" s="6">
        <v>3</v>
      </c>
      <c r="K11" s="4" t="s">
        <v>29</v>
      </c>
      <c r="L1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5 o k z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O a J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i T N V K I p H u A 4 A A A A R A A A A E w A c A E Z v c m 1 1 b G F z L 1 N l Y 3 R p b 2 4 x L m 0 g o h g A K K A U A A A A A A A A A A A A A A A A A A A A A A A A A A A A K 0 5 N L s n M z 1 M I h t C G 1 g B Q S w E C L Q A U A A I A C A D m i T N V 2 F 6 J 0 6 I A A A D 2 A A A A E g A A A A A A A A A A A A A A A A A A A A A A Q 2 9 u Z m l n L 1 B h Y 2 t h Z 2 U u e G 1 s U E s B A i 0 A F A A C A A g A 5 o k z V Q / K 6 a u k A A A A 6 Q A A A B M A A A A A A A A A A A A A A A A A 7 g A A A F t D b 2 5 0 Z W 5 0 X 1 R 5 c G V z X S 5 4 b W x Q S w E C L Q A U A A I A C A D m i T N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6 n t U d 1 p O Q U y p F m g z 6 X t V / A A A A A A C A A A A A A A D Z g A A w A A A A B A A A A C k + O z X h S h x z 2 g n + 7 6 r a V 8 7 A A A A A A S A A A C g A A A A E A A A A H z u 4 l g T U o s x O 6 H t A b 8 w x J N Q A A A A x o E I / 8 G d T F 3 g B x q S D j H 9 R t S R b 8 / O W 0 f / d c 7 f m n 6 8 Z 7 4 v Z U R o w y t b L i l s A + h M 5 R v y 6 X w r g l i E g n 3 b l o g q b / W f x 9 v D i E 2 m H 4 5 l R u o d g r 9 B 3 A Q U A A A A 0 j D T 5 g 4 y C z g X I G J H Z B t + K i l k H I U = < / D a t a M a s h u p > 
</file>

<file path=customXml/itemProps1.xml><?xml version="1.0" encoding="utf-8"?>
<ds:datastoreItem xmlns:ds="http://schemas.openxmlformats.org/officeDocument/2006/customXml" ds:itemID="{8CC0B666-A8D4-4D4E-A4F3-B9653AF6BD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Loan Purpose - Risk</vt:lpstr>
      <vt:lpstr>Age &amp; months Correlation</vt:lpstr>
      <vt:lpstr>Age &amp; money correlation</vt:lpstr>
      <vt:lpstr>Sheet6</vt:lpstr>
      <vt:lpstr>Sheet7</vt:lpstr>
      <vt:lpstr>Base Data</vt:lpstr>
      <vt:lpstr>question 4</vt:lpstr>
      <vt:lpstr>Records to Classify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Dursun</dc:creator>
  <cp:keywords/>
  <dc:description/>
  <cp:lastModifiedBy>Villegas,Juan G.(Student)</cp:lastModifiedBy>
  <cp:revision/>
  <dcterms:created xsi:type="dcterms:W3CDTF">2009-07-09T05:51:11Z</dcterms:created>
  <dcterms:modified xsi:type="dcterms:W3CDTF">2022-09-20T01:58:19Z</dcterms:modified>
  <cp:category/>
  <cp:contentStatus/>
</cp:coreProperties>
</file>