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e8034a8e11d708/Escritorio/PRYE/Tareas/"/>
    </mc:Choice>
  </mc:AlternateContent>
  <xr:revisionPtr revIDLastSave="266" documentId="8_{9022B146-4743-45CE-9C2C-E8E00BACF4A6}" xr6:coauthVersionLast="47" xr6:coauthVersionMax="47" xr10:uidLastSave="{520C656E-8880-43F3-A21A-B5ABB91E6B99}"/>
  <bookViews>
    <workbookView xWindow="-120" yWindow="-120" windowWidth="20640" windowHeight="11160" activeTab="3" xr2:uid="{2F706120-75DF-489E-A9DC-A904B2397728}"/>
  </bookViews>
  <sheets>
    <sheet name="Hoja1" sheetId="1" r:id="rId1"/>
    <sheet name="Hoja5" sheetId="5" r:id="rId2"/>
    <sheet name="Hoja4" sheetId="4" r:id="rId3"/>
    <sheet name="Hoja2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2" l="1"/>
  <c r="C13" i="2"/>
  <c r="Q15" i="1"/>
  <c r="S15" i="1" s="1"/>
  <c r="H26" i="2"/>
  <c r="H27" i="2"/>
  <c r="H28" i="2"/>
  <c r="H29" i="2"/>
  <c r="H30" i="2"/>
  <c r="H31" i="2"/>
  <c r="H32" i="2"/>
  <c r="H33" i="2"/>
  <c r="H34" i="2"/>
  <c r="S14" i="1"/>
  <c r="G25" i="2"/>
  <c r="I25" i="2" s="1"/>
  <c r="F25" i="2"/>
  <c r="F34" i="2"/>
  <c r="F33" i="2"/>
  <c r="F32" i="2"/>
  <c r="F31" i="2"/>
  <c r="F30" i="2"/>
  <c r="F29" i="2"/>
  <c r="F28" i="2"/>
  <c r="F27" i="2"/>
  <c r="F26" i="2"/>
  <c r="Q14" i="1"/>
  <c r="P14" i="1"/>
  <c r="E25" i="2"/>
  <c r="C26" i="2"/>
  <c r="D26" i="2" s="1"/>
  <c r="C27" i="2" s="1"/>
  <c r="C25" i="2"/>
  <c r="N17" i="1"/>
  <c r="N16" i="1"/>
  <c r="N15" i="1"/>
  <c r="D25" i="2"/>
  <c r="O14" i="1"/>
  <c r="N14" i="1"/>
  <c r="C15" i="2"/>
  <c r="C14" i="2"/>
  <c r="N9" i="1"/>
  <c r="C10" i="2"/>
  <c r="C9" i="2"/>
  <c r="S16" i="1"/>
  <c r="S17" i="1"/>
  <c r="Q16" i="1"/>
  <c r="N10" i="1"/>
  <c r="N6" i="1"/>
  <c r="N8" i="1" s="1"/>
  <c r="N5" i="1"/>
  <c r="N4" i="1"/>
  <c r="N3" i="1"/>
  <c r="R15" i="1" l="1"/>
  <c r="R16" i="1" s="1"/>
  <c r="E26" i="2"/>
  <c r="G26" i="2"/>
  <c r="R14" i="1"/>
  <c r="C11" i="2"/>
  <c r="O15" i="1"/>
  <c r="P15" i="1"/>
  <c r="I26" i="2" l="1"/>
  <c r="G27" i="2"/>
  <c r="T14" i="1"/>
  <c r="D27" i="2"/>
  <c r="O16" i="1"/>
  <c r="G28" i="2" l="1"/>
  <c r="I27" i="2"/>
  <c r="C28" i="2"/>
  <c r="E27" i="2"/>
  <c r="T15" i="1"/>
  <c r="D28" i="2"/>
  <c r="C29" i="2" s="1"/>
  <c r="O17" i="1"/>
  <c r="P17" i="1"/>
  <c r="P16" i="1"/>
  <c r="D29" i="2" l="1"/>
  <c r="C30" i="2" s="1"/>
  <c r="E29" i="2"/>
  <c r="E28" i="2"/>
  <c r="G29" i="2"/>
  <c r="I28" i="2"/>
  <c r="R17" i="1"/>
  <c r="T17" i="1" s="1"/>
  <c r="T16" i="1"/>
  <c r="G30" i="2" l="1"/>
  <c r="I29" i="2"/>
  <c r="D30" i="2"/>
  <c r="C31" i="2" s="1"/>
  <c r="E30" i="2"/>
  <c r="D31" i="2" l="1"/>
  <c r="C32" i="2" s="1"/>
  <c r="E31" i="2"/>
  <c r="G31" i="2"/>
  <c r="I30" i="2"/>
  <c r="G32" i="2" l="1"/>
  <c r="I31" i="2"/>
  <c r="D32" i="2"/>
  <c r="C33" i="2" s="1"/>
  <c r="E32" i="2"/>
  <c r="D33" i="2" l="1"/>
  <c r="C34" i="2" s="1"/>
  <c r="E33" i="2"/>
  <c r="G33" i="2"/>
  <c r="I32" i="2"/>
  <c r="G34" i="2" l="1"/>
  <c r="I34" i="2" s="1"/>
  <c r="I33" i="2"/>
  <c r="D34" i="2"/>
  <c r="E34" i="2"/>
</calcChain>
</file>

<file path=xl/sharedStrings.xml><?xml version="1.0" encoding="utf-8"?>
<sst xmlns="http://schemas.openxmlformats.org/spreadsheetml/2006/main" count="52" uniqueCount="32">
  <si>
    <t>Datos</t>
  </si>
  <si>
    <t>n</t>
  </si>
  <si>
    <t>Xmin</t>
  </si>
  <si>
    <t>Xmax</t>
  </si>
  <si>
    <t>Rango</t>
  </si>
  <si>
    <t>k</t>
  </si>
  <si>
    <t>w</t>
  </si>
  <si>
    <t>px</t>
  </si>
  <si>
    <t>o</t>
  </si>
  <si>
    <t>Numero de clases</t>
  </si>
  <si>
    <t>Amplitud(Rango/# de clases)</t>
  </si>
  <si>
    <t>Linf</t>
  </si>
  <si>
    <t>Lsup</t>
  </si>
  <si>
    <t>mi</t>
  </si>
  <si>
    <t>ni</t>
  </si>
  <si>
    <t>Ni</t>
  </si>
  <si>
    <t>fi</t>
  </si>
  <si>
    <t>FI</t>
  </si>
  <si>
    <t>TABLA DE FRECUENCIA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</si>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</sst>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3" xfId="0" applyFont="1" applyBorder="1"/>
    <xf numFmtId="0" fontId="1" fillId="0" borderId="15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2" fillId="0" borderId="21" xfId="0" applyFont="1" applyFill="1" applyBorder="1" applyAlignment="1">
      <alignment horizontal="centerContinuous"/>
    </xf>
    <xf numFmtId="0" fontId="2" fillId="0" borderId="22" xfId="0" applyFont="1" applyFill="1" applyBorder="1" applyAlignment="1">
      <alignment horizontal="centerContinuous"/>
    </xf>
    <xf numFmtId="0" fontId="0" fillId="0" borderId="23" xfId="0" applyFill="1" applyBorder="1" applyAlignment="1"/>
    <xf numFmtId="0" fontId="0" fillId="0" borderId="14" xfId="0" applyFill="1" applyBorder="1" applyAlignment="1"/>
    <xf numFmtId="0" fontId="0" fillId="0" borderId="13" xfId="0" applyFill="1" applyBorder="1" applyAlignment="1"/>
    <xf numFmtId="0" fontId="0" fillId="0" borderId="15" xfId="0" applyFill="1" applyBorder="1" applyAlignment="1"/>
    <xf numFmtId="0" fontId="0" fillId="0" borderId="17" xfId="0" applyFill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Histograma</a:t>
            </a:r>
            <a:r>
              <a:rPr lang="es-ES" baseline="0"/>
              <a:t> de frecuencias para 4 clases: Peso [kg]</a:t>
            </a:r>
            <a:endParaRPr lang="es-ES"/>
          </a:p>
        </c:rich>
      </c:tx>
      <c:layout>
        <c:manualLayout>
          <c:xMode val="edge"/>
          <c:yMode val="edge"/>
          <c:x val="0.10862776721821045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F6D-480D-ACF2-CBE9533DCEBA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6D-480D-ACF2-CBE9533DCEB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F6D-480D-ACF2-CBE9533DCEBA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F6D-480D-ACF2-CBE9533DCEBA}"/>
              </c:ext>
            </c:extLst>
          </c:dPt>
          <c:cat>
            <c:numRef>
              <c:f>Hoja1!$P$14:$P$17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cat>
          <c:val>
            <c:numRef>
              <c:f>Hoja1!$Q$14:$Q$17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D-480D-ACF2-CBE9533DC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87348479"/>
        <c:axId val="1545171135"/>
      </c:barChart>
      <c:lineChart>
        <c:grouping val="standard"/>
        <c:varyColors val="0"/>
        <c:ser>
          <c:idx val="1"/>
          <c:order val="1"/>
          <c:tx>
            <c:v>Poligono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Hoja1!$Q$14:$Q$17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6D-480D-ACF2-CBE9533DC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348479"/>
        <c:axId val="1545171135"/>
      </c:lineChart>
      <c:catAx>
        <c:axId val="158734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Marcas</a:t>
                </a:r>
                <a:r>
                  <a:rPr lang="es-ES" baseline="0"/>
                  <a:t> de clase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5171135"/>
        <c:crosses val="autoZero"/>
        <c:auto val="1"/>
        <c:lblAlgn val="ctr"/>
        <c:lblOffset val="100"/>
        <c:noMultiLvlLbl val="0"/>
      </c:catAx>
      <c:valAx>
        <c:axId val="15451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734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Histograma de frecuencias para 10 clases: Peso [kg]</a:t>
            </a:r>
            <a:endParaRPr lang="es-E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494060205012176"/>
          <c:y val="0.13086533935959477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C9A-4B23-AA17-47814BCC8BC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9A-4B23-AA17-47814BCC8BC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C9A-4B23-AA17-47814BCC8BC5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9A-4B23-AA17-47814BCC8BC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C9A-4B23-AA17-47814BCC8BC5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9A-4B23-AA17-47814BCC8BC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C9A-4B23-AA17-47814BCC8BC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9A-4B23-AA17-47814BCC8BC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C9A-4B23-AA17-47814BCC8BC5}"/>
              </c:ext>
            </c:extLst>
          </c:dPt>
          <c:cat>
            <c:numRef>
              <c:f>Hoja2!$E$25:$E$34</c:f>
              <c:numCache>
                <c:formatCode>General</c:formatCode>
                <c:ptCount val="10"/>
                <c:pt idx="0">
                  <c:v>47</c:v>
                </c:pt>
                <c:pt idx="1">
                  <c:v>51</c:v>
                </c:pt>
                <c:pt idx="2">
                  <c:v>55</c:v>
                </c:pt>
                <c:pt idx="3">
                  <c:v>59</c:v>
                </c:pt>
                <c:pt idx="4">
                  <c:v>63</c:v>
                </c:pt>
                <c:pt idx="5">
                  <c:v>67</c:v>
                </c:pt>
                <c:pt idx="6">
                  <c:v>71</c:v>
                </c:pt>
                <c:pt idx="7">
                  <c:v>75</c:v>
                </c:pt>
                <c:pt idx="8">
                  <c:v>79</c:v>
                </c:pt>
                <c:pt idx="9">
                  <c:v>83</c:v>
                </c:pt>
              </c:numCache>
            </c:numRef>
          </c:cat>
          <c:val>
            <c:numRef>
              <c:f>Hoja2!$F$25:$F$34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1-4B0E-B3A8-69C2C250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92724207"/>
        <c:axId val="1592723375"/>
      </c:barChart>
      <c:lineChart>
        <c:grouping val="standard"/>
        <c:varyColors val="0"/>
        <c:ser>
          <c:idx val="1"/>
          <c:order val="1"/>
          <c:tx>
            <c:v>Poligono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Hoja2!$F$25:$F$34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A-4B23-AA17-47814BCC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724207"/>
        <c:axId val="1592723375"/>
      </c:lineChart>
      <c:catAx>
        <c:axId val="159272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Marcas</a:t>
                </a:r>
                <a:r>
                  <a:rPr lang="es-ES" baseline="0"/>
                  <a:t> de clase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2723375"/>
        <c:crosses val="autoZero"/>
        <c:auto val="1"/>
        <c:lblAlgn val="ctr"/>
        <c:lblOffset val="100"/>
        <c:noMultiLvlLbl val="0"/>
      </c:catAx>
      <c:valAx>
        <c:axId val="159272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2724207"/>
        <c:crosses val="autoZero"/>
        <c:crossBetween val="between"/>
      </c:valAx>
      <c:spPr>
        <a:solidFill>
          <a:srgbClr val="92D05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44568</xdr:colOff>
      <xdr:row>7</xdr:row>
      <xdr:rowOff>93314</xdr:rowOff>
    </xdr:from>
    <xdr:to>
      <xdr:col>11</xdr:col>
      <xdr:colOff>268686</xdr:colOff>
      <xdr:row>21</xdr:row>
      <xdr:rowOff>100242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E10FF-057D-47D3-9E05-C177DFA4D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443254</xdr:colOff>
      <xdr:row>5</xdr:row>
      <xdr:rowOff>78442</xdr:rowOff>
    </xdr:from>
    <xdr:to>
      <xdr:col>8</xdr:col>
      <xdr:colOff>616436</xdr:colOff>
      <xdr:row>21</xdr:row>
      <xdr:rowOff>67237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D68AB1-B6EC-413A-8129-78C4252E6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0480-C923-4584-8E34-0750A04815FF}">
  <dimension ref="A1:T40"/>
  <sheetViews>
    <sheetView zoomScaleNormal="100" workbookViewId="0">
      <selection activeCell="B2" sqref="B2:K5"/>
    </sheetView>
  </sheetViews>
  <sheetFormatPr baseColWidth="10" defaultColWidth="5.85546875" defaultRowHeight="15" x14ac:dyDescent="0.25"/>
  <cols>
    <col min="13" max="13" width="10.5703125" customWidth="1"/>
    <col min="14" max="14" width="10.140625" customWidth="1"/>
    <col min="15" max="15" width="9.85546875" customWidth="1"/>
    <col min="17" max="17" width="8.140625" customWidth="1"/>
    <col min="18" max="18" width="6.42578125" customWidth="1"/>
  </cols>
  <sheetData>
    <row r="1" spans="1:20" ht="15.75" thickBot="1" x14ac:dyDescent="0.3"/>
    <row r="2" spans="1:20" ht="15.75" thickBot="1" x14ac:dyDescent="0.3">
      <c r="B2" s="11">
        <v>45</v>
      </c>
      <c r="C2" s="12">
        <v>45</v>
      </c>
      <c r="D2" s="12">
        <v>45</v>
      </c>
      <c r="E2" s="12">
        <v>45</v>
      </c>
      <c r="F2" s="12">
        <v>46</v>
      </c>
      <c r="G2" s="12">
        <v>46</v>
      </c>
      <c r="H2" s="12">
        <v>50</v>
      </c>
      <c r="I2" s="12">
        <v>52</v>
      </c>
      <c r="J2" s="12">
        <v>53</v>
      </c>
      <c r="K2" s="13">
        <v>54</v>
      </c>
      <c r="M2" s="30" t="s">
        <v>0</v>
      </c>
      <c r="N2" s="31"/>
    </row>
    <row r="3" spans="1:20" x14ac:dyDescent="0.25">
      <c r="B3" s="14">
        <v>55</v>
      </c>
      <c r="C3" s="10">
        <v>56</v>
      </c>
      <c r="D3" s="10">
        <v>57</v>
      </c>
      <c r="E3" s="10">
        <v>58</v>
      </c>
      <c r="F3" s="10">
        <v>58</v>
      </c>
      <c r="G3" s="10">
        <v>59</v>
      </c>
      <c r="H3" s="10">
        <v>60</v>
      </c>
      <c r="I3" s="10">
        <v>61</v>
      </c>
      <c r="J3" s="10">
        <v>63</v>
      </c>
      <c r="K3" s="15">
        <v>63</v>
      </c>
      <c r="M3" s="19" t="s">
        <v>1</v>
      </c>
      <c r="N3" s="20">
        <f>COUNT(B2:K5)</f>
        <v>40</v>
      </c>
    </row>
    <row r="4" spans="1:20" x14ac:dyDescent="0.25">
      <c r="B4" s="14">
        <v>63</v>
      </c>
      <c r="C4" s="10">
        <v>63</v>
      </c>
      <c r="D4" s="10">
        <v>63</v>
      </c>
      <c r="E4" s="10">
        <v>63</v>
      </c>
      <c r="F4" s="10">
        <v>64</v>
      </c>
      <c r="G4" s="10">
        <v>65</v>
      </c>
      <c r="H4" s="10">
        <v>66</v>
      </c>
      <c r="I4" s="10">
        <v>67</v>
      </c>
      <c r="J4" s="10">
        <v>67</v>
      </c>
      <c r="K4" s="15">
        <v>68</v>
      </c>
      <c r="M4" s="21" t="s">
        <v>2</v>
      </c>
      <c r="N4" s="22">
        <f>MIN(B2:K5)</f>
        <v>45</v>
      </c>
    </row>
    <row r="5" spans="1:20" ht="15.75" thickBot="1" x14ac:dyDescent="0.3">
      <c r="B5" s="16">
        <v>69</v>
      </c>
      <c r="C5" s="17">
        <v>70</v>
      </c>
      <c r="D5" s="17">
        <v>71</v>
      </c>
      <c r="E5" s="17">
        <v>72</v>
      </c>
      <c r="F5" s="17">
        <v>72</v>
      </c>
      <c r="G5" s="17">
        <v>72</v>
      </c>
      <c r="H5" s="17">
        <v>73</v>
      </c>
      <c r="I5" s="17">
        <v>74</v>
      </c>
      <c r="J5" s="17">
        <v>74</v>
      </c>
      <c r="K5" s="18">
        <v>85</v>
      </c>
      <c r="M5" s="21" t="s">
        <v>3</v>
      </c>
      <c r="N5" s="22">
        <f>MAX(B2:K5)</f>
        <v>85</v>
      </c>
    </row>
    <row r="6" spans="1:20" x14ac:dyDescent="0.25">
      <c r="M6" s="21" t="s">
        <v>4</v>
      </c>
      <c r="N6" s="22">
        <f>N5-N4</f>
        <v>40</v>
      </c>
    </row>
    <row r="7" spans="1:20" ht="15.75" thickBot="1" x14ac:dyDescent="0.3">
      <c r="M7" s="21" t="s">
        <v>5</v>
      </c>
      <c r="N7" s="22">
        <v>4</v>
      </c>
      <c r="O7" t="s">
        <v>9</v>
      </c>
    </row>
    <row r="8" spans="1:20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3"/>
      <c r="M8" s="32" t="s">
        <v>6</v>
      </c>
      <c r="N8" s="22">
        <f>N6/N7</f>
        <v>10</v>
      </c>
      <c r="O8" t="s">
        <v>10</v>
      </c>
    </row>
    <row r="9" spans="1:20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6"/>
      <c r="M9" s="32" t="s">
        <v>7</v>
      </c>
      <c r="N9" s="22">
        <f>AVERAGE(B2:K5)</f>
        <v>61.3</v>
      </c>
    </row>
    <row r="10" spans="1:20" ht="15.75" thickBot="1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  <c r="M10" s="33" t="s">
        <v>8</v>
      </c>
      <c r="N10" s="24">
        <f>STDEV(B2:K5)</f>
        <v>9.8010988394943919</v>
      </c>
    </row>
    <row r="11" spans="1:20" ht="15.75" thickBo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6"/>
    </row>
    <row r="12" spans="1:20" ht="15.75" thickBot="1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6"/>
      <c r="M12" s="46" t="s">
        <v>18</v>
      </c>
      <c r="N12" s="46"/>
      <c r="O12" s="46"/>
      <c r="P12" s="46"/>
      <c r="Q12" s="46"/>
      <c r="R12" s="46"/>
      <c r="S12" s="46"/>
      <c r="T12" s="47"/>
    </row>
    <row r="13" spans="1:20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6"/>
      <c r="M13" s="34"/>
      <c r="N13" s="28" t="s">
        <v>11</v>
      </c>
      <c r="O13" s="28" t="s">
        <v>12</v>
      </c>
      <c r="P13" s="28" t="s">
        <v>13</v>
      </c>
      <c r="Q13" s="28" t="s">
        <v>14</v>
      </c>
      <c r="R13" s="28" t="s">
        <v>15</v>
      </c>
      <c r="S13" s="28" t="s">
        <v>16</v>
      </c>
      <c r="T13" s="29" t="s">
        <v>17</v>
      </c>
    </row>
    <row r="14" spans="1:20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6"/>
      <c r="M14" s="35">
        <v>1</v>
      </c>
      <c r="N14" s="10">
        <f>N4</f>
        <v>45</v>
      </c>
      <c r="O14" s="10">
        <f>N14+$N$8</f>
        <v>55</v>
      </c>
      <c r="P14" s="10">
        <f>AVERAGE(N14:O14)</f>
        <v>50</v>
      </c>
      <c r="Q14" s="10">
        <f>COUNT(B2:K2)</f>
        <v>10</v>
      </c>
      <c r="R14" s="10">
        <f>Q14</f>
        <v>10</v>
      </c>
      <c r="S14" s="10">
        <f t="shared" ref="S14:T17" si="0">Q14/$N$3</f>
        <v>0.25</v>
      </c>
      <c r="T14" s="15">
        <f t="shared" si="0"/>
        <v>0.25</v>
      </c>
    </row>
    <row r="15" spans="1:20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6"/>
      <c r="M15" s="35">
        <v>2</v>
      </c>
      <c r="N15" s="10">
        <f>O14</f>
        <v>55</v>
      </c>
      <c r="O15" s="10">
        <f>N15+$N$8</f>
        <v>65</v>
      </c>
      <c r="P15" s="10">
        <f t="shared" ref="P15:P17" si="1">AVERAGE(N15:O15)</f>
        <v>60</v>
      </c>
      <c r="Q15" s="10">
        <f>COUNT(B3:K3,B4:F4)</f>
        <v>15</v>
      </c>
      <c r="R15" s="10">
        <f>Q15+R14</f>
        <v>25</v>
      </c>
      <c r="S15" s="10">
        <f t="shared" si="0"/>
        <v>0.375</v>
      </c>
      <c r="T15" s="15">
        <f t="shared" si="0"/>
        <v>0.625</v>
      </c>
    </row>
    <row r="16" spans="1:20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  <c r="M16" s="35">
        <v>3</v>
      </c>
      <c r="N16" s="10">
        <f>O15</f>
        <v>65</v>
      </c>
      <c r="O16" s="10">
        <f>N16+$N$8</f>
        <v>75</v>
      </c>
      <c r="P16" s="10">
        <f t="shared" si="1"/>
        <v>70</v>
      </c>
      <c r="Q16" s="10">
        <f>COUNT(G4:K4,B5:J5)</f>
        <v>14</v>
      </c>
      <c r="R16" s="10">
        <f>Q16+R15</f>
        <v>39</v>
      </c>
      <c r="S16" s="10">
        <f t="shared" si="0"/>
        <v>0.35</v>
      </c>
      <c r="T16" s="15">
        <f t="shared" si="0"/>
        <v>0.97499999999999998</v>
      </c>
    </row>
    <row r="17" spans="1:20" ht="15.75" thickBot="1" x14ac:dyDescent="0.3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  <c r="M17" s="36">
        <v>4</v>
      </c>
      <c r="N17" s="17">
        <f>O16</f>
        <v>75</v>
      </c>
      <c r="O17" s="17">
        <f>N17+$N$8</f>
        <v>85</v>
      </c>
      <c r="P17" s="17">
        <f t="shared" si="1"/>
        <v>80</v>
      </c>
      <c r="Q17" s="17">
        <v>1</v>
      </c>
      <c r="R17" s="17">
        <f>Q17+R16</f>
        <v>40</v>
      </c>
      <c r="S17" s="17">
        <f t="shared" si="0"/>
        <v>2.5000000000000001E-2</v>
      </c>
      <c r="T17" s="18">
        <f t="shared" si="0"/>
        <v>1</v>
      </c>
    </row>
    <row r="18" spans="1:20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20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6"/>
    </row>
    <row r="20" spans="1:20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6"/>
    </row>
    <row r="21" spans="1:20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6"/>
    </row>
    <row r="22" spans="1:20" ht="15.75" thickBot="1" x14ac:dyDescent="0.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9"/>
    </row>
    <row r="25" spans="1:20" ht="15.75" thickBot="1" x14ac:dyDescent="0.3"/>
    <row r="26" spans="1:20" x14ac:dyDescent="0.25">
      <c r="I26" s="1"/>
      <c r="J26" s="2"/>
      <c r="K26" s="2"/>
      <c r="L26" s="2"/>
      <c r="M26" s="2"/>
      <c r="N26" s="2"/>
      <c r="O26" s="2"/>
      <c r="P26" s="2"/>
      <c r="Q26" s="2"/>
      <c r="R26" s="3"/>
    </row>
    <row r="27" spans="1:20" x14ac:dyDescent="0.25">
      <c r="I27" s="4"/>
      <c r="J27" s="5"/>
      <c r="K27" s="5"/>
      <c r="L27" s="5"/>
      <c r="M27" s="5"/>
      <c r="N27" s="5"/>
      <c r="O27" s="5"/>
      <c r="P27" s="5"/>
      <c r="Q27" s="5"/>
      <c r="R27" s="6"/>
    </row>
    <row r="28" spans="1:20" x14ac:dyDescent="0.25">
      <c r="I28" s="4"/>
      <c r="J28" s="5"/>
      <c r="K28" s="5"/>
      <c r="L28" s="5"/>
      <c r="M28" s="5"/>
      <c r="N28" s="5"/>
      <c r="O28" s="5"/>
      <c r="P28" s="5"/>
      <c r="Q28" s="5"/>
      <c r="R28" s="6"/>
    </row>
    <row r="29" spans="1:20" x14ac:dyDescent="0.25">
      <c r="I29" s="4"/>
      <c r="J29" s="5"/>
      <c r="K29" s="5"/>
      <c r="L29" s="5"/>
      <c r="M29" s="5"/>
      <c r="N29" s="5"/>
      <c r="O29" s="5"/>
      <c r="P29" s="5"/>
      <c r="Q29" s="5"/>
      <c r="R29" s="6"/>
    </row>
    <row r="30" spans="1:20" x14ac:dyDescent="0.25">
      <c r="I30" s="4"/>
      <c r="J30" s="5"/>
      <c r="K30" s="5"/>
      <c r="L30" s="5"/>
      <c r="M30" s="5"/>
      <c r="N30" s="5"/>
      <c r="O30" s="5"/>
      <c r="P30" s="5"/>
      <c r="Q30" s="5"/>
      <c r="R30" s="6"/>
    </row>
    <row r="31" spans="1:20" x14ac:dyDescent="0.25">
      <c r="I31" s="4"/>
      <c r="J31" s="5"/>
      <c r="K31" s="5"/>
      <c r="L31" s="5"/>
      <c r="M31" s="5"/>
      <c r="N31" s="5"/>
      <c r="O31" s="5"/>
      <c r="P31" s="5"/>
      <c r="Q31" s="5"/>
      <c r="R31" s="6"/>
    </row>
    <row r="32" spans="1:20" x14ac:dyDescent="0.25">
      <c r="I32" s="4"/>
      <c r="J32" s="5"/>
      <c r="K32" s="5"/>
      <c r="L32" s="5"/>
      <c r="M32" s="5"/>
      <c r="N32" s="5"/>
      <c r="O32" s="5"/>
      <c r="P32" s="5"/>
      <c r="Q32" s="5"/>
      <c r="R32" s="6"/>
    </row>
    <row r="33" spans="9:18" x14ac:dyDescent="0.25">
      <c r="I33" s="4"/>
      <c r="J33" s="5"/>
      <c r="K33" s="5"/>
      <c r="L33" s="5"/>
      <c r="M33" s="5"/>
      <c r="N33" s="5"/>
      <c r="O33" s="5"/>
      <c r="P33" s="5"/>
      <c r="Q33" s="5"/>
      <c r="R33" s="6"/>
    </row>
    <row r="34" spans="9:18" x14ac:dyDescent="0.25">
      <c r="I34" s="4"/>
      <c r="J34" s="5"/>
      <c r="K34" s="5"/>
      <c r="L34" s="5"/>
      <c r="M34" s="5"/>
      <c r="N34" s="5"/>
      <c r="O34" s="5"/>
      <c r="P34" s="5"/>
      <c r="Q34" s="5"/>
      <c r="R34" s="6"/>
    </row>
    <row r="35" spans="9:18" x14ac:dyDescent="0.25">
      <c r="I35" s="4"/>
      <c r="J35" s="5"/>
      <c r="K35" s="5"/>
      <c r="L35" s="5"/>
      <c r="M35" s="5"/>
      <c r="N35" s="5"/>
      <c r="O35" s="5"/>
      <c r="P35" s="5"/>
      <c r="Q35" s="5"/>
      <c r="R35" s="6"/>
    </row>
    <row r="36" spans="9:18" x14ac:dyDescent="0.25">
      <c r="I36" s="4"/>
      <c r="J36" s="5"/>
      <c r="K36" s="5"/>
      <c r="L36" s="5"/>
      <c r="M36" s="5"/>
      <c r="N36" s="5"/>
      <c r="O36" s="5"/>
      <c r="P36" s="5"/>
      <c r="Q36" s="5"/>
      <c r="R36" s="6"/>
    </row>
    <row r="37" spans="9:18" x14ac:dyDescent="0.25">
      <c r="I37" s="4"/>
      <c r="J37" s="5"/>
      <c r="K37" s="5"/>
      <c r="L37" s="5"/>
      <c r="M37" s="5"/>
      <c r="N37" s="5"/>
      <c r="O37" s="5"/>
      <c r="P37" s="5"/>
      <c r="Q37" s="5"/>
      <c r="R37" s="6"/>
    </row>
    <row r="38" spans="9:18" x14ac:dyDescent="0.25">
      <c r="I38" s="4"/>
      <c r="J38" s="5"/>
      <c r="K38" s="5"/>
      <c r="L38" s="5"/>
      <c r="M38" s="5"/>
      <c r="N38" s="5"/>
      <c r="O38" s="5"/>
      <c r="P38" s="5"/>
      <c r="Q38" s="5"/>
      <c r="R38" s="6"/>
    </row>
    <row r="39" spans="9:18" x14ac:dyDescent="0.25">
      <c r="I39" s="4"/>
      <c r="J39" s="5"/>
      <c r="K39" s="5"/>
      <c r="L39" s="5"/>
      <c r="M39" s="5"/>
      <c r="N39" s="5"/>
      <c r="O39" s="5"/>
      <c r="P39" s="5"/>
      <c r="Q39" s="5"/>
      <c r="R39" s="6"/>
    </row>
    <row r="40" spans="9:18" ht="15.75" thickBot="1" x14ac:dyDescent="0.3">
      <c r="I40" s="7"/>
      <c r="J40" s="8"/>
      <c r="K40" s="8"/>
      <c r="L40" s="8"/>
      <c r="M40" s="8"/>
      <c r="N40" s="8"/>
      <c r="O40" s="8"/>
      <c r="P40" s="8"/>
      <c r="Q40" s="8"/>
      <c r="R40" s="9"/>
    </row>
  </sheetData>
  <mergeCells count="1">
    <mergeCell ref="M12:T1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BBB7C-B232-47C8-B876-DA7D31FB337B}">
  <dimension ref="A1:B15"/>
  <sheetViews>
    <sheetView workbookViewId="0">
      <selection activeCell="E11" sqref="E11"/>
    </sheetView>
  </sheetViews>
  <sheetFormatPr baseColWidth="10" defaultRowHeight="15" x14ac:dyDescent="0.25"/>
  <cols>
    <col min="1" max="1" width="23.140625" customWidth="1"/>
  </cols>
  <sheetData>
    <row r="1" spans="1:2" ht="15.75" thickBot="1" x14ac:dyDescent="0.3">
      <c r="A1" s="39" t="s">
        <v>19</v>
      </c>
      <c r="B1" s="40"/>
    </row>
    <row r="2" spans="1:2" x14ac:dyDescent="0.25">
      <c r="A2" s="41"/>
      <c r="B2" s="42"/>
    </row>
    <row r="3" spans="1:2" x14ac:dyDescent="0.25">
      <c r="A3" s="43" t="s">
        <v>20</v>
      </c>
      <c r="B3" s="42">
        <v>61.3</v>
      </c>
    </row>
    <row r="4" spans="1:2" x14ac:dyDescent="0.25">
      <c r="A4" s="43" t="s">
        <v>21</v>
      </c>
      <c r="B4" s="42">
        <v>1.549689795261767</v>
      </c>
    </row>
    <row r="5" spans="1:2" x14ac:dyDescent="0.25">
      <c r="A5" s="43" t="s">
        <v>22</v>
      </c>
      <c r="B5" s="42">
        <v>63</v>
      </c>
    </row>
    <row r="6" spans="1:2" x14ac:dyDescent="0.25">
      <c r="A6" s="43" t="s">
        <v>23</v>
      </c>
      <c r="B6" s="42">
        <v>63</v>
      </c>
    </row>
    <row r="7" spans="1:2" x14ac:dyDescent="0.25">
      <c r="A7" s="43" t="s">
        <v>24</v>
      </c>
      <c r="B7" s="42">
        <v>9.8010988394943919</v>
      </c>
    </row>
    <row r="8" spans="1:2" x14ac:dyDescent="0.25">
      <c r="A8" s="43" t="s">
        <v>25</v>
      </c>
      <c r="B8" s="42">
        <v>96.061538461538319</v>
      </c>
    </row>
    <row r="9" spans="1:2" x14ac:dyDescent="0.25">
      <c r="A9" s="43" t="s">
        <v>26</v>
      </c>
      <c r="B9" s="42">
        <v>-0.40973697428742062</v>
      </c>
    </row>
    <row r="10" spans="1:2" x14ac:dyDescent="0.25">
      <c r="A10" s="43" t="s">
        <v>27</v>
      </c>
      <c r="B10" s="42">
        <v>-7.656589313753219E-2</v>
      </c>
    </row>
    <row r="11" spans="1:2" x14ac:dyDescent="0.25">
      <c r="A11" s="43" t="s">
        <v>4</v>
      </c>
      <c r="B11" s="42">
        <v>40</v>
      </c>
    </row>
    <row r="12" spans="1:2" x14ac:dyDescent="0.25">
      <c r="A12" s="43" t="s">
        <v>28</v>
      </c>
      <c r="B12" s="42">
        <v>45</v>
      </c>
    </row>
    <row r="13" spans="1:2" x14ac:dyDescent="0.25">
      <c r="A13" s="43" t="s">
        <v>29</v>
      </c>
      <c r="B13" s="42">
        <v>85</v>
      </c>
    </row>
    <row r="14" spans="1:2" x14ac:dyDescent="0.25">
      <c r="A14" s="43" t="s">
        <v>30</v>
      </c>
      <c r="B14" s="42">
        <v>2452</v>
      </c>
    </row>
    <row r="15" spans="1:2" ht="15.75" thickBot="1" x14ac:dyDescent="0.3">
      <c r="A15" s="44" t="s">
        <v>31</v>
      </c>
      <c r="B15" s="45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3AEF-6E74-4A21-AF75-8D1303E6F61D}">
  <dimension ref="A1:A40"/>
  <sheetViews>
    <sheetView zoomScale="40" zoomScaleNormal="40" workbookViewId="0">
      <selection activeCell="D27" sqref="D27"/>
    </sheetView>
  </sheetViews>
  <sheetFormatPr baseColWidth="10" defaultRowHeight="15" x14ac:dyDescent="0.25"/>
  <sheetData>
    <row r="1" spans="1:1" x14ac:dyDescent="0.25">
      <c r="A1" s="11">
        <v>45</v>
      </c>
    </row>
    <row r="2" spans="1:1" x14ac:dyDescent="0.25">
      <c r="A2" s="14">
        <v>55</v>
      </c>
    </row>
    <row r="3" spans="1:1" x14ac:dyDescent="0.25">
      <c r="A3" s="14">
        <v>63</v>
      </c>
    </row>
    <row r="4" spans="1:1" ht="15.75" thickBot="1" x14ac:dyDescent="0.3">
      <c r="A4" s="16">
        <v>69</v>
      </c>
    </row>
    <row r="5" spans="1:1" x14ac:dyDescent="0.25">
      <c r="A5" s="12">
        <v>45</v>
      </c>
    </row>
    <row r="6" spans="1:1" x14ac:dyDescent="0.25">
      <c r="A6" s="10">
        <v>56</v>
      </c>
    </row>
    <row r="7" spans="1:1" x14ac:dyDescent="0.25">
      <c r="A7" s="10">
        <v>63</v>
      </c>
    </row>
    <row r="8" spans="1:1" ht="15.75" thickBot="1" x14ac:dyDescent="0.3">
      <c r="A8" s="17">
        <v>70</v>
      </c>
    </row>
    <row r="9" spans="1:1" x14ac:dyDescent="0.25">
      <c r="A9" s="12">
        <v>45</v>
      </c>
    </row>
    <row r="10" spans="1:1" x14ac:dyDescent="0.25">
      <c r="A10" s="10">
        <v>57</v>
      </c>
    </row>
    <row r="11" spans="1:1" x14ac:dyDescent="0.25">
      <c r="A11" s="10">
        <v>63</v>
      </c>
    </row>
    <row r="12" spans="1:1" ht="15.75" thickBot="1" x14ac:dyDescent="0.3">
      <c r="A12" s="17">
        <v>71</v>
      </c>
    </row>
    <row r="13" spans="1:1" x14ac:dyDescent="0.25">
      <c r="A13" s="12">
        <v>45</v>
      </c>
    </row>
    <row r="14" spans="1:1" x14ac:dyDescent="0.25">
      <c r="A14" s="10">
        <v>58</v>
      </c>
    </row>
    <row r="15" spans="1:1" x14ac:dyDescent="0.25">
      <c r="A15" s="10">
        <v>63</v>
      </c>
    </row>
    <row r="16" spans="1:1" ht="15.75" thickBot="1" x14ac:dyDescent="0.3">
      <c r="A16" s="17">
        <v>72</v>
      </c>
    </row>
    <row r="17" spans="1:1" x14ac:dyDescent="0.25">
      <c r="A17" s="12">
        <v>46</v>
      </c>
    </row>
    <row r="18" spans="1:1" x14ac:dyDescent="0.25">
      <c r="A18" s="10">
        <v>58</v>
      </c>
    </row>
    <row r="19" spans="1:1" x14ac:dyDescent="0.25">
      <c r="A19" s="10">
        <v>64</v>
      </c>
    </row>
    <row r="20" spans="1:1" ht="15.75" thickBot="1" x14ac:dyDescent="0.3">
      <c r="A20" s="17">
        <v>72</v>
      </c>
    </row>
    <row r="21" spans="1:1" x14ac:dyDescent="0.25">
      <c r="A21" s="12">
        <v>46</v>
      </c>
    </row>
    <row r="22" spans="1:1" x14ac:dyDescent="0.25">
      <c r="A22" s="10">
        <v>59</v>
      </c>
    </row>
    <row r="23" spans="1:1" x14ac:dyDescent="0.25">
      <c r="A23" s="10">
        <v>65</v>
      </c>
    </row>
    <row r="24" spans="1:1" ht="15.75" thickBot="1" x14ac:dyDescent="0.3">
      <c r="A24" s="17">
        <v>72</v>
      </c>
    </row>
    <row r="25" spans="1:1" x14ac:dyDescent="0.25">
      <c r="A25" s="12">
        <v>50</v>
      </c>
    </row>
    <row r="26" spans="1:1" x14ac:dyDescent="0.25">
      <c r="A26" s="10">
        <v>60</v>
      </c>
    </row>
    <row r="27" spans="1:1" x14ac:dyDescent="0.25">
      <c r="A27" s="10">
        <v>66</v>
      </c>
    </row>
    <row r="28" spans="1:1" ht="15.75" thickBot="1" x14ac:dyDescent="0.3">
      <c r="A28" s="17">
        <v>73</v>
      </c>
    </row>
    <row r="29" spans="1:1" x14ac:dyDescent="0.25">
      <c r="A29" s="12">
        <v>52</v>
      </c>
    </row>
    <row r="30" spans="1:1" x14ac:dyDescent="0.25">
      <c r="A30" s="10">
        <v>61</v>
      </c>
    </row>
    <row r="31" spans="1:1" x14ac:dyDescent="0.25">
      <c r="A31" s="10">
        <v>67</v>
      </c>
    </row>
    <row r="32" spans="1:1" ht="15.75" thickBot="1" x14ac:dyDescent="0.3">
      <c r="A32" s="17">
        <v>74</v>
      </c>
    </row>
    <row r="33" spans="1:1" x14ac:dyDescent="0.25">
      <c r="A33" s="12">
        <v>53</v>
      </c>
    </row>
    <row r="34" spans="1:1" x14ac:dyDescent="0.25">
      <c r="A34" s="10">
        <v>63</v>
      </c>
    </row>
    <row r="35" spans="1:1" x14ac:dyDescent="0.25">
      <c r="A35" s="10">
        <v>67</v>
      </c>
    </row>
    <row r="36" spans="1:1" ht="15.75" thickBot="1" x14ac:dyDescent="0.3">
      <c r="A36" s="17">
        <v>74</v>
      </c>
    </row>
    <row r="37" spans="1:1" x14ac:dyDescent="0.25">
      <c r="A37" s="13">
        <v>54</v>
      </c>
    </row>
    <row r="38" spans="1:1" x14ac:dyDescent="0.25">
      <c r="A38" s="15">
        <v>63</v>
      </c>
    </row>
    <row r="39" spans="1:1" x14ac:dyDescent="0.25">
      <c r="A39" s="15">
        <v>68</v>
      </c>
    </row>
    <row r="40" spans="1:1" ht="15.75" thickBot="1" x14ac:dyDescent="0.3">
      <c r="A40" s="18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6EB36-38DB-4C3D-A375-BD4D5C1D14CD}">
  <dimension ref="B1:S34"/>
  <sheetViews>
    <sheetView tabSelected="1" topLeftCell="A37" zoomScale="85" zoomScaleNormal="85" workbookViewId="0">
      <selection activeCell="H26" sqref="H26"/>
    </sheetView>
  </sheetViews>
  <sheetFormatPr baseColWidth="10" defaultRowHeight="15" x14ac:dyDescent="0.25"/>
  <cols>
    <col min="1" max="5" width="11.42578125" style="5"/>
    <col min="6" max="6" width="20.28515625" style="5" bestFit="1" customWidth="1"/>
    <col min="7" max="16384" width="11.42578125" style="5"/>
  </cols>
  <sheetData>
    <row r="1" spans="2:19" ht="15.75" thickBot="1" x14ac:dyDescent="0.3">
      <c r="L1" s="37"/>
      <c r="M1" s="37"/>
    </row>
    <row r="2" spans="2:19" x14ac:dyDescent="0.25">
      <c r="B2" s="11">
        <v>45</v>
      </c>
      <c r="C2" s="12">
        <v>45</v>
      </c>
      <c r="D2" s="12">
        <v>45</v>
      </c>
      <c r="E2" s="12">
        <v>45</v>
      </c>
      <c r="F2" s="12">
        <v>46</v>
      </c>
      <c r="G2" s="12">
        <v>46</v>
      </c>
      <c r="H2" s="12">
        <v>50</v>
      </c>
      <c r="I2" s="12">
        <v>52</v>
      </c>
      <c r="J2" s="12">
        <v>53</v>
      </c>
      <c r="K2" s="13">
        <v>54</v>
      </c>
      <c r="L2" s="37"/>
      <c r="M2" s="37"/>
    </row>
    <row r="3" spans="2:19" x14ac:dyDescent="0.25">
      <c r="B3" s="14">
        <v>55</v>
      </c>
      <c r="C3" s="10">
        <v>56</v>
      </c>
      <c r="D3" s="10">
        <v>57</v>
      </c>
      <c r="E3" s="10">
        <v>58</v>
      </c>
      <c r="F3" s="10">
        <v>58</v>
      </c>
      <c r="G3" s="10">
        <v>59</v>
      </c>
      <c r="H3" s="10">
        <v>60</v>
      </c>
      <c r="I3" s="10">
        <v>61</v>
      </c>
      <c r="J3" s="10">
        <v>63</v>
      </c>
      <c r="K3" s="15">
        <v>63</v>
      </c>
      <c r="L3" s="37"/>
      <c r="M3" s="37"/>
      <c r="N3" t="s">
        <v>9</v>
      </c>
    </row>
    <row r="4" spans="2:19" x14ac:dyDescent="0.25">
      <c r="B4" s="14">
        <v>63</v>
      </c>
      <c r="C4" s="10">
        <v>63</v>
      </c>
      <c r="D4" s="10">
        <v>63</v>
      </c>
      <c r="E4" s="10">
        <v>63</v>
      </c>
      <c r="F4" s="10">
        <v>64</v>
      </c>
      <c r="G4" s="10">
        <v>65</v>
      </c>
      <c r="H4" s="10">
        <v>66</v>
      </c>
      <c r="I4" s="10">
        <v>67</v>
      </c>
      <c r="J4" s="10">
        <v>67</v>
      </c>
      <c r="K4" s="15">
        <v>68</v>
      </c>
      <c r="L4" s="37"/>
      <c r="M4" s="37"/>
      <c r="N4" t="s">
        <v>10</v>
      </c>
    </row>
    <row r="5" spans="2:19" ht="15.75" thickBot="1" x14ac:dyDescent="0.3">
      <c r="B5" s="16">
        <v>69</v>
      </c>
      <c r="C5" s="17">
        <v>70</v>
      </c>
      <c r="D5" s="17">
        <v>71</v>
      </c>
      <c r="E5" s="17">
        <v>72</v>
      </c>
      <c r="F5" s="17">
        <v>72</v>
      </c>
      <c r="G5" s="17">
        <v>72</v>
      </c>
      <c r="H5" s="17">
        <v>73</v>
      </c>
      <c r="I5" s="17">
        <v>74</v>
      </c>
      <c r="J5" s="17">
        <v>74</v>
      </c>
      <c r="K5" s="18">
        <v>85</v>
      </c>
      <c r="L5" s="37"/>
      <c r="M5" s="37"/>
    </row>
    <row r="6" spans="2:19" ht="15.75" thickBot="1" x14ac:dyDescent="0.3">
      <c r="L6" s="37"/>
      <c r="M6" s="37"/>
    </row>
    <row r="7" spans="2:19" ht="15.75" thickBot="1" x14ac:dyDescent="0.3">
      <c r="B7" s="30" t="s">
        <v>0</v>
      </c>
      <c r="C7" s="31"/>
      <c r="D7"/>
      <c r="E7"/>
      <c r="F7"/>
      <c r="G7"/>
      <c r="H7"/>
      <c r="I7"/>
      <c r="L7" s="37"/>
      <c r="M7" s="37"/>
    </row>
    <row r="8" spans="2:19" x14ac:dyDescent="0.25">
      <c r="B8" s="19" t="s">
        <v>1</v>
      </c>
      <c r="C8" s="20">
        <v>40</v>
      </c>
      <c r="D8"/>
      <c r="E8"/>
      <c r="F8"/>
      <c r="G8"/>
      <c r="H8"/>
      <c r="I8"/>
      <c r="L8" s="37"/>
      <c r="M8" s="37"/>
    </row>
    <row r="9" spans="2:19" x14ac:dyDescent="0.25">
      <c r="B9" s="21" t="s">
        <v>2</v>
      </c>
      <c r="C9" s="22">
        <f>MIN(B2:K5)</f>
        <v>45</v>
      </c>
      <c r="D9"/>
      <c r="E9"/>
      <c r="F9"/>
      <c r="G9"/>
      <c r="H9"/>
      <c r="I9"/>
      <c r="L9" s="37"/>
      <c r="M9" s="37"/>
    </row>
    <row r="10" spans="2:19" x14ac:dyDescent="0.25">
      <c r="B10" s="21" t="s">
        <v>3</v>
      </c>
      <c r="C10" s="22">
        <f>MAX(B2:K5)</f>
        <v>85</v>
      </c>
      <c r="D10"/>
      <c r="E10"/>
      <c r="F10"/>
      <c r="G10"/>
      <c r="H10"/>
      <c r="I10"/>
    </row>
    <row r="11" spans="2:19" x14ac:dyDescent="0.25">
      <c r="B11" s="21" t="s">
        <v>4</v>
      </c>
      <c r="C11" s="22">
        <f>C10-C9</f>
        <v>40</v>
      </c>
      <c r="D11"/>
      <c r="E11"/>
      <c r="F11"/>
      <c r="G11"/>
      <c r="H11"/>
      <c r="I11"/>
      <c r="L11" s="48"/>
      <c r="M11" s="48"/>
      <c r="N11" s="48"/>
      <c r="O11" s="48"/>
      <c r="P11" s="48"/>
      <c r="Q11" s="48"/>
      <c r="R11" s="48"/>
      <c r="S11" s="48"/>
    </row>
    <row r="12" spans="2:19" x14ac:dyDescent="0.25">
      <c r="B12" s="21" t="s">
        <v>5</v>
      </c>
      <c r="C12" s="22">
        <v>10</v>
      </c>
      <c r="E12"/>
      <c r="F12"/>
      <c r="G12"/>
      <c r="H12"/>
      <c r="I12"/>
      <c r="L12" s="38"/>
      <c r="M12" s="38"/>
      <c r="N12" s="38"/>
      <c r="O12" s="38"/>
      <c r="P12" s="38"/>
      <c r="Q12" s="38"/>
      <c r="R12" s="38"/>
      <c r="S12" s="38"/>
    </row>
    <row r="13" spans="2:19" x14ac:dyDescent="0.25">
      <c r="B13" s="21" t="s">
        <v>6</v>
      </c>
      <c r="C13" s="22">
        <f>C11/C12</f>
        <v>4</v>
      </c>
      <c r="E13"/>
      <c r="F13"/>
      <c r="G13"/>
      <c r="H13"/>
      <c r="I13"/>
      <c r="L13" s="38"/>
    </row>
    <row r="14" spans="2:19" x14ac:dyDescent="0.25">
      <c r="B14" s="21" t="s">
        <v>7</v>
      </c>
      <c r="C14" s="22">
        <f>AVERAGE(B2:K5)</f>
        <v>61.3</v>
      </c>
      <c r="D14"/>
      <c r="E14"/>
      <c r="F14"/>
      <c r="G14"/>
      <c r="H14"/>
      <c r="I14"/>
      <c r="L14" s="38"/>
    </row>
    <row r="15" spans="2:19" ht="15.75" thickBot="1" x14ac:dyDescent="0.3">
      <c r="B15" s="23" t="s">
        <v>8</v>
      </c>
      <c r="C15" s="24">
        <f>STDEV(B2:K5)</f>
        <v>9.8010988394943919</v>
      </c>
      <c r="D15"/>
      <c r="E15"/>
      <c r="F15"/>
      <c r="G15"/>
      <c r="H15"/>
      <c r="I15"/>
      <c r="L15" s="38"/>
    </row>
    <row r="16" spans="2:19" x14ac:dyDescent="0.25">
      <c r="B16"/>
      <c r="C16"/>
      <c r="D16"/>
      <c r="E16"/>
      <c r="F16"/>
      <c r="G16"/>
      <c r="H16"/>
      <c r="I16"/>
      <c r="L16" s="38"/>
    </row>
    <row r="22" spans="2:9" ht="15.75" thickBot="1" x14ac:dyDescent="0.3"/>
    <row r="23" spans="2:9" ht="15.75" thickBot="1" x14ac:dyDescent="0.3">
      <c r="B23" s="49" t="s">
        <v>18</v>
      </c>
      <c r="C23" s="46"/>
      <c r="D23" s="46"/>
      <c r="E23" s="46"/>
      <c r="F23" s="46"/>
      <c r="G23" s="46"/>
      <c r="H23" s="46"/>
      <c r="I23" s="47"/>
    </row>
    <row r="24" spans="2:9" x14ac:dyDescent="0.25">
      <c r="B24" s="27"/>
      <c r="C24" s="28" t="s">
        <v>11</v>
      </c>
      <c r="D24" s="28" t="s">
        <v>12</v>
      </c>
      <c r="E24" s="28" t="s">
        <v>13</v>
      </c>
      <c r="F24" s="28" t="s">
        <v>14</v>
      </c>
      <c r="G24" s="28" t="s">
        <v>15</v>
      </c>
      <c r="H24" s="28" t="s">
        <v>16</v>
      </c>
      <c r="I24" s="29" t="s">
        <v>17</v>
      </c>
    </row>
    <row r="25" spans="2:9" x14ac:dyDescent="0.25">
      <c r="B25" s="25">
        <v>1</v>
      </c>
      <c r="C25" s="10">
        <f>C9</f>
        <v>45</v>
      </c>
      <c r="D25" s="10">
        <f>C25+$C$13</f>
        <v>49</v>
      </c>
      <c r="E25" s="10">
        <f>AVERAGE(C25:D25)</f>
        <v>47</v>
      </c>
      <c r="F25" s="10">
        <f>COUNTIFS($B$2:$K$5,"&gt;=45",$B$2:$K$5,"&lt;49")</f>
        <v>6</v>
      </c>
      <c r="G25" s="10">
        <f>F25</f>
        <v>6</v>
      </c>
      <c r="H25" s="10">
        <f>F25/$C$8</f>
        <v>0.15</v>
      </c>
      <c r="I25" s="15">
        <f>G25/$C$8</f>
        <v>0.15</v>
      </c>
    </row>
    <row r="26" spans="2:9" x14ac:dyDescent="0.25">
      <c r="B26" s="25">
        <v>2</v>
      </c>
      <c r="C26" s="10">
        <f>D25</f>
        <v>49</v>
      </c>
      <c r="D26" s="10">
        <f t="shared" ref="D26:D34" si="0">C26+$C$13</f>
        <v>53</v>
      </c>
      <c r="E26" s="10">
        <f t="shared" ref="E26:E34" si="1">AVERAGE(C26:D26)</f>
        <v>51</v>
      </c>
      <c r="F26" s="10">
        <f>COUNTIFS($B$2:$K$5,"&gt;=49",$B$2:$K$5,"&lt;53")</f>
        <v>2</v>
      </c>
      <c r="G26" s="10">
        <f>F26+G25</f>
        <v>8</v>
      </c>
      <c r="H26" s="10">
        <f t="shared" ref="H26:H34" si="2">F26/$C$8</f>
        <v>0.05</v>
      </c>
      <c r="I26" s="15">
        <f t="shared" ref="I26:I34" si="3">G26/$C$8</f>
        <v>0.2</v>
      </c>
    </row>
    <row r="27" spans="2:9" x14ac:dyDescent="0.25">
      <c r="B27" s="25">
        <v>3</v>
      </c>
      <c r="C27" s="10">
        <f t="shared" ref="C27:C34" si="4">D26</f>
        <v>53</v>
      </c>
      <c r="D27" s="10">
        <f t="shared" si="0"/>
        <v>57</v>
      </c>
      <c r="E27" s="10">
        <f t="shared" si="1"/>
        <v>55</v>
      </c>
      <c r="F27" s="10">
        <f>COUNTIFS($B$2:$K$5,"&gt;=53",$B$2:$K$5,"&lt;57")</f>
        <v>4</v>
      </c>
      <c r="G27" s="10">
        <f t="shared" ref="G27:G34" si="5">F27+G26</f>
        <v>12</v>
      </c>
      <c r="H27" s="10">
        <f t="shared" si="2"/>
        <v>0.1</v>
      </c>
      <c r="I27" s="15">
        <f t="shared" si="3"/>
        <v>0.3</v>
      </c>
    </row>
    <row r="28" spans="2:9" x14ac:dyDescent="0.25">
      <c r="B28" s="25">
        <v>4</v>
      </c>
      <c r="C28" s="10">
        <f t="shared" si="4"/>
        <v>57</v>
      </c>
      <c r="D28" s="10">
        <f t="shared" si="0"/>
        <v>61</v>
      </c>
      <c r="E28" s="10">
        <f t="shared" si="1"/>
        <v>59</v>
      </c>
      <c r="F28" s="10">
        <f>COUNTIFS($B$2:$K$5,"&gt;=57",$B$2:$K$5,"&lt;61")</f>
        <v>5</v>
      </c>
      <c r="G28" s="10">
        <f t="shared" si="5"/>
        <v>17</v>
      </c>
      <c r="H28" s="10">
        <f t="shared" si="2"/>
        <v>0.125</v>
      </c>
      <c r="I28" s="15">
        <f t="shared" si="3"/>
        <v>0.42499999999999999</v>
      </c>
    </row>
    <row r="29" spans="2:9" x14ac:dyDescent="0.25">
      <c r="B29" s="25">
        <v>5</v>
      </c>
      <c r="C29" s="10">
        <f t="shared" si="4"/>
        <v>61</v>
      </c>
      <c r="D29" s="10">
        <f t="shared" si="0"/>
        <v>65</v>
      </c>
      <c r="E29" s="10">
        <f t="shared" si="1"/>
        <v>63</v>
      </c>
      <c r="F29" s="10">
        <f>COUNTIFS($B$2:$K$5,"&gt;=61",$B$2:$K$5,"&lt;65")</f>
        <v>8</v>
      </c>
      <c r="G29" s="10">
        <f t="shared" si="5"/>
        <v>25</v>
      </c>
      <c r="H29" s="10">
        <f t="shared" si="2"/>
        <v>0.2</v>
      </c>
      <c r="I29" s="15">
        <f t="shared" si="3"/>
        <v>0.625</v>
      </c>
    </row>
    <row r="30" spans="2:9" x14ac:dyDescent="0.25">
      <c r="B30" s="25">
        <v>6</v>
      </c>
      <c r="C30" s="10">
        <f t="shared" si="4"/>
        <v>65</v>
      </c>
      <c r="D30" s="10">
        <f t="shared" si="0"/>
        <v>69</v>
      </c>
      <c r="E30" s="10">
        <f t="shared" si="1"/>
        <v>67</v>
      </c>
      <c r="F30" s="10">
        <f>COUNTIFS($B$2:$K$5,"&gt;=65",$B$2:$K$5,"&lt;69")</f>
        <v>5</v>
      </c>
      <c r="G30" s="10">
        <f t="shared" si="5"/>
        <v>30</v>
      </c>
      <c r="H30" s="10">
        <f t="shared" si="2"/>
        <v>0.125</v>
      </c>
      <c r="I30" s="15">
        <f t="shared" si="3"/>
        <v>0.75</v>
      </c>
    </row>
    <row r="31" spans="2:9" x14ac:dyDescent="0.25">
      <c r="B31" s="25">
        <v>7</v>
      </c>
      <c r="C31" s="10">
        <f t="shared" si="4"/>
        <v>69</v>
      </c>
      <c r="D31" s="10">
        <f t="shared" si="0"/>
        <v>73</v>
      </c>
      <c r="E31" s="10">
        <f t="shared" si="1"/>
        <v>71</v>
      </c>
      <c r="F31" s="10">
        <f>COUNTIFS($B$2:$K$5,"&gt;=69",$B$2:$K$5,"&lt;73")</f>
        <v>6</v>
      </c>
      <c r="G31" s="10">
        <f t="shared" si="5"/>
        <v>36</v>
      </c>
      <c r="H31" s="10">
        <f t="shared" si="2"/>
        <v>0.15</v>
      </c>
      <c r="I31" s="15">
        <f t="shared" si="3"/>
        <v>0.9</v>
      </c>
    </row>
    <row r="32" spans="2:9" x14ac:dyDescent="0.25">
      <c r="B32" s="25">
        <v>8</v>
      </c>
      <c r="C32" s="10">
        <f t="shared" si="4"/>
        <v>73</v>
      </c>
      <c r="D32" s="10">
        <f t="shared" si="0"/>
        <v>77</v>
      </c>
      <c r="E32" s="10">
        <f t="shared" si="1"/>
        <v>75</v>
      </c>
      <c r="F32" s="10">
        <f>COUNTIFS($B$2:$K$5,"&gt;=73",$B$2:$K$5,"&lt;77")</f>
        <v>3</v>
      </c>
      <c r="G32" s="10">
        <f t="shared" si="5"/>
        <v>39</v>
      </c>
      <c r="H32" s="10">
        <f t="shared" si="2"/>
        <v>7.4999999999999997E-2</v>
      </c>
      <c r="I32" s="15">
        <f t="shared" si="3"/>
        <v>0.97499999999999998</v>
      </c>
    </row>
    <row r="33" spans="2:9" x14ac:dyDescent="0.25">
      <c r="B33" s="25">
        <v>9</v>
      </c>
      <c r="C33" s="10">
        <f t="shared" si="4"/>
        <v>77</v>
      </c>
      <c r="D33" s="10">
        <f t="shared" si="0"/>
        <v>81</v>
      </c>
      <c r="E33" s="10">
        <f t="shared" si="1"/>
        <v>79</v>
      </c>
      <c r="F33" s="10">
        <f>COUNTIFS($B$2:$K$5,"&gt;=77",$B$2:$K$5,"&lt;81")</f>
        <v>0</v>
      </c>
      <c r="G33" s="10">
        <f t="shared" si="5"/>
        <v>39</v>
      </c>
      <c r="H33" s="10">
        <f t="shared" si="2"/>
        <v>0</v>
      </c>
      <c r="I33" s="15">
        <f t="shared" si="3"/>
        <v>0.97499999999999998</v>
      </c>
    </row>
    <row r="34" spans="2:9" ht="15.75" thickBot="1" x14ac:dyDescent="0.3">
      <c r="B34" s="26">
        <v>10</v>
      </c>
      <c r="C34" s="17">
        <f t="shared" si="4"/>
        <v>81</v>
      </c>
      <c r="D34" s="17">
        <f t="shared" si="0"/>
        <v>85</v>
      </c>
      <c r="E34" s="17">
        <f t="shared" si="1"/>
        <v>83</v>
      </c>
      <c r="F34" s="17">
        <f>COUNTIFS($B$2:$K$5,"&gt;=81",$B$2:$K$5,"&lt;=85")</f>
        <v>1</v>
      </c>
      <c r="G34" s="17">
        <f t="shared" si="5"/>
        <v>40</v>
      </c>
      <c r="H34" s="17">
        <f t="shared" si="2"/>
        <v>2.5000000000000001E-2</v>
      </c>
      <c r="I34" s="18">
        <f t="shared" si="3"/>
        <v>1</v>
      </c>
    </row>
  </sheetData>
  <mergeCells count="2">
    <mergeCell ref="L11:S11"/>
    <mergeCell ref="B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Hoja5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Juano Monroy</dc:creator>
  <cp:lastModifiedBy>Juano Monroy</cp:lastModifiedBy>
  <dcterms:created xsi:type="dcterms:W3CDTF">2021-08-11T19:51:36Z</dcterms:created>
  <dcterms:modified xsi:type="dcterms:W3CDTF">2021-08-13T01:40:18Z</dcterms:modified>
</cp:coreProperties>
</file>