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1"/>
  </bookViews>
  <sheets>
    <sheet name="Dados" sheetId="1" r:id="rId1"/>
    <sheet name="Execução" sheetId="2" r:id="rId2"/>
  </sheets>
  <calcPr calcId="145621"/>
</workbook>
</file>

<file path=xl/calcChain.xml><?xml version="1.0" encoding="utf-8"?>
<calcChain xmlns="http://schemas.openxmlformats.org/spreadsheetml/2006/main">
  <c r="X18" i="2" l="1"/>
  <c r="V18" i="2"/>
  <c r="X17" i="2"/>
  <c r="V17" i="2"/>
  <c r="X16" i="2"/>
  <c r="V16" i="2"/>
  <c r="X15" i="2"/>
  <c r="V15" i="2"/>
  <c r="X14" i="2"/>
  <c r="V14" i="2"/>
  <c r="X13" i="2"/>
  <c r="V13" i="2"/>
  <c r="X12" i="2"/>
  <c r="V12" i="2"/>
  <c r="X11" i="2"/>
  <c r="V11" i="2"/>
  <c r="X10" i="2"/>
  <c r="V10" i="2"/>
  <c r="X9" i="2"/>
  <c r="V9" i="2"/>
  <c r="X8" i="2"/>
  <c r="X19" i="2" s="1"/>
  <c r="V8" i="2"/>
  <c r="S19" i="2"/>
  <c r="S18" i="2"/>
  <c r="Q18" i="2"/>
  <c r="S17" i="2"/>
  <c r="Q17" i="2"/>
  <c r="S16" i="2"/>
  <c r="Q16" i="2"/>
  <c r="S15" i="2"/>
  <c r="Q15" i="2"/>
  <c r="S14" i="2"/>
  <c r="Q14" i="2"/>
  <c r="S13" i="2"/>
  <c r="Q13" i="2"/>
  <c r="S12" i="2"/>
  <c r="Q12" i="2"/>
  <c r="S11" i="2"/>
  <c r="Q11" i="2"/>
  <c r="S10" i="2"/>
  <c r="Q10" i="2"/>
  <c r="S9" i="2"/>
  <c r="Q9" i="2"/>
  <c r="S8" i="2"/>
  <c r="Q8" i="2"/>
  <c r="N19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18" i="2" s="1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10" i="2"/>
  <c r="G10" i="2"/>
  <c r="I9" i="2"/>
  <c r="G9" i="2"/>
  <c r="I19" i="2" s="1"/>
  <c r="I8" i="2"/>
  <c r="G8" i="2"/>
  <c r="D45" i="2"/>
  <c r="D42" i="2"/>
  <c r="D43" i="2"/>
  <c r="D30" i="2"/>
  <c r="D41" i="2"/>
  <c r="D29" i="2"/>
  <c r="D40" i="2"/>
  <c r="D28" i="2"/>
  <c r="D39" i="2"/>
  <c r="D27" i="2"/>
  <c r="D38" i="2"/>
  <c r="D36" i="2"/>
  <c r="D37" i="2"/>
  <c r="D24" i="2"/>
  <c r="D35" i="2"/>
  <c r="D34" i="2"/>
  <c r="D22" i="2"/>
  <c r="D21" i="2"/>
  <c r="B44" i="2"/>
  <c r="B43" i="2"/>
  <c r="B42" i="2"/>
  <c r="B41" i="2"/>
  <c r="B40" i="2"/>
  <c r="B39" i="2"/>
  <c r="B38" i="2"/>
  <c r="B37" i="2"/>
  <c r="B25" i="2"/>
  <c r="B36" i="2"/>
  <c r="B35" i="2"/>
  <c r="B22" i="2"/>
  <c r="B34" i="2"/>
  <c r="B21" i="2"/>
  <c r="D19" i="2"/>
  <c r="B8" i="2"/>
  <c r="B9" i="2"/>
  <c r="B10" i="2"/>
  <c r="B11" i="2"/>
  <c r="B12" i="2"/>
  <c r="B13" i="2"/>
  <c r="B14" i="2"/>
  <c r="B15" i="2"/>
  <c r="B16" i="2"/>
  <c r="B17" i="2"/>
  <c r="B18" i="2"/>
  <c r="B23" i="2"/>
  <c r="B24" i="2"/>
  <c r="B26" i="2"/>
  <c r="B27" i="2"/>
  <c r="B28" i="2"/>
  <c r="B29" i="2"/>
  <c r="B30" i="2"/>
  <c r="B31" i="2"/>
  <c r="D23" i="2"/>
  <c r="D25" i="2"/>
  <c r="D26" i="2"/>
  <c r="D16" i="2"/>
  <c r="D8" i="2"/>
  <c r="D11" i="2"/>
  <c r="D10" i="2"/>
  <c r="D9" i="2"/>
  <c r="D12" i="2"/>
  <c r="D13" i="2"/>
  <c r="D14" i="2"/>
  <c r="D15" i="2"/>
  <c r="D17" i="2"/>
  <c r="D44" i="2" l="1"/>
  <c r="D18" i="2"/>
  <c r="L1" i="1"/>
  <c r="K1" i="1"/>
  <c r="J1" i="1"/>
  <c r="I1" i="1"/>
  <c r="H1" i="1"/>
  <c r="G1" i="1"/>
  <c r="F1" i="1"/>
  <c r="E1" i="1"/>
  <c r="D1" i="1"/>
  <c r="C1" i="1"/>
  <c r="B1" i="1"/>
  <c r="D31" i="2" l="1"/>
  <c r="D32" i="2" s="1"/>
  <c r="L19" i="1" l="1"/>
  <c r="L18" i="1"/>
  <c r="L17" i="1"/>
  <c r="L16" i="1"/>
  <c r="L15" i="1"/>
  <c r="K19" i="1"/>
  <c r="K18" i="1"/>
  <c r="K17" i="1"/>
  <c r="K16" i="1"/>
  <c r="K15" i="1"/>
  <c r="J19" i="1"/>
  <c r="J18" i="1"/>
  <c r="J17" i="1"/>
  <c r="J16" i="1"/>
  <c r="J15" i="1"/>
  <c r="I19" i="1"/>
  <c r="I18" i="1"/>
  <c r="I17" i="1"/>
  <c r="I16" i="1"/>
  <c r="I15" i="1"/>
  <c r="H19" i="1"/>
  <c r="H18" i="1"/>
  <c r="H17" i="1"/>
  <c r="H16" i="1"/>
  <c r="H15" i="1"/>
  <c r="G19" i="1"/>
  <c r="G18" i="1"/>
  <c r="G17" i="1"/>
  <c r="G16" i="1"/>
  <c r="G15" i="1"/>
  <c r="F19" i="1"/>
  <c r="F18" i="1"/>
  <c r="F17" i="1"/>
  <c r="F16" i="1"/>
  <c r="F15" i="1"/>
  <c r="E19" i="1"/>
  <c r="E18" i="1"/>
  <c r="E17" i="1"/>
  <c r="E16" i="1"/>
  <c r="E15" i="1"/>
  <c r="D19" i="1"/>
  <c r="D18" i="1"/>
  <c r="D17" i="1"/>
  <c r="D16" i="1"/>
  <c r="D15" i="1"/>
  <c r="C19" i="1"/>
  <c r="C18" i="1"/>
  <c r="C17" i="1"/>
  <c r="C16" i="1"/>
  <c r="C15" i="1"/>
  <c r="C13" i="1"/>
  <c r="C12" i="1"/>
  <c r="C11" i="1"/>
  <c r="C10" i="1"/>
  <c r="C9" i="1"/>
  <c r="D13" i="1"/>
  <c r="D12" i="1"/>
  <c r="D11" i="1"/>
  <c r="D10" i="1"/>
  <c r="D9" i="1"/>
  <c r="E13" i="1"/>
  <c r="E12" i="1"/>
  <c r="E11" i="1"/>
  <c r="E10" i="1"/>
  <c r="E9" i="1"/>
  <c r="F13" i="1"/>
  <c r="F12" i="1"/>
  <c r="F11" i="1"/>
  <c r="F10" i="1"/>
  <c r="F9" i="1"/>
  <c r="G13" i="1"/>
  <c r="G12" i="1"/>
  <c r="G11" i="1"/>
  <c r="G10" i="1"/>
  <c r="G9" i="1"/>
  <c r="H11" i="1"/>
  <c r="H10" i="1"/>
  <c r="H9" i="1"/>
  <c r="H12" i="1"/>
  <c r="H13" i="1"/>
  <c r="I13" i="1"/>
  <c r="I12" i="1"/>
  <c r="I11" i="1"/>
  <c r="I10" i="1"/>
  <c r="I9" i="1"/>
  <c r="J9" i="1"/>
  <c r="J10" i="1"/>
  <c r="J11" i="1"/>
  <c r="J12" i="1"/>
  <c r="J13" i="1"/>
  <c r="K13" i="1"/>
  <c r="K12" i="1"/>
  <c r="K11" i="1"/>
  <c r="K10" i="1"/>
  <c r="K9" i="1"/>
  <c r="L9" i="1"/>
  <c r="L10" i="1"/>
  <c r="L11" i="1"/>
  <c r="L12" i="1"/>
  <c r="L13" i="1"/>
</calcChain>
</file>

<file path=xl/sharedStrings.xml><?xml version="1.0" encoding="utf-8"?>
<sst xmlns="http://schemas.openxmlformats.org/spreadsheetml/2006/main" count="200" uniqueCount="62">
  <si>
    <t>Número de casos</t>
  </si>
  <si>
    <t>Sintoma 1</t>
  </si>
  <si>
    <t>Sintoma 2</t>
  </si>
  <si>
    <t>Sintoma 3</t>
  </si>
  <si>
    <t>Sintoma 4</t>
  </si>
  <si>
    <t>Sintoma 5</t>
  </si>
  <si>
    <t>Hábito 1</t>
  </si>
  <si>
    <t>Hábito 2</t>
  </si>
  <si>
    <t>Hábito 3</t>
  </si>
  <si>
    <t>Hábito 4</t>
  </si>
  <si>
    <t>Hábito 5</t>
  </si>
  <si>
    <t>Altura</t>
  </si>
  <si>
    <t>Peso</t>
  </si>
  <si>
    <t>Sem Doença</t>
  </si>
  <si>
    <t>A</t>
  </si>
  <si>
    <t>B</t>
  </si>
  <si>
    <t>C</t>
  </si>
  <si>
    <t>A e B</t>
  </si>
  <si>
    <t>/Número de casos</t>
  </si>
  <si>
    <t>*Número de casos</t>
  </si>
  <si>
    <t>Exemplos:</t>
  </si>
  <si>
    <t>P/ A&amp;B: Dado Sintoma 1 e Hábito 1</t>
  </si>
  <si>
    <t>P(D)=</t>
  </si>
  <si>
    <t>P(S1|D)=</t>
  </si>
  <si>
    <t>P(H1|D)=</t>
  </si>
  <si>
    <t>P/ A: Dado Sintoma 1, 2 e Hábito 4</t>
  </si>
  <si>
    <t>P(S2|D)=</t>
  </si>
  <si>
    <t>P(H4|D)=</t>
  </si>
  <si>
    <t>P(D|S1,H1,¬S2,¬S3,¬S4,¬S5,¬H2,¬H3,¬H4,¬H5)=</t>
  </si>
  <si>
    <t>P(¬S2|D)=</t>
  </si>
  <si>
    <t>P(¬S3|D)=</t>
  </si>
  <si>
    <t>P(¬S4|D)=</t>
  </si>
  <si>
    <t>P(¬S5|D)=</t>
  </si>
  <si>
    <t>P(¬H2|D)=</t>
  </si>
  <si>
    <t>P(¬H3|D)=</t>
  </si>
  <si>
    <t>P(¬H4|D)=</t>
  </si>
  <si>
    <t>P(¬H5|D)=</t>
  </si>
  <si>
    <t>P(¬H1|D)=</t>
  </si>
  <si>
    <t>P(D|S1,S2,H4,¬S3,¬S4,¬S5,¬H1,¬H2,¬H3,¬H5)=</t>
  </si>
  <si>
    <t>P(¬D)=</t>
  </si>
  <si>
    <t>P(S1|¬D)=</t>
  </si>
  <si>
    <t>P(H1|¬D)=</t>
  </si>
  <si>
    <t>P(¬S2|¬D)=</t>
  </si>
  <si>
    <t>P(¬S3|¬D)=</t>
  </si>
  <si>
    <t>P(¬S4|¬D)=</t>
  </si>
  <si>
    <t>P(¬S5|¬D)=</t>
  </si>
  <si>
    <t>P(¬H2|¬D)=</t>
  </si>
  <si>
    <t>P(¬H3|¬D)=</t>
  </si>
  <si>
    <t>P(¬H4|¬D)=</t>
  </si>
  <si>
    <t>P(¬H5|¬D)=</t>
  </si>
  <si>
    <t>Nulo</t>
  </si>
  <si>
    <t>P/ A: Dado Sintoma 1, 4</t>
  </si>
  <si>
    <t>P(D|S1,S4,¬S2,¬S3,¬S5,¬H1,¬H2,¬H3,¬H4,¬H5)=</t>
  </si>
  <si>
    <t>P(S2|¬D)=</t>
  </si>
  <si>
    <t>P(H4|¬D)=</t>
  </si>
  <si>
    <t>P(¬H1|¬D)=</t>
  </si>
  <si>
    <t>P(S4|¬D)=</t>
  </si>
  <si>
    <t>P(S4|D)=</t>
  </si>
  <si>
    <t xml:space="preserve">P/ C: </t>
  </si>
  <si>
    <t>P/ B:</t>
  </si>
  <si>
    <t>P/ A:</t>
  </si>
  <si>
    <t>P/ Saudável: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</si>
</sst>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2" fillId="3" borderId="1" xfId="2"/>
    <xf numFmtId="0" fontId="1" fillId="2" borderId="1" xfId="1" applyBorder="1"/>
    <xf numFmtId="0" fontId="3" fillId="4" borderId="1" xfId="3" applyBorder="1"/>
    <xf numFmtId="0" fontId="4" fillId="5" borderId="1" xfId="4"/>
  </cellXfs>
  <cellStyles count="5">
    <cellStyle name="Bom" xfId="3" builtinId="26"/>
    <cellStyle name="Cálculo" xfId="2" builtinId="22"/>
    <cellStyle name="Entrada" xfId="4" builtinId="20"/>
    <cellStyle name="Incorre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Doenças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-6.1635389326334208E-2"/>
                  <c:y val="2.0293817439486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5241251093613302E-2"/>
                  <c:y val="9.377004957713619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Dados!$A$3:$A$7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Dados!$B$3:$B$7</c:f>
              <c:numCache>
                <c:formatCode>General</c:formatCode>
                <c:ptCount val="5"/>
                <c:pt idx="0">
                  <c:v>750</c:v>
                </c:pt>
                <c:pt idx="1">
                  <c:v>100</c:v>
                </c:pt>
                <c:pt idx="2">
                  <c:v>90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5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4.17584341623893E-2"/>
                  <c:y val="-0.200000349956255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0552540154998755"/>
                  <c:y val="9.14918635170603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5054948599231982"/>
                  <c:y val="6.952930883639565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7.8954054598423685E-3"/>
                  <c:y val="2.982648002333041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8116779596086979"/>
                  <c:y val="2.00549431321084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Dados!$A$3:$A$7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Dados!$G$3:$G$7</c:f>
              <c:numCache>
                <c:formatCode>General</c:formatCode>
                <c:ptCount val="5"/>
                <c:pt idx="0">
                  <c:v>700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5 em Proporção ao Número</a:t>
            </a:r>
            <a:r>
              <a:rPr lang="pt-BR" baseline="0"/>
              <a:t> de Casos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4084067144186757"/>
                  <c:y val="-0.222222586759988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5608943430851527"/>
                  <c:y val="1.721711869349664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Dados!$A$9:$A$13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Dados!$G$9:$G$13</c:f>
              <c:numCache>
                <c:formatCode>General</c:formatCode>
                <c:ptCount val="5"/>
                <c:pt idx="0">
                  <c:v>0.93333333333333335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1 em Incidencia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9.9842848797505324E-3"/>
                  <c:y val="-2.97670313334726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Dados!$A$15:$A$19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Dados!$C$15:$C$19</c:f>
              <c:numCache>
                <c:formatCode>General</c:formatCode>
                <c:ptCount val="5"/>
                <c:pt idx="0">
                  <c:v>5250</c:v>
                </c:pt>
                <c:pt idx="1">
                  <c:v>7500</c:v>
                </c:pt>
                <c:pt idx="2">
                  <c:v>2070</c:v>
                </c:pt>
                <c:pt idx="3">
                  <c:v>1200</c:v>
                </c:pt>
                <c:pt idx="4">
                  <c:v>80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2 em Incidencia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3.4332025111281153E-2"/>
                  <c:y val="-4.36825927732484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Dados!$A$15:$A$19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Dados!$D$15:$D$19</c:f>
              <c:numCache>
                <c:formatCode>General</c:formatCode>
                <c:ptCount val="5"/>
                <c:pt idx="0">
                  <c:v>3750</c:v>
                </c:pt>
                <c:pt idx="1">
                  <c:v>5000</c:v>
                </c:pt>
                <c:pt idx="2">
                  <c:v>4050</c:v>
                </c:pt>
                <c:pt idx="3">
                  <c:v>800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3 em Incidencia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37605807086614174"/>
                  <c:y val="-3.39158330020102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4114646327516274E-2"/>
                  <c:y val="1.96684706447092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Dados!$A$15:$A$19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Dados!$E$15:$E$19</c:f>
              <c:numCache>
                <c:formatCode>General</c:formatCode>
                <c:ptCount val="5"/>
                <c:pt idx="0">
                  <c:v>2250</c:v>
                </c:pt>
                <c:pt idx="1">
                  <c:v>2500</c:v>
                </c:pt>
                <c:pt idx="2">
                  <c:v>6120</c:v>
                </c:pt>
                <c:pt idx="3">
                  <c:v>400</c:v>
                </c:pt>
                <c:pt idx="4">
                  <c:v>80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4 em Incidencia</a:t>
            </a:r>
          </a:p>
        </c:rich>
      </c:tx>
      <c:layout>
        <c:manualLayout>
          <c:xMode val="edge"/>
          <c:yMode val="edge"/>
          <c:x val="0.140375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30304346752894135"/>
                  <c:y val="6.26914113611904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2923917425682289E-2"/>
                  <c:y val="1.08647481011776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8725721784776924E-2"/>
                  <c:y val="-3.04594757572856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Dados!$A$15:$A$19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Dados!$F$15:$F$19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810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5 em Incidencia</a:t>
            </a:r>
          </a:p>
        </c:rich>
      </c:tx>
      <c:layout>
        <c:manualLayout>
          <c:xMode val="edge"/>
          <c:yMode val="edge"/>
          <c:x val="0.13506775602892898"/>
          <c:y val="1.966568338249754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4084067144186757"/>
                  <c:y val="-0.222222586759988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8760397896971343E-2"/>
                  <c:y val="7.665590473757152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0788800302783546E-2"/>
                  <c:y val="-4.091700926764685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2014908794707868"/>
                  <c:y val="1.36148468167142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2020664971737467"/>
                  <c:y val="2.92535556949186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Dados!$A$15:$A$19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Dados!$G$15:$G$19</c:f>
              <c:numCache>
                <c:formatCode>General</c:formatCode>
                <c:ptCount val="5"/>
                <c:pt idx="0">
                  <c:v>525000</c:v>
                </c:pt>
                <c:pt idx="1">
                  <c:v>1000</c:v>
                </c:pt>
                <c:pt idx="2">
                  <c:v>810</c:v>
                </c:pt>
                <c:pt idx="3">
                  <c:v>160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1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953256678587247"/>
                  <c:y val="5.09740449110527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537510936132986E-2"/>
                  <c:y val="1.56106007582385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Dados!$A$3:$A$7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Dados!$C$3:$C$7</c:f>
              <c:numCache>
                <c:formatCode>General</c:formatCode>
                <c:ptCount val="5"/>
                <c:pt idx="0">
                  <c:v>7</c:v>
                </c:pt>
                <c:pt idx="1">
                  <c:v>75</c:v>
                </c:pt>
                <c:pt idx="2">
                  <c:v>23</c:v>
                </c:pt>
                <c:pt idx="3">
                  <c:v>30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1 em Proporção ao Número</a:t>
            </a:r>
            <a:r>
              <a:rPr lang="pt-BR" baseline="0"/>
              <a:t> de Casos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35105822787476354"/>
                  <c:y val="-2.97669187167388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Dados!$A$9:$A$13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Dados!$C$9:$C$13</c:f>
              <c:numCache>
                <c:formatCode>General</c:formatCode>
                <c:ptCount val="5"/>
                <c:pt idx="0">
                  <c:v>9.3333333333333341E-3</c:v>
                </c:pt>
                <c:pt idx="1">
                  <c:v>0.75</c:v>
                </c:pt>
                <c:pt idx="2">
                  <c:v>0.25555555555555554</c:v>
                </c:pt>
                <c:pt idx="3">
                  <c:v>0.75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953256678587247"/>
                  <c:y val="5.09740449110527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537510936132986E-2"/>
                  <c:y val="1.56106007582385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Dados!$A$3:$A$7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Dados!$D$3:$D$7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45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2 em Proporção ao Número</a:t>
            </a:r>
            <a:r>
              <a:rPr lang="pt-BR" baseline="0"/>
              <a:t> de Casos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38022473753280839"/>
                  <c:y val="-1.61676324529340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Dados!$A$9:$A$13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Dados!$D$9:$D$13</c:f>
              <c:numCache>
                <c:formatCode>General</c:formatCode>
                <c:ptCount val="5"/>
                <c:pt idx="0">
                  <c:v>6.6666666666666671E-3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3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953256678587247"/>
                  <c:y val="5.09740449110527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537510936132986E-2"/>
                  <c:y val="1.56106007582385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Dados!$A$3:$A$7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Dados!$E$3:$E$7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68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3 em Proporção ao Número</a:t>
            </a:r>
            <a:r>
              <a:rPr lang="pt-BR" baseline="0"/>
              <a:t> de Casos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37605807086614174"/>
                  <c:y val="-3.39158330020102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Dados!$A$9:$A$13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Dados!$E$9:$E$13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0.25</c:v>
                </c:pt>
                <c:pt idx="2">
                  <c:v>0.75555555555555554</c:v>
                </c:pt>
                <c:pt idx="3">
                  <c:v>0.25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4</a:t>
            </a:r>
          </a:p>
        </c:rich>
      </c:tx>
      <c:layout>
        <c:manualLayout>
          <c:xMode val="edge"/>
          <c:yMode val="edge"/>
          <c:x val="0.13620833333333332"/>
          <c:y val="4.4444444444444444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7.880085301837271E-2"/>
                  <c:y val="3.76402449693788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2828969816272967"/>
                  <c:y val="1.36990376202974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0854349351451194E-2"/>
                  <c:y val="0.154499489647127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Dados!$A$3:$A$7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4 em Proporção ao Número</a:t>
            </a:r>
            <a:r>
              <a:rPr lang="pt-BR" baseline="0"/>
              <a:t> de Casos</a:t>
            </a:r>
            <a:endParaRPr lang="pt-BR"/>
          </a:p>
        </c:rich>
      </c:tx>
      <c:layout>
        <c:manualLayout>
          <c:xMode val="edge"/>
          <c:yMode val="edge"/>
          <c:x val="0.140375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33227526246719169"/>
                  <c:y val="5.48251697433707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143996062992126"/>
                  <c:y val="1.47977368948056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8725721784776924E-2"/>
                  <c:y val="-3.04594757572856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Dados!$A$9:$A$13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Dados!$F$9:$F$13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0.05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23</xdr:col>
      <xdr:colOff>600075</xdr:colOff>
      <xdr:row>18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3</xdr:col>
      <xdr:colOff>600075</xdr:colOff>
      <xdr:row>33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600075</xdr:colOff>
      <xdr:row>50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8</xdr:col>
      <xdr:colOff>600075</xdr:colOff>
      <xdr:row>33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8</xdr:col>
      <xdr:colOff>600075</xdr:colOff>
      <xdr:row>50</xdr:row>
      <xdr:rowOff>180975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13</xdr:col>
      <xdr:colOff>600076</xdr:colOff>
      <xdr:row>33</xdr:row>
      <xdr:rowOff>180975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13</xdr:col>
      <xdr:colOff>600075</xdr:colOff>
      <xdr:row>50</xdr:row>
      <xdr:rowOff>180975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18</xdr:col>
      <xdr:colOff>600075</xdr:colOff>
      <xdr:row>33</xdr:row>
      <xdr:rowOff>180975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18</xdr:col>
      <xdr:colOff>600075</xdr:colOff>
      <xdr:row>50</xdr:row>
      <xdr:rowOff>180975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23</xdr:col>
      <xdr:colOff>600075</xdr:colOff>
      <xdr:row>33</xdr:row>
      <xdr:rowOff>180975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23</xdr:col>
      <xdr:colOff>600075</xdr:colOff>
      <xdr:row>50</xdr:row>
      <xdr:rowOff>180975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3</xdr:col>
      <xdr:colOff>600075</xdr:colOff>
      <xdr:row>67</xdr:row>
      <xdr:rowOff>180975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8</xdr:col>
      <xdr:colOff>600075</xdr:colOff>
      <xdr:row>67</xdr:row>
      <xdr:rowOff>180975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13</xdr:col>
      <xdr:colOff>600075</xdr:colOff>
      <xdr:row>67</xdr:row>
      <xdr:rowOff>180975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18</xdr:col>
      <xdr:colOff>600075</xdr:colOff>
      <xdr:row>67</xdr:row>
      <xdr:rowOff>180975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51</xdr:row>
      <xdr:rowOff>0</xdr:rowOff>
    </xdr:from>
    <xdr:to>
      <xdr:col>23</xdr:col>
      <xdr:colOff>600075</xdr:colOff>
      <xdr:row>67</xdr:row>
      <xdr:rowOff>180975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485775</xdr:colOff>
      <xdr:row>4</xdr:row>
      <xdr:rowOff>161925</xdr:rowOff>
    </xdr:to>
    <xdr:pic>
      <xdr:nvPicPr>
        <xdr:cNvPr id="3" name="Imagem 2" descr="Multivariable Bayes' Ru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6735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zoomScaleNormal="100" workbookViewId="0">
      <selection activeCell="L7" sqref="L7"/>
    </sheetView>
  </sheetViews>
  <sheetFormatPr defaultRowHeight="15" x14ac:dyDescent="0.25"/>
  <cols>
    <col min="1" max="1" width="11.5703125" customWidth="1"/>
    <col min="2" max="2" width="15.85546875" customWidth="1"/>
  </cols>
  <sheetData>
    <row r="1" spans="1:14" x14ac:dyDescent="0.25">
      <c r="A1" t="s">
        <v>50</v>
      </c>
      <c r="B1">
        <f>SUM(B3:B7)-SUM(B3:B7)</f>
        <v>0</v>
      </c>
      <c r="C1">
        <f>SUM(B3:B7)-SUM(C3:C7)</f>
        <v>861</v>
      </c>
      <c r="D1">
        <f>SUM(B3:B7)-SUM(D3:D7)</f>
        <v>875</v>
      </c>
      <c r="E1">
        <f>SUM(B3:B7)-SUM(E3:E7)</f>
        <v>890</v>
      </c>
      <c r="F1">
        <f>SUM(B3:B7)-SUM(F3:F7)</f>
        <v>990</v>
      </c>
      <c r="G1">
        <f>SUM(B3:B7)-SUM(G3:G7)</f>
        <v>276</v>
      </c>
      <c r="H1">
        <f>SUM(B3:B7)-SUM(H3:H7)</f>
        <v>416</v>
      </c>
      <c r="I1">
        <f>SUM(B3:B7)-SUM(I3:I7)</f>
        <v>541</v>
      </c>
      <c r="J1">
        <f>SUM(B3:B7)-SUM(J3:J7)</f>
        <v>310</v>
      </c>
      <c r="K1">
        <f>SUM(B3:B7)-SUM(K3:K7)</f>
        <v>542</v>
      </c>
      <c r="L1">
        <f>SUM(B3:B7)-SUM(L3:L7)</f>
        <v>284</v>
      </c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 x14ac:dyDescent="0.25">
      <c r="A3" t="s">
        <v>13</v>
      </c>
      <c r="B3">
        <v>750</v>
      </c>
      <c r="C3">
        <v>7</v>
      </c>
      <c r="D3">
        <v>5</v>
      </c>
      <c r="E3">
        <v>3</v>
      </c>
      <c r="F3">
        <v>0</v>
      </c>
      <c r="G3">
        <v>700</v>
      </c>
      <c r="H3">
        <v>500</v>
      </c>
      <c r="I3">
        <v>400</v>
      </c>
      <c r="J3">
        <v>600</v>
      </c>
      <c r="K3">
        <v>300</v>
      </c>
      <c r="L3">
        <v>700</v>
      </c>
    </row>
    <row r="4" spans="1:14" x14ac:dyDescent="0.25">
      <c r="A4" t="s">
        <v>14</v>
      </c>
      <c r="B4">
        <v>100</v>
      </c>
      <c r="C4">
        <v>75</v>
      </c>
      <c r="D4">
        <v>50</v>
      </c>
      <c r="E4">
        <v>25</v>
      </c>
      <c r="F4">
        <v>0</v>
      </c>
      <c r="G4">
        <v>10</v>
      </c>
      <c r="H4">
        <v>10</v>
      </c>
      <c r="I4">
        <v>25</v>
      </c>
      <c r="J4">
        <v>50</v>
      </c>
      <c r="K4">
        <v>75</v>
      </c>
      <c r="L4">
        <v>10</v>
      </c>
    </row>
    <row r="5" spans="1:14" x14ac:dyDescent="0.25">
      <c r="A5" t="s">
        <v>15</v>
      </c>
      <c r="B5">
        <v>90</v>
      </c>
      <c r="C5">
        <v>23</v>
      </c>
      <c r="D5">
        <v>45</v>
      </c>
      <c r="E5">
        <v>68</v>
      </c>
      <c r="F5">
        <v>9</v>
      </c>
      <c r="G5">
        <v>9</v>
      </c>
      <c r="H5">
        <v>68</v>
      </c>
      <c r="I5">
        <v>23</v>
      </c>
      <c r="J5">
        <v>9</v>
      </c>
      <c r="K5">
        <v>45</v>
      </c>
      <c r="L5">
        <v>0</v>
      </c>
    </row>
    <row r="6" spans="1:14" x14ac:dyDescent="0.25">
      <c r="A6" t="s">
        <v>16</v>
      </c>
      <c r="B6">
        <v>40</v>
      </c>
      <c r="C6">
        <v>30</v>
      </c>
      <c r="D6">
        <v>20</v>
      </c>
      <c r="E6">
        <v>10</v>
      </c>
      <c r="F6">
        <v>0</v>
      </c>
      <c r="G6">
        <v>4</v>
      </c>
      <c r="H6">
        <v>4</v>
      </c>
      <c r="I6">
        <v>10</v>
      </c>
      <c r="J6">
        <v>30</v>
      </c>
      <c r="K6">
        <v>30</v>
      </c>
      <c r="L6">
        <v>4</v>
      </c>
    </row>
    <row r="7" spans="1:14" x14ac:dyDescent="0.25">
      <c r="A7" t="s">
        <v>17</v>
      </c>
      <c r="B7">
        <v>20</v>
      </c>
      <c r="C7">
        <v>4</v>
      </c>
      <c r="D7">
        <v>5</v>
      </c>
      <c r="E7">
        <v>4</v>
      </c>
      <c r="F7">
        <v>1</v>
      </c>
      <c r="G7">
        <v>1</v>
      </c>
      <c r="H7">
        <v>2</v>
      </c>
      <c r="I7">
        <v>1</v>
      </c>
      <c r="J7">
        <v>1</v>
      </c>
      <c r="K7">
        <v>8</v>
      </c>
      <c r="L7">
        <v>2</v>
      </c>
    </row>
    <row r="8" spans="1:14" x14ac:dyDescent="0.25">
      <c r="C8" t="s">
        <v>18</v>
      </c>
    </row>
    <row r="9" spans="1:14" x14ac:dyDescent="0.25">
      <c r="A9" t="s">
        <v>13</v>
      </c>
      <c r="C9">
        <f>C3/B3</f>
        <v>9.3333333333333341E-3</v>
      </c>
      <c r="D9">
        <f>D3/B3</f>
        <v>6.6666666666666671E-3</v>
      </c>
      <c r="E9">
        <f>E3/B3</f>
        <v>4.0000000000000001E-3</v>
      </c>
      <c r="F9">
        <f>F3/B3</f>
        <v>0</v>
      </c>
      <c r="G9">
        <f>G3/B3</f>
        <v>0.93333333333333335</v>
      </c>
      <c r="H9">
        <f>H3/B3</f>
        <v>0.66666666666666663</v>
      </c>
      <c r="I9">
        <f>I3/B3</f>
        <v>0.53333333333333333</v>
      </c>
      <c r="J9">
        <f>J3/B3</f>
        <v>0.8</v>
      </c>
      <c r="K9">
        <f>K3/B3</f>
        <v>0.4</v>
      </c>
      <c r="L9">
        <f>L3/B3</f>
        <v>0.93333333333333335</v>
      </c>
    </row>
    <row r="10" spans="1:14" x14ac:dyDescent="0.25">
      <c r="A10" t="s">
        <v>14</v>
      </c>
      <c r="C10">
        <f>C4/B4</f>
        <v>0.75</v>
      </c>
      <c r="D10">
        <f>D4/B4</f>
        <v>0.5</v>
      </c>
      <c r="E10">
        <f>E4/B4</f>
        <v>0.25</v>
      </c>
      <c r="F10">
        <f>F4/B4</f>
        <v>0</v>
      </c>
      <c r="G10">
        <f>G4/B4</f>
        <v>0.1</v>
      </c>
      <c r="H10">
        <f>H4/B4</f>
        <v>0.1</v>
      </c>
      <c r="I10">
        <f>I4/B4</f>
        <v>0.25</v>
      </c>
      <c r="J10">
        <f>J4/B4</f>
        <v>0.5</v>
      </c>
      <c r="K10">
        <f>K4/B4</f>
        <v>0.75</v>
      </c>
      <c r="L10">
        <f>L4/B4</f>
        <v>0.1</v>
      </c>
    </row>
    <row r="11" spans="1:14" x14ac:dyDescent="0.25">
      <c r="A11" t="s">
        <v>15</v>
      </c>
      <c r="C11">
        <f>C5/B5</f>
        <v>0.25555555555555554</v>
      </c>
      <c r="D11">
        <f>D5/B5</f>
        <v>0.5</v>
      </c>
      <c r="E11">
        <f>E5/B5</f>
        <v>0.75555555555555554</v>
      </c>
      <c r="F11">
        <f>F5/B5</f>
        <v>0.1</v>
      </c>
      <c r="G11">
        <f>G5/B5</f>
        <v>0.1</v>
      </c>
      <c r="H11">
        <f>H5/B5</f>
        <v>0.75555555555555554</v>
      </c>
      <c r="I11">
        <f>I5/B5</f>
        <v>0.25555555555555554</v>
      </c>
      <c r="J11">
        <f>J5/B5</f>
        <v>0.1</v>
      </c>
      <c r="K11">
        <f>K5/B5</f>
        <v>0.5</v>
      </c>
      <c r="L11">
        <f>L5/B5</f>
        <v>0</v>
      </c>
    </row>
    <row r="12" spans="1:14" x14ac:dyDescent="0.25">
      <c r="A12" t="s">
        <v>16</v>
      </c>
      <c r="C12">
        <f>C6/B6</f>
        <v>0.75</v>
      </c>
      <c r="D12">
        <f>D6/B6</f>
        <v>0.5</v>
      </c>
      <c r="E12">
        <f>E6/B6</f>
        <v>0.25</v>
      </c>
      <c r="F12">
        <f>F6/B6</f>
        <v>0</v>
      </c>
      <c r="G12">
        <f>G6/B6</f>
        <v>0.1</v>
      </c>
      <c r="H12">
        <f>H6/B6</f>
        <v>0.1</v>
      </c>
      <c r="I12">
        <f>I6/B6</f>
        <v>0.25</v>
      </c>
      <c r="J12">
        <f>J6/B6</f>
        <v>0.75</v>
      </c>
      <c r="K12">
        <f>K6/B6</f>
        <v>0.75</v>
      </c>
      <c r="L12">
        <f>L6/B6</f>
        <v>0.1</v>
      </c>
    </row>
    <row r="13" spans="1:14" x14ac:dyDescent="0.25">
      <c r="A13" t="s">
        <v>17</v>
      </c>
      <c r="C13">
        <f>C7/B7</f>
        <v>0.2</v>
      </c>
      <c r="D13">
        <f>D7/B7</f>
        <v>0.25</v>
      </c>
      <c r="E13">
        <f>E7/B7</f>
        <v>0.2</v>
      </c>
      <c r="F13">
        <f>F7/B7</f>
        <v>0.05</v>
      </c>
      <c r="G13">
        <f>G7/B7</f>
        <v>0.05</v>
      </c>
      <c r="H13">
        <f>H7/B7</f>
        <v>0.1</v>
      </c>
      <c r="I13">
        <f>I7/B7</f>
        <v>0.05</v>
      </c>
      <c r="J13">
        <f>J7/B7</f>
        <v>0.05</v>
      </c>
      <c r="K13">
        <f>K7/B7</f>
        <v>0.4</v>
      </c>
      <c r="L13">
        <f>L7/B7</f>
        <v>0.1</v>
      </c>
    </row>
    <row r="14" spans="1:14" x14ac:dyDescent="0.25">
      <c r="C14" t="s">
        <v>19</v>
      </c>
    </row>
    <row r="15" spans="1:14" x14ac:dyDescent="0.25">
      <c r="A15" t="s">
        <v>13</v>
      </c>
      <c r="C15">
        <f>C3*B3</f>
        <v>5250</v>
      </c>
      <c r="D15">
        <f>D3*B3</f>
        <v>3750</v>
      </c>
      <c r="E15">
        <f>E3*B3</f>
        <v>2250</v>
      </c>
      <c r="F15">
        <f>F3*B3</f>
        <v>0</v>
      </c>
      <c r="G15">
        <f>G3*B3</f>
        <v>525000</v>
      </c>
      <c r="H15">
        <f>H3*B3</f>
        <v>375000</v>
      </c>
      <c r="I15">
        <f>I3*B3</f>
        <v>300000</v>
      </c>
      <c r="J15">
        <f>J3*B3</f>
        <v>450000</v>
      </c>
      <c r="K15">
        <f>K3*B3</f>
        <v>225000</v>
      </c>
      <c r="L15">
        <f>L3*B3</f>
        <v>525000</v>
      </c>
    </row>
    <row r="16" spans="1:14" x14ac:dyDescent="0.25">
      <c r="A16" t="s">
        <v>14</v>
      </c>
      <c r="C16">
        <f>C4*B4</f>
        <v>7500</v>
      </c>
      <c r="D16">
        <f t="shared" ref="D16" si="0">D4*B4</f>
        <v>5000</v>
      </c>
      <c r="E16">
        <f t="shared" ref="E16" si="1">E4*B4</f>
        <v>2500</v>
      </c>
      <c r="F16">
        <f t="shared" ref="F16" si="2">F4*B4</f>
        <v>0</v>
      </c>
      <c r="G16">
        <f t="shared" ref="G16" si="3">G4*B4</f>
        <v>1000</v>
      </c>
      <c r="H16">
        <f t="shared" ref="H16" si="4">H4*B4</f>
        <v>1000</v>
      </c>
      <c r="I16">
        <f t="shared" ref="I16" si="5">I4*B4</f>
        <v>2500</v>
      </c>
      <c r="J16">
        <f t="shared" ref="J16" si="6">J4*B4</f>
        <v>5000</v>
      </c>
      <c r="K16">
        <f t="shared" ref="K16:K19" si="7">K4*B4</f>
        <v>7500</v>
      </c>
      <c r="L16">
        <f t="shared" ref="L16:L19" si="8">L4*B4</f>
        <v>1000</v>
      </c>
    </row>
    <row r="17" spans="1:12" x14ac:dyDescent="0.25">
      <c r="A17" t="s">
        <v>15</v>
      </c>
      <c r="C17">
        <f>C5*B5</f>
        <v>2070</v>
      </c>
      <c r="D17">
        <f t="shared" ref="D17" si="9">D5*B5</f>
        <v>4050</v>
      </c>
      <c r="E17">
        <f t="shared" ref="E17" si="10">E5*B5</f>
        <v>6120</v>
      </c>
      <c r="F17">
        <f t="shared" ref="F17" si="11">F5*B5</f>
        <v>810</v>
      </c>
      <c r="G17">
        <f t="shared" ref="G17" si="12">G5*B5</f>
        <v>810</v>
      </c>
      <c r="H17">
        <f t="shared" ref="H17" si="13">H5*B5</f>
        <v>6120</v>
      </c>
      <c r="I17">
        <f t="shared" ref="I17" si="14">I5*B5</f>
        <v>2070</v>
      </c>
      <c r="J17">
        <f t="shared" ref="J17" si="15">J5*B5</f>
        <v>810</v>
      </c>
      <c r="K17">
        <f t="shared" si="7"/>
        <v>4050</v>
      </c>
      <c r="L17">
        <f t="shared" si="8"/>
        <v>0</v>
      </c>
    </row>
    <row r="18" spans="1:12" x14ac:dyDescent="0.25">
      <c r="A18" t="s">
        <v>16</v>
      </c>
      <c r="C18">
        <f>C6*B6</f>
        <v>1200</v>
      </c>
      <c r="D18">
        <f t="shared" ref="D18" si="16">D6*B6</f>
        <v>800</v>
      </c>
      <c r="E18">
        <f t="shared" ref="E18" si="17">E6*B6</f>
        <v>400</v>
      </c>
      <c r="F18">
        <f t="shared" ref="F18" si="18">F6*B6</f>
        <v>0</v>
      </c>
      <c r="G18">
        <f t="shared" ref="G18" si="19">G6*B6</f>
        <v>160</v>
      </c>
      <c r="H18">
        <f t="shared" ref="H18" si="20">H6*B6</f>
        <v>160</v>
      </c>
      <c r="I18">
        <f t="shared" ref="I18" si="21">I6*B6</f>
        <v>400</v>
      </c>
      <c r="J18">
        <f t="shared" ref="J18" si="22">J6*B6</f>
        <v>1200</v>
      </c>
      <c r="K18">
        <f t="shared" si="7"/>
        <v>1200</v>
      </c>
      <c r="L18">
        <f t="shared" si="8"/>
        <v>160</v>
      </c>
    </row>
    <row r="19" spans="1:12" x14ac:dyDescent="0.25">
      <c r="A19" t="s">
        <v>17</v>
      </c>
      <c r="C19">
        <f>C7*B7</f>
        <v>80</v>
      </c>
      <c r="D19">
        <f t="shared" ref="D19" si="23">D7*B7</f>
        <v>100</v>
      </c>
      <c r="E19">
        <f t="shared" ref="E19" si="24">E7*B7</f>
        <v>80</v>
      </c>
      <c r="F19">
        <f t="shared" ref="F19" si="25">F7*B7</f>
        <v>20</v>
      </c>
      <c r="G19">
        <f t="shared" ref="G19" si="26">G7*B7</f>
        <v>20</v>
      </c>
      <c r="H19">
        <f t="shared" ref="H19" si="27">H7*B7</f>
        <v>40</v>
      </c>
      <c r="I19">
        <f t="shared" ref="I19" si="28">I7*B7</f>
        <v>20</v>
      </c>
      <c r="J19">
        <f t="shared" ref="J19" si="29">J7*B7</f>
        <v>20</v>
      </c>
      <c r="K19">
        <f t="shared" si="7"/>
        <v>160</v>
      </c>
      <c r="L19">
        <f t="shared" si="8"/>
        <v>40</v>
      </c>
    </row>
  </sheetData>
  <pageMargins left="0.25" right="0.25" top="0.75" bottom="0.75" header="0.3" footer="0.3"/>
  <pageSetup paperSize="9" scale="4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X45"/>
  <sheetViews>
    <sheetView tabSelected="1" workbookViewId="0">
      <selection activeCell="F25" sqref="F25"/>
    </sheetView>
  </sheetViews>
  <sheetFormatPr defaultRowHeight="15" x14ac:dyDescent="0.25"/>
  <cols>
    <col min="1" max="1" width="10.7109375" customWidth="1"/>
    <col min="3" max="3" width="45.7109375" customWidth="1"/>
    <col min="5" max="5" width="10.42578125" customWidth="1"/>
    <col min="6" max="7" width="10.7109375" customWidth="1"/>
    <col min="8" max="8" width="45.7109375" customWidth="1"/>
    <col min="9" max="9" width="10.5703125" customWidth="1"/>
    <col min="11" max="11" width="10.7109375" customWidth="1"/>
    <col min="13" max="13" width="45.7109375" customWidth="1"/>
    <col min="15" max="16" width="10.7109375" customWidth="1"/>
    <col min="17" max="17" width="10.42578125" customWidth="1"/>
    <col min="18" max="18" width="45.7109375" customWidth="1"/>
    <col min="19" max="19" width="10.7109375" customWidth="1"/>
    <col min="21" max="21" width="10.7109375" customWidth="1"/>
    <col min="23" max="23" width="45.7109375" customWidth="1"/>
  </cols>
  <sheetData>
    <row r="6" spans="1:24" x14ac:dyDescent="0.25">
      <c r="A6" t="s">
        <v>20</v>
      </c>
    </row>
    <row r="7" spans="1:24" x14ac:dyDescent="0.25">
      <c r="A7" s="4" t="s">
        <v>21</v>
      </c>
      <c r="B7" s="4"/>
      <c r="C7" s="4"/>
      <c r="F7" s="4" t="s">
        <v>58</v>
      </c>
      <c r="G7" s="4"/>
      <c r="H7" s="4"/>
      <c r="K7" s="4" t="s">
        <v>59</v>
      </c>
      <c r="L7" s="4"/>
      <c r="M7" s="4"/>
      <c r="P7" s="4" t="s">
        <v>60</v>
      </c>
      <c r="Q7" s="4"/>
      <c r="R7" s="4"/>
      <c r="U7" s="4" t="s">
        <v>61</v>
      </c>
      <c r="V7" s="4"/>
      <c r="W7" s="4"/>
    </row>
    <row r="8" spans="1:24" x14ac:dyDescent="0.25">
      <c r="A8" t="s">
        <v>22</v>
      </c>
      <c r="B8">
        <f>Dados!B7/SUM(Dados!B3:B7)</f>
        <v>0.02</v>
      </c>
      <c r="C8" t="s">
        <v>40</v>
      </c>
      <c r="D8">
        <f>SUM(Dados!C3:C6)/(SUM(Dados!C3:C6)+Dados!C1)</f>
        <v>0.13554216867469879</v>
      </c>
      <c r="F8" t="s">
        <v>22</v>
      </c>
      <c r="G8">
        <f>Dados!F7/SUM(Dados!F3:F7)</f>
        <v>0.1</v>
      </c>
      <c r="H8" t="s">
        <v>40</v>
      </c>
      <c r="I8">
        <f>SUM(Dados!G3:G6)/(SUM(Dados!G3:G6)+Dados!G1)</f>
        <v>0.72372372372372373</v>
      </c>
      <c r="K8" t="s">
        <v>22</v>
      </c>
      <c r="L8">
        <f>Dados!J7/SUM(Dados!J3:J7)</f>
        <v>1.4492753623188406E-3</v>
      </c>
      <c r="M8" t="s">
        <v>40</v>
      </c>
      <c r="N8">
        <f>SUM(Dados!K3:K6)/(SUM(Dados!K3:K6)+Dados!K1)</f>
        <v>0.4536290322580645</v>
      </c>
      <c r="P8" t="s">
        <v>22</v>
      </c>
      <c r="Q8" t="e">
        <f>Dados!N7/SUM(Dados!N3:N7)</f>
        <v>#DIV/0!</v>
      </c>
      <c r="R8" t="s">
        <v>40</v>
      </c>
      <c r="S8" t="e">
        <f>SUM(Dados!O3:O6)/(SUM(Dados!O3:O6)+Dados!O1)</f>
        <v>#DIV/0!</v>
      </c>
      <c r="U8" t="s">
        <v>22</v>
      </c>
      <c r="V8" t="e">
        <f>Dados!R7/SUM(Dados!R3:R7)</f>
        <v>#DIV/0!</v>
      </c>
      <c r="W8" t="s">
        <v>40</v>
      </c>
      <c r="X8" t="e">
        <f>SUM(Dados!S3:S6)/(SUM(Dados!S3:S6)+Dados!S1)</f>
        <v>#DIV/0!</v>
      </c>
    </row>
    <row r="9" spans="1:24" x14ac:dyDescent="0.25">
      <c r="A9" t="s">
        <v>23</v>
      </c>
      <c r="B9">
        <f>Dados!C7/Dados!B7</f>
        <v>0.2</v>
      </c>
      <c r="C9" t="s">
        <v>41</v>
      </c>
      <c r="D9">
        <f>SUM(Dados!H3:H6)/(SUM(Dados!H3:H6)+Dados!H1)</f>
        <v>0.58316633266533069</v>
      </c>
      <c r="F9" t="s">
        <v>23</v>
      </c>
      <c r="G9">
        <f>Dados!G7/Dados!F7</f>
        <v>1</v>
      </c>
      <c r="H9" t="s">
        <v>41</v>
      </c>
      <c r="I9">
        <f>SUM(Dados!L3:L6)/(SUM(Dados!L3:L6)+Dados!L1)</f>
        <v>0.71543086172344694</v>
      </c>
      <c r="K9" t="s">
        <v>23</v>
      </c>
      <c r="L9">
        <f>Dados!K7/Dados!J7</f>
        <v>8</v>
      </c>
      <c r="M9" t="s">
        <v>41</v>
      </c>
      <c r="N9" t="e">
        <f>SUM(Dados!P3:P6)/(SUM(Dados!P3:P6)+Dados!P1)</f>
        <v>#DIV/0!</v>
      </c>
      <c r="P9" t="s">
        <v>23</v>
      </c>
      <c r="Q9" t="e">
        <f>Dados!O7/Dados!N7</f>
        <v>#DIV/0!</v>
      </c>
      <c r="R9" t="s">
        <v>41</v>
      </c>
      <c r="S9" t="e">
        <f>SUM(Dados!T3:T6)/(SUM(Dados!T3:T6)+Dados!T1)</f>
        <v>#DIV/0!</v>
      </c>
      <c r="U9" t="s">
        <v>23</v>
      </c>
      <c r="V9" t="e">
        <f>Dados!S7/Dados!R7</f>
        <v>#DIV/0!</v>
      </c>
      <c r="W9" t="s">
        <v>41</v>
      </c>
      <c r="X9" t="e">
        <f>SUM(Dados!X3:X6)/(SUM(Dados!X3:X6)+Dados!X1)</f>
        <v>#DIV/0!</v>
      </c>
    </row>
    <row r="10" spans="1:24" x14ac:dyDescent="0.25">
      <c r="A10" t="s">
        <v>24</v>
      </c>
      <c r="B10">
        <f>Dados!H7/Dados!B7</f>
        <v>0.1</v>
      </c>
      <c r="C10" t="s">
        <v>42</v>
      </c>
      <c r="D10">
        <f>SUM(Dados!D1)/(SUM(Dados!D3:D6)+Dados!D1)</f>
        <v>0.87939698492462315</v>
      </c>
      <c r="F10" t="s">
        <v>24</v>
      </c>
      <c r="G10">
        <f>Dados!L7/Dados!F7</f>
        <v>2</v>
      </c>
      <c r="H10" t="s">
        <v>42</v>
      </c>
      <c r="I10">
        <f>SUM(Dados!H1)/(SUM(Dados!H3:H6)+Dados!H1)</f>
        <v>0.41683366733466931</v>
      </c>
      <c r="K10" t="s">
        <v>24</v>
      </c>
      <c r="L10">
        <f>Dados!P7/Dados!J7</f>
        <v>0</v>
      </c>
      <c r="M10" t="s">
        <v>42</v>
      </c>
      <c r="N10">
        <f>SUM(Dados!L1)/(SUM(Dados!L3:L6)+Dados!L1)</f>
        <v>0.28456913827655311</v>
      </c>
      <c r="P10" t="s">
        <v>24</v>
      </c>
      <c r="Q10" t="e">
        <f>Dados!T7/Dados!N7</f>
        <v>#DIV/0!</v>
      </c>
      <c r="R10" t="s">
        <v>42</v>
      </c>
      <c r="S10" t="e">
        <f>SUM(Dados!P1)/(SUM(Dados!P3:P6)+Dados!P1)</f>
        <v>#DIV/0!</v>
      </c>
      <c r="U10" t="s">
        <v>24</v>
      </c>
      <c r="V10" t="e">
        <f>Dados!X7/Dados!R7</f>
        <v>#DIV/0!</v>
      </c>
      <c r="W10" t="s">
        <v>42</v>
      </c>
      <c r="X10" t="e">
        <f>SUM(Dados!T1)/(SUM(Dados!T3:T6)+Dados!T1)</f>
        <v>#DIV/0!</v>
      </c>
    </row>
    <row r="11" spans="1:24" x14ac:dyDescent="0.25">
      <c r="A11" t="s">
        <v>29</v>
      </c>
      <c r="B11">
        <f>(Dados!B7-Dados!D7)/Dados!B7</f>
        <v>0.75</v>
      </c>
      <c r="C11" t="s">
        <v>43</v>
      </c>
      <c r="D11">
        <f>SUM(Dados!E1)/(SUM(Dados!E3:E6)+Dados!E1)</f>
        <v>0.89357429718875503</v>
      </c>
      <c r="F11" t="s">
        <v>29</v>
      </c>
      <c r="G11">
        <f>(Dados!F7-Dados!H7)/Dados!F7</f>
        <v>-1</v>
      </c>
      <c r="H11" t="s">
        <v>43</v>
      </c>
      <c r="I11">
        <f>SUM(Dados!I1)/(SUM(Dados!I3:I6)+Dados!I1)</f>
        <v>0.54154154154154155</v>
      </c>
      <c r="K11" t="s">
        <v>29</v>
      </c>
      <c r="L11">
        <f>(Dados!J7-Dados!L7)/Dados!J7</f>
        <v>-1</v>
      </c>
      <c r="M11" t="s">
        <v>43</v>
      </c>
      <c r="N11" t="e">
        <f>SUM(Dados!M1)/(SUM(Dados!M3:M6)+Dados!M1)</f>
        <v>#DIV/0!</v>
      </c>
      <c r="P11" t="s">
        <v>29</v>
      </c>
      <c r="Q11" t="e">
        <f>(Dados!N7-Dados!P7)/Dados!N7</f>
        <v>#DIV/0!</v>
      </c>
      <c r="R11" t="s">
        <v>43</v>
      </c>
      <c r="S11" t="e">
        <f>SUM(Dados!Q1)/(SUM(Dados!Q3:Q6)+Dados!Q1)</f>
        <v>#DIV/0!</v>
      </c>
      <c r="U11" t="s">
        <v>29</v>
      </c>
      <c r="V11" t="e">
        <f>(Dados!R7-Dados!T7)/Dados!R7</f>
        <v>#DIV/0!</v>
      </c>
      <c r="W11" t="s">
        <v>43</v>
      </c>
      <c r="X11" t="e">
        <f>SUM(Dados!U1)/(SUM(Dados!U3:U6)+Dados!U1)</f>
        <v>#DIV/0!</v>
      </c>
    </row>
    <row r="12" spans="1:24" x14ac:dyDescent="0.25">
      <c r="A12" t="s">
        <v>30</v>
      </c>
      <c r="B12">
        <f>(Dados!B7-Dados!E7)/Dados!B7</f>
        <v>0.8</v>
      </c>
      <c r="C12" t="s">
        <v>44</v>
      </c>
      <c r="D12">
        <f>SUM(Dados!F1)/(SUM(Dados!F3:F6)+Dados!F1)</f>
        <v>0.99099099099099097</v>
      </c>
      <c r="F12" t="s">
        <v>30</v>
      </c>
      <c r="G12">
        <f>(Dados!F7-Dados!I7)/Dados!F7</f>
        <v>0</v>
      </c>
      <c r="H12" t="s">
        <v>44</v>
      </c>
      <c r="I12">
        <f>SUM(Dados!J1)/(SUM(Dados!J3:J6)+Dados!J1)</f>
        <v>0.31031031031031031</v>
      </c>
      <c r="K12" t="s">
        <v>30</v>
      </c>
      <c r="L12">
        <f>(Dados!J7-Dados!M7)/Dados!J7</f>
        <v>1</v>
      </c>
      <c r="M12" t="s">
        <v>44</v>
      </c>
      <c r="N12" t="e">
        <f>SUM(Dados!N1)/(SUM(Dados!N3:N6)+Dados!N1)</f>
        <v>#DIV/0!</v>
      </c>
      <c r="P12" t="s">
        <v>30</v>
      </c>
      <c r="Q12" t="e">
        <f>(Dados!N7-Dados!Q7)/Dados!N7</f>
        <v>#DIV/0!</v>
      </c>
      <c r="R12" t="s">
        <v>44</v>
      </c>
      <c r="S12" t="e">
        <f>SUM(Dados!R1)/(SUM(Dados!R3:R6)+Dados!R1)</f>
        <v>#DIV/0!</v>
      </c>
      <c r="U12" t="s">
        <v>30</v>
      </c>
      <c r="V12" t="e">
        <f>(Dados!R7-Dados!U7)/Dados!R7</f>
        <v>#DIV/0!</v>
      </c>
      <c r="W12" t="s">
        <v>44</v>
      </c>
      <c r="X12" t="e">
        <f>SUM(Dados!V1)/(SUM(Dados!V3:V6)+Dados!V1)</f>
        <v>#DIV/0!</v>
      </c>
    </row>
    <row r="13" spans="1:24" x14ac:dyDescent="0.25">
      <c r="A13" t="s">
        <v>31</v>
      </c>
      <c r="B13">
        <f>(Dados!B7-Dados!F7)/Dados!B7</f>
        <v>0.95</v>
      </c>
      <c r="C13" t="s">
        <v>45</v>
      </c>
      <c r="D13">
        <f>SUM(Dados!G1)/(SUM(Dados!G3:G6)+Dados!G1)</f>
        <v>0.27627627627627627</v>
      </c>
      <c r="F13" t="s">
        <v>31</v>
      </c>
      <c r="G13">
        <f>(Dados!F7-Dados!J7)/Dados!F7</f>
        <v>0</v>
      </c>
      <c r="H13" t="s">
        <v>45</v>
      </c>
      <c r="I13">
        <f>SUM(Dados!K1)/(SUM(Dados!K3:K6)+Dados!K1)</f>
        <v>0.5463709677419355</v>
      </c>
      <c r="K13" t="s">
        <v>31</v>
      </c>
      <c r="L13">
        <f>(Dados!J7-Dados!N7)/Dados!J7</f>
        <v>1</v>
      </c>
      <c r="M13" t="s">
        <v>45</v>
      </c>
      <c r="N13" t="e">
        <f>SUM(Dados!O1)/(SUM(Dados!O3:O6)+Dados!O1)</f>
        <v>#DIV/0!</v>
      </c>
      <c r="P13" t="s">
        <v>31</v>
      </c>
      <c r="Q13" t="e">
        <f>(Dados!N7-Dados!R7)/Dados!N7</f>
        <v>#DIV/0!</v>
      </c>
      <c r="R13" t="s">
        <v>45</v>
      </c>
      <c r="S13" t="e">
        <f>SUM(Dados!S1)/(SUM(Dados!S3:S6)+Dados!S1)</f>
        <v>#DIV/0!</v>
      </c>
      <c r="U13" t="s">
        <v>31</v>
      </c>
      <c r="V13" t="e">
        <f>(Dados!R7-Dados!V7)/Dados!R7</f>
        <v>#DIV/0!</v>
      </c>
      <c r="W13" t="s">
        <v>45</v>
      </c>
      <c r="X13" t="e">
        <f>SUM(Dados!W1)/(SUM(Dados!W3:W6)+Dados!W1)</f>
        <v>#DIV/0!</v>
      </c>
    </row>
    <row r="14" spans="1:24" x14ac:dyDescent="0.25">
      <c r="A14" t="s">
        <v>32</v>
      </c>
      <c r="B14">
        <f>(Dados!B7-Dados!G7)/Dados!B7</f>
        <v>0.95</v>
      </c>
      <c r="C14" t="s">
        <v>46</v>
      </c>
      <c r="D14">
        <f>SUM(Dados!I1)/(SUM(Dados!I3:I6)+Dados!I1)</f>
        <v>0.54154154154154155</v>
      </c>
      <c r="F14" t="s">
        <v>32</v>
      </c>
      <c r="G14">
        <f>(Dados!F7-Dados!K7)/Dados!F7</f>
        <v>-7</v>
      </c>
      <c r="H14" t="s">
        <v>46</v>
      </c>
      <c r="I14" t="e">
        <f>SUM(Dados!M1)/(SUM(Dados!M3:M6)+Dados!M1)</f>
        <v>#DIV/0!</v>
      </c>
      <c r="K14" t="s">
        <v>32</v>
      </c>
      <c r="L14">
        <f>(Dados!J7-Dados!O7)/Dados!J7</f>
        <v>1</v>
      </c>
      <c r="M14" t="s">
        <v>46</v>
      </c>
      <c r="N14" t="e">
        <f>SUM(Dados!Q1)/(SUM(Dados!Q3:Q6)+Dados!Q1)</f>
        <v>#DIV/0!</v>
      </c>
      <c r="P14" t="s">
        <v>32</v>
      </c>
      <c r="Q14" t="e">
        <f>(Dados!N7-Dados!S7)/Dados!N7</f>
        <v>#DIV/0!</v>
      </c>
      <c r="R14" t="s">
        <v>46</v>
      </c>
      <c r="S14" t="e">
        <f>SUM(Dados!U1)/(SUM(Dados!U3:U6)+Dados!U1)</f>
        <v>#DIV/0!</v>
      </c>
      <c r="U14" t="s">
        <v>32</v>
      </c>
      <c r="V14" t="e">
        <f>(Dados!R7-Dados!W7)/Dados!R7</f>
        <v>#DIV/0!</v>
      </c>
      <c r="W14" t="s">
        <v>46</v>
      </c>
      <c r="X14" t="e">
        <f>SUM(Dados!Y1)/(SUM(Dados!Y3:Y6)+Dados!Y1)</f>
        <v>#DIV/0!</v>
      </c>
    </row>
    <row r="15" spans="1:24" x14ac:dyDescent="0.25">
      <c r="A15" t="s">
        <v>33</v>
      </c>
      <c r="B15">
        <f>(Dados!B7-Dados!I7)/Dados!B7</f>
        <v>0.95</v>
      </c>
      <c r="C15" t="s">
        <v>47</v>
      </c>
      <c r="D15">
        <f>SUM(Dados!J1)/(SUM(Dados!J3:J6)+Dados!J1)</f>
        <v>0.31031031031031031</v>
      </c>
      <c r="F15" t="s">
        <v>33</v>
      </c>
      <c r="G15">
        <f>(Dados!F7-Dados!M7)/Dados!F7</f>
        <v>1</v>
      </c>
      <c r="H15" t="s">
        <v>47</v>
      </c>
      <c r="I15" t="e">
        <f>SUM(Dados!N1)/(SUM(Dados!N3:N6)+Dados!N1)</f>
        <v>#DIV/0!</v>
      </c>
      <c r="K15" t="s">
        <v>33</v>
      </c>
      <c r="L15">
        <f>(Dados!J7-Dados!Q7)/Dados!J7</f>
        <v>1</v>
      </c>
      <c r="M15" t="s">
        <v>47</v>
      </c>
      <c r="N15" t="e">
        <f>SUM(Dados!R1)/(SUM(Dados!R3:R6)+Dados!R1)</f>
        <v>#DIV/0!</v>
      </c>
      <c r="P15" t="s">
        <v>33</v>
      </c>
      <c r="Q15" t="e">
        <f>(Dados!N7-Dados!U7)/Dados!N7</f>
        <v>#DIV/0!</v>
      </c>
      <c r="R15" t="s">
        <v>47</v>
      </c>
      <c r="S15" t="e">
        <f>SUM(Dados!V1)/(SUM(Dados!V3:V6)+Dados!V1)</f>
        <v>#DIV/0!</v>
      </c>
      <c r="U15" t="s">
        <v>33</v>
      </c>
      <c r="V15" t="e">
        <f>(Dados!R7-Dados!Y7)/Dados!R7</f>
        <v>#DIV/0!</v>
      </c>
      <c r="W15" t="s">
        <v>47</v>
      </c>
      <c r="X15" t="e">
        <f>SUM(Dados!Z1)/(SUM(Dados!Z3:Z6)+Dados!Z1)</f>
        <v>#DIV/0!</v>
      </c>
    </row>
    <row r="16" spans="1:24" x14ac:dyDescent="0.25">
      <c r="A16" t="s">
        <v>34</v>
      </c>
      <c r="B16">
        <f>(Dados!B7-Dados!J7)/Dados!B7</f>
        <v>0.95</v>
      </c>
      <c r="C16" t="s">
        <v>48</v>
      </c>
      <c r="D16">
        <f>SUM(Dados!K1)/(SUM(Dados!K3:K6)+Dados!K1)</f>
        <v>0.5463709677419355</v>
      </c>
      <c r="F16" t="s">
        <v>34</v>
      </c>
      <c r="G16">
        <f>(Dados!F7-Dados!N7)/Dados!F7</f>
        <v>1</v>
      </c>
      <c r="H16" t="s">
        <v>48</v>
      </c>
      <c r="I16" t="e">
        <f>SUM(Dados!O1)/(SUM(Dados!O3:O6)+Dados!O1)</f>
        <v>#DIV/0!</v>
      </c>
      <c r="K16" t="s">
        <v>34</v>
      </c>
      <c r="L16">
        <f>(Dados!J7-Dados!R7)/Dados!J7</f>
        <v>1</v>
      </c>
      <c r="M16" t="s">
        <v>48</v>
      </c>
      <c r="N16" t="e">
        <f>SUM(Dados!S1)/(SUM(Dados!S3:S6)+Dados!S1)</f>
        <v>#DIV/0!</v>
      </c>
      <c r="P16" t="s">
        <v>34</v>
      </c>
      <c r="Q16" t="e">
        <f>(Dados!N7-Dados!V7)/Dados!N7</f>
        <v>#DIV/0!</v>
      </c>
      <c r="R16" t="s">
        <v>48</v>
      </c>
      <c r="S16" t="e">
        <f>SUM(Dados!W1)/(SUM(Dados!W3:W6)+Dados!W1)</f>
        <v>#DIV/0!</v>
      </c>
      <c r="U16" t="s">
        <v>34</v>
      </c>
      <c r="V16" t="e">
        <f>(Dados!R7-Dados!Z7)/Dados!R7</f>
        <v>#DIV/0!</v>
      </c>
      <c r="W16" t="s">
        <v>48</v>
      </c>
      <c r="X16" t="e">
        <f>SUM(Dados!AA1)/(SUM(Dados!AA3:AA6)+Dados!AA1)</f>
        <v>#DIV/0!</v>
      </c>
    </row>
    <row r="17" spans="1:24" x14ac:dyDescent="0.25">
      <c r="A17" t="s">
        <v>35</v>
      </c>
      <c r="B17">
        <f>(Dados!B7-Dados!K7)/Dados!B7</f>
        <v>0.6</v>
      </c>
      <c r="C17" t="s">
        <v>49</v>
      </c>
      <c r="D17">
        <f>SUM(Dados!L1)/(SUM(Dados!L3:L6)+Dados!L1)</f>
        <v>0.28456913827655311</v>
      </c>
      <c r="F17" t="s">
        <v>35</v>
      </c>
      <c r="G17">
        <f>(Dados!F7-Dados!O7)/Dados!F7</f>
        <v>1</v>
      </c>
      <c r="H17" t="s">
        <v>49</v>
      </c>
      <c r="I17" t="e">
        <f>SUM(Dados!P1)/(SUM(Dados!P3:P6)+Dados!P1)</f>
        <v>#DIV/0!</v>
      </c>
      <c r="K17" t="s">
        <v>35</v>
      </c>
      <c r="L17">
        <f>(Dados!J7-Dados!S7)/Dados!J7</f>
        <v>1</v>
      </c>
      <c r="M17" t="s">
        <v>49</v>
      </c>
      <c r="N17" t="e">
        <f>SUM(Dados!T1)/(SUM(Dados!T3:T6)+Dados!T1)</f>
        <v>#DIV/0!</v>
      </c>
      <c r="P17" t="s">
        <v>35</v>
      </c>
      <c r="Q17" t="e">
        <f>(Dados!N7-Dados!W7)/Dados!N7</f>
        <v>#DIV/0!</v>
      </c>
      <c r="R17" t="s">
        <v>49</v>
      </c>
      <c r="S17" t="e">
        <f>SUM(Dados!X1)/(SUM(Dados!X3:X6)+Dados!X1)</f>
        <v>#DIV/0!</v>
      </c>
      <c r="U17" t="s">
        <v>35</v>
      </c>
      <c r="V17" t="e">
        <f>(Dados!R7-Dados!AA7)/Dados!R7</f>
        <v>#DIV/0!</v>
      </c>
      <c r="W17" t="s">
        <v>49</v>
      </c>
      <c r="X17" t="e">
        <f>SUM(Dados!AB1)/(SUM(Dados!AB3:AB6)+Dados!AB1)</f>
        <v>#DIV/0!</v>
      </c>
    </row>
    <row r="18" spans="1:24" x14ac:dyDescent="0.25">
      <c r="A18" t="s">
        <v>36</v>
      </c>
      <c r="B18">
        <f>(Dados!B7-Dados!L7)/Dados!B7</f>
        <v>0.9</v>
      </c>
      <c r="C18" t="s">
        <v>39</v>
      </c>
      <c r="D18">
        <f>1-B8</f>
        <v>0.98</v>
      </c>
      <c r="F18" t="s">
        <v>36</v>
      </c>
      <c r="G18">
        <f>(Dados!F7-Dados!P7)/Dados!F7</f>
        <v>1</v>
      </c>
      <c r="H18" t="s">
        <v>39</v>
      </c>
      <c r="I18">
        <f>1-G8</f>
        <v>0.9</v>
      </c>
      <c r="K18" t="s">
        <v>36</v>
      </c>
      <c r="L18">
        <f>(Dados!J7-Dados!T7)/Dados!J7</f>
        <v>1</v>
      </c>
      <c r="M18" t="s">
        <v>39</v>
      </c>
      <c r="N18">
        <f>1-L8</f>
        <v>0.99855072463768113</v>
      </c>
      <c r="P18" t="s">
        <v>36</v>
      </c>
      <c r="Q18" t="e">
        <f>(Dados!N7-Dados!X7)/Dados!N7</f>
        <v>#DIV/0!</v>
      </c>
      <c r="R18" t="s">
        <v>39</v>
      </c>
      <c r="S18" t="e">
        <f>1-Q8</f>
        <v>#DIV/0!</v>
      </c>
      <c r="U18" t="s">
        <v>36</v>
      </c>
      <c r="V18" t="e">
        <f>(Dados!R7-Dados!AB7)/Dados!R7</f>
        <v>#DIV/0!</v>
      </c>
      <c r="W18" t="s">
        <v>39</v>
      </c>
      <c r="X18" t="e">
        <f>1-V8</f>
        <v>#DIV/0!</v>
      </c>
    </row>
    <row r="19" spans="1:24" x14ac:dyDescent="0.25">
      <c r="C19" s="1" t="s">
        <v>28</v>
      </c>
      <c r="D19" s="3">
        <f>(PRODUCT(B8:B18))/(PRODUCT(B8:B18)+PRODUCT(D8:D18))</f>
        <v>0.1951212605662356</v>
      </c>
      <c r="H19" s="1" t="s">
        <v>28</v>
      </c>
      <c r="I19" s="2" t="e">
        <f>(PRODUCT(G8:G18))/(PRODUCT(G8:G18)+PRODUCT(I8:I18))</f>
        <v>#DIV/0!</v>
      </c>
      <c r="M19" s="1" t="s">
        <v>28</v>
      </c>
      <c r="N19" s="2" t="e">
        <f>(PRODUCT(L8:L18))/(PRODUCT(L8:L18)+PRODUCT(N8:N18))</f>
        <v>#DIV/0!</v>
      </c>
      <c r="R19" s="1" t="s">
        <v>28</v>
      </c>
      <c r="S19" s="2" t="e">
        <f>(PRODUCT(Q8:Q18))/(PRODUCT(Q8:Q18)+PRODUCT(S8:S18))</f>
        <v>#DIV/0!</v>
      </c>
      <c r="W19" s="1" t="s">
        <v>28</v>
      </c>
      <c r="X19" s="2" t="e">
        <f>(PRODUCT(V8:V18))/(PRODUCT(V8:V18)+PRODUCT(X8:X18))</f>
        <v>#DIV/0!</v>
      </c>
    </row>
    <row r="20" spans="1:24" x14ac:dyDescent="0.25">
      <c r="A20" s="4" t="s">
        <v>25</v>
      </c>
      <c r="B20" s="4"/>
      <c r="C20" s="4"/>
    </row>
    <row r="21" spans="1:24" x14ac:dyDescent="0.25">
      <c r="A21" t="s">
        <v>22</v>
      </c>
      <c r="B21">
        <f>Dados!B4/SUM(Dados!B3:B7)</f>
        <v>0.1</v>
      </c>
      <c r="C21" t="s">
        <v>40</v>
      </c>
      <c r="D21">
        <f>SUM(Dados!C5:C7,Dados!C3)/(SUM(Dados!C5:C7,Dados!C3)+Dados!C1)</f>
        <v>6.918918918918919E-2</v>
      </c>
    </row>
    <row r="22" spans="1:24" x14ac:dyDescent="0.25">
      <c r="A22" t="s">
        <v>23</v>
      </c>
      <c r="B22">
        <f>Dados!C4/Dados!B4</f>
        <v>0.75</v>
      </c>
      <c r="C22" t="s">
        <v>53</v>
      </c>
      <c r="D22">
        <f>SUM(Dados!D5:D7,Dados!D3)/(SUM(Dados!D5:D7,Dados!D3)+Dados!D1)</f>
        <v>7.8947368421052627E-2</v>
      </c>
    </row>
    <row r="23" spans="1:24" x14ac:dyDescent="0.25">
      <c r="A23" t="s">
        <v>26</v>
      </c>
      <c r="B23">
        <f>Dados!D4/Dados!B4</f>
        <v>0.5</v>
      </c>
      <c r="C23" t="s">
        <v>54</v>
      </c>
      <c r="D23">
        <f>SUM(Dados!K5:K7,Dados!K3)/(SUM(Dados!K5:K7,Dados!K3)+Dados!K1)</f>
        <v>0.41405405405405404</v>
      </c>
    </row>
    <row r="24" spans="1:24" x14ac:dyDescent="0.25">
      <c r="A24" t="s">
        <v>27</v>
      </c>
      <c r="B24">
        <f>Dados!K4/Dados!B4</f>
        <v>0.75</v>
      </c>
      <c r="C24" t="s">
        <v>43</v>
      </c>
      <c r="D24">
        <f>SUM(Dados!E1)/(SUM(Dados!E5:E7,Dados!E3)+Dados!E1)</f>
        <v>0.9128205128205128</v>
      </c>
    </row>
    <row r="25" spans="1:24" x14ac:dyDescent="0.25">
      <c r="A25" t="s">
        <v>30</v>
      </c>
      <c r="B25">
        <f>(Dados!B4-Dados!E4)/Dados!B4</f>
        <v>0.75</v>
      </c>
      <c r="C25" t="s">
        <v>44</v>
      </c>
      <c r="D25">
        <f>SUM(Dados!F1)/(SUM(Dados!F5:F7,Dados!F3)+Dados!F1)</f>
        <v>0.99</v>
      </c>
    </row>
    <row r="26" spans="1:24" x14ac:dyDescent="0.25">
      <c r="A26" t="s">
        <v>31</v>
      </c>
      <c r="B26">
        <f>(Dados!B4-Dados!F4)/Dados!B4</f>
        <v>1</v>
      </c>
      <c r="C26" t="s">
        <v>45</v>
      </c>
      <c r="D26">
        <f>SUM(Dados!G1)/(SUM(Dados!G5:G7,Dados!G3)+Dados!G1)</f>
        <v>0.27878787878787881</v>
      </c>
    </row>
    <row r="27" spans="1:24" x14ac:dyDescent="0.25">
      <c r="A27" t="s">
        <v>32</v>
      </c>
      <c r="B27">
        <f>(Dados!B4-Dados!G4)/Dados!B4</f>
        <v>0.9</v>
      </c>
      <c r="C27" t="s">
        <v>55</v>
      </c>
      <c r="D27">
        <f>SUM(Dados!H1)/(SUM(Dados!H5:H7,Dados!H3)+Dados!H1)</f>
        <v>0.42020202020202019</v>
      </c>
    </row>
    <row r="28" spans="1:24" x14ac:dyDescent="0.25">
      <c r="A28" t="s">
        <v>37</v>
      </c>
      <c r="B28">
        <f>(Dados!B4-Dados!H4)/Dados!B4</f>
        <v>0.9</v>
      </c>
      <c r="C28" t="s">
        <v>46</v>
      </c>
      <c r="D28">
        <f>SUM(Dados!I1)/(SUM(Dados!I5:I7,Dados!I3)+Dados!I1)</f>
        <v>0.55487179487179483</v>
      </c>
    </row>
    <row r="29" spans="1:24" x14ac:dyDescent="0.25">
      <c r="A29" t="s">
        <v>33</v>
      </c>
      <c r="B29">
        <f>(Dados!B4-Dados!I4)/Dados!B4</f>
        <v>0.75</v>
      </c>
      <c r="C29" t="s">
        <v>47</v>
      </c>
      <c r="D29">
        <f>SUM(Dados!J1)/(SUM(Dados!J5:J7,Dados!J3)+Dados!J1)</f>
        <v>0.32631578947368423</v>
      </c>
    </row>
    <row r="30" spans="1:24" x14ac:dyDescent="0.25">
      <c r="A30" t="s">
        <v>34</v>
      </c>
      <c r="B30">
        <f>(Dados!B4-Dados!J4)/Dados!B4</f>
        <v>0.5</v>
      </c>
      <c r="C30" t="s">
        <v>49</v>
      </c>
      <c r="D30">
        <f>SUM(Dados!L1)/(SUM(Dados!L5:L7,Dados!L3)+Dados!L1)</f>
        <v>0.28686868686868688</v>
      </c>
    </row>
    <row r="31" spans="1:24" x14ac:dyDescent="0.25">
      <c r="A31" t="s">
        <v>36</v>
      </c>
      <c r="B31">
        <f>(Dados!B4-Dados!L4)/Dados!B4</f>
        <v>0.9</v>
      </c>
      <c r="C31" t="s">
        <v>39</v>
      </c>
      <c r="D31">
        <f>1-B21</f>
        <v>0.9</v>
      </c>
    </row>
    <row r="32" spans="1:24" x14ac:dyDescent="0.25">
      <c r="C32" s="1" t="s">
        <v>38</v>
      </c>
      <c r="D32" s="3">
        <f>(PRODUCT(B21:B31))/(PRODUCT(B21:B31)+PRODUCT(D21:D31))</f>
        <v>0.99806274319121657</v>
      </c>
    </row>
    <row r="33" spans="1:4" x14ac:dyDescent="0.25">
      <c r="A33" s="4" t="s">
        <v>51</v>
      </c>
      <c r="B33" s="4"/>
      <c r="C33" s="4"/>
    </row>
    <row r="34" spans="1:4" x14ac:dyDescent="0.25">
      <c r="A34" t="s">
        <v>22</v>
      </c>
      <c r="B34">
        <f>Dados!B4/SUM(Dados!B3:B7)</f>
        <v>0.1</v>
      </c>
      <c r="C34" t="s">
        <v>40</v>
      </c>
      <c r="D34">
        <f>SUM(Dados!C5:C7,Dados!C3)/(SUM(Dados!C5:C7,Dados!C3)+Dados!C1)</f>
        <v>6.918918918918919E-2</v>
      </c>
    </row>
    <row r="35" spans="1:4" x14ac:dyDescent="0.25">
      <c r="A35" t="s">
        <v>23</v>
      </c>
      <c r="B35">
        <f>Dados!C4/Dados!B4</f>
        <v>0.75</v>
      </c>
      <c r="C35" t="s">
        <v>56</v>
      </c>
      <c r="D35">
        <f>SUM(Dados!F5:F7,Dados!F3)/(SUM(Dados!F5:F7,Dados!F3)+Dados!F1)</f>
        <v>0.01</v>
      </c>
    </row>
    <row r="36" spans="1:4" x14ac:dyDescent="0.25">
      <c r="A36" t="s">
        <v>57</v>
      </c>
      <c r="B36">
        <f>Dados!F4/Dados!B4</f>
        <v>0</v>
      </c>
      <c r="C36" t="s">
        <v>42</v>
      </c>
      <c r="D36">
        <f>SUM(Dados!D1)/(SUM(Dados!D5:D7,Dados!D3)+Dados!D1)</f>
        <v>0.92105263157894735</v>
      </c>
    </row>
    <row r="37" spans="1:4" x14ac:dyDescent="0.25">
      <c r="A37" t="s">
        <v>29</v>
      </c>
      <c r="B37">
        <f>(Dados!B4-Dados!D4)/Dados!B4</f>
        <v>0.5</v>
      </c>
      <c r="C37" t="s">
        <v>43</v>
      </c>
      <c r="D37">
        <f>SUM(Dados!E1)/(SUM(Dados!E5:E7,Dados!E3)+Dados!E1)</f>
        <v>0.9128205128205128</v>
      </c>
    </row>
    <row r="38" spans="1:4" x14ac:dyDescent="0.25">
      <c r="A38" t="s">
        <v>30</v>
      </c>
      <c r="B38">
        <f>(Dados!B4-Dados!E4)/Dados!B4</f>
        <v>0.75</v>
      </c>
      <c r="C38" t="s">
        <v>45</v>
      </c>
      <c r="D38">
        <f>SUM(Dados!G1)/(SUM(Dados!G5:G7,Dados!G3)+Dados!G1)</f>
        <v>0.27878787878787881</v>
      </c>
    </row>
    <row r="39" spans="1:4" x14ac:dyDescent="0.25">
      <c r="A39" t="s">
        <v>32</v>
      </c>
      <c r="B39">
        <f>(Dados!B4-Dados!G4)/Dados!B4</f>
        <v>0.9</v>
      </c>
      <c r="C39" t="s">
        <v>55</v>
      </c>
      <c r="D39">
        <f>SUM(Dados!H1)/(SUM(Dados!H5:H7,Dados!H3)+Dados!H1)</f>
        <v>0.42020202020202019</v>
      </c>
    </row>
    <row r="40" spans="1:4" x14ac:dyDescent="0.25">
      <c r="A40" t="s">
        <v>37</v>
      </c>
      <c r="B40">
        <f>(Dados!B4-Dados!H4)/Dados!B4</f>
        <v>0.9</v>
      </c>
      <c r="C40" t="s">
        <v>46</v>
      </c>
      <c r="D40">
        <f>SUM(Dados!I1)/(SUM(Dados!I5:I7,Dados!I3)+Dados!I1)</f>
        <v>0.55487179487179483</v>
      </c>
    </row>
    <row r="41" spans="1:4" x14ac:dyDescent="0.25">
      <c r="A41" t="s">
        <v>33</v>
      </c>
      <c r="B41">
        <f>(Dados!B4-Dados!I4)/Dados!B4</f>
        <v>0.75</v>
      </c>
      <c r="C41" t="s">
        <v>47</v>
      </c>
      <c r="D41">
        <f>SUM(Dados!J1)/(SUM(Dados!J5:J7,Dados!J3)+Dados!J1)</f>
        <v>0.32631578947368423</v>
      </c>
    </row>
    <row r="42" spans="1:4" x14ac:dyDescent="0.25">
      <c r="A42" t="s">
        <v>34</v>
      </c>
      <c r="B42">
        <f>(Dados!B4-Dados!J4)/Dados!B4</f>
        <v>0.5</v>
      </c>
      <c r="C42" t="s">
        <v>48</v>
      </c>
      <c r="D42">
        <f>SUM(Dados!K1)/(SUM(Dados!K5:K7,Dados!K3)+Dados!K1)</f>
        <v>0.58594594594594596</v>
      </c>
    </row>
    <row r="43" spans="1:4" x14ac:dyDescent="0.25">
      <c r="A43" t="s">
        <v>35</v>
      </c>
      <c r="B43">
        <f>(Dados!B4-Dados!K4)/Dados!B4</f>
        <v>0.25</v>
      </c>
      <c r="C43" t="s">
        <v>49</v>
      </c>
      <c r="D43">
        <f>SUM(Dados!L1)/(SUM(Dados!L5:L7,Dados!L3)+Dados!L1)</f>
        <v>0.28686868686868688</v>
      </c>
    </row>
    <row r="44" spans="1:4" x14ac:dyDescent="0.25">
      <c r="A44" t="s">
        <v>36</v>
      </c>
      <c r="B44">
        <f>(Dados!B4-Dados!L4)/Dados!B4</f>
        <v>0.9</v>
      </c>
      <c r="C44" t="s">
        <v>39</v>
      </c>
      <c r="D44">
        <f>1-B34</f>
        <v>0.9</v>
      </c>
    </row>
    <row r="45" spans="1:4" x14ac:dyDescent="0.25">
      <c r="C45" s="1" t="s">
        <v>52</v>
      </c>
      <c r="D45" s="3">
        <f>(PRODUCT(B34:B44))/(PRODUCT(B34:B44)+PRODUCT(D34:D44))</f>
        <v>0</v>
      </c>
    </row>
  </sheetData>
  <pageMargins left="0.25" right="0.25" top="0.75" bottom="0.75" header="0.3" footer="0.3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Execução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cp:lastPrinted>2013-10-09T14:24:55Z</cp:lastPrinted>
  <dcterms:created xsi:type="dcterms:W3CDTF">2013-10-08T12:52:11Z</dcterms:created>
  <dcterms:modified xsi:type="dcterms:W3CDTF">2013-10-11T01:42:01Z</dcterms:modified>
</cp:coreProperties>
</file>