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1.xml" ContentType="application/vnd.openxmlformats-officedocument.drawingml.chart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526"/>
  <workbookPr hidePivotFieldList="1" autoCompressPictures="0"/>
  <bookViews>
    <workbookView xWindow="0" yWindow="0" windowWidth="25600" windowHeight="15520"/>
  </bookViews>
  <sheets>
    <sheet name="Budget Report" sheetId="4" r:id="rId1"/>
    <sheet name="Budget Details" sheetId="1" r:id="rId2"/>
    <sheet name="Lookup Lists" sheetId="2" r:id="rId3"/>
  </sheets>
  <definedNames>
    <definedName name="BudgetCategory">BudgetCategoryLookup[Budget Category Lookup]</definedName>
    <definedName name="_xlnm.Print_Area" localSheetId="0">'Budget Report'!$A$1:$H$70</definedName>
    <definedName name="_xlnm.Print_Titles" localSheetId="0">'Budget Report'!$B:$B,'Budget Report'!$42:$42</definedName>
  </definedNames>
  <calcPr calcId="140001" concurrentCalc="0"/>
  <pivotCaches>
    <pivotCache cacheId="2" r:id="rId4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2" i="4" l="1"/>
  <c r="C31" i="4"/>
  <c r="C24" i="4"/>
  <c r="C11" i="4"/>
  <c r="C33" i="4"/>
  <c r="E16" i="4"/>
  <c r="E3" i="4"/>
  <c r="E12" i="1"/>
  <c r="F12" i="1"/>
  <c r="E21" i="1"/>
  <c r="F21" i="1"/>
  <c r="E25" i="1"/>
  <c r="F25" i="1"/>
  <c r="E14" i="1"/>
  <c r="F14" i="1"/>
  <c r="E17" i="1"/>
  <c r="E13" i="1"/>
  <c r="E8" i="1"/>
  <c r="E3" i="1"/>
  <c r="E6" i="1"/>
  <c r="E16" i="1"/>
  <c r="E15" i="1"/>
  <c r="E23" i="1"/>
  <c r="E4" i="1"/>
  <c r="E29" i="1"/>
  <c r="E30" i="1"/>
  <c r="E22" i="1"/>
  <c r="E28" i="1"/>
  <c r="E7" i="1"/>
  <c r="E10" i="1"/>
  <c r="E5" i="1"/>
  <c r="E9" i="1"/>
  <c r="E2" i="1"/>
  <c r="E19" i="1"/>
  <c r="E11" i="1"/>
  <c r="E20" i="1"/>
  <c r="E27" i="1"/>
  <c r="E18" i="1"/>
  <c r="E26" i="1"/>
  <c r="E24" i="1"/>
  <c r="E31" i="1"/>
  <c r="F17" i="1"/>
  <c r="F13" i="1"/>
  <c r="F8" i="1"/>
  <c r="F3" i="1"/>
  <c r="F6" i="1"/>
  <c r="F16" i="1"/>
  <c r="F15" i="1"/>
  <c r="F23" i="1"/>
  <c r="F4" i="1"/>
  <c r="F29" i="1"/>
  <c r="F30" i="1"/>
  <c r="F22" i="1"/>
  <c r="F28" i="1"/>
  <c r="F7" i="1"/>
  <c r="F10" i="1"/>
  <c r="F5" i="1"/>
  <c r="F9" i="1"/>
  <c r="F2" i="1"/>
  <c r="F19" i="1"/>
  <c r="F11" i="1"/>
  <c r="F20" i="1"/>
  <c r="F27" i="1"/>
  <c r="F18" i="1"/>
  <c r="F26" i="1"/>
  <c r="F24" i="1"/>
  <c r="F31" i="1"/>
</calcChain>
</file>

<file path=xl/sharedStrings.xml><?xml version="1.0" encoding="utf-8"?>
<sst xmlns="http://schemas.openxmlformats.org/spreadsheetml/2006/main" count="118" uniqueCount="78">
  <si>
    <t>Difference</t>
  </si>
  <si>
    <t>Transportation</t>
  </si>
  <si>
    <t>Insurance</t>
  </si>
  <si>
    <t>Pets</t>
  </si>
  <si>
    <t>Personal Care</t>
  </si>
  <si>
    <t>Taxes</t>
  </si>
  <si>
    <t>State</t>
  </si>
  <si>
    <t>Total income</t>
  </si>
  <si>
    <t>Projected Monthly Income</t>
  </si>
  <si>
    <t>Budget Category Lookup</t>
  </si>
  <si>
    <t>Projected Monthly Expenses</t>
  </si>
  <si>
    <t>Actual Monthly Expenses</t>
  </si>
  <si>
    <t>Actual Monthly Income</t>
  </si>
  <si>
    <t xml:space="preserve"> </t>
  </si>
  <si>
    <t>Projected Balance</t>
  </si>
  <si>
    <t>Actual Balance</t>
  </si>
  <si>
    <t>Balance (income - expenses)</t>
  </si>
  <si>
    <t>Expense Overview</t>
  </si>
  <si>
    <t>Lazer</t>
  </si>
  <si>
    <t>Alimentação</t>
  </si>
  <si>
    <t>Seguro</t>
  </si>
  <si>
    <t>Custo Doméstico</t>
  </si>
  <si>
    <t>Educação</t>
  </si>
  <si>
    <t>Transporte</t>
  </si>
  <si>
    <t>Imposto</t>
  </si>
  <si>
    <t>Poupança</t>
  </si>
  <si>
    <t>Presentes</t>
  </si>
  <si>
    <t>Prefeitura de Fortaleza</t>
  </si>
  <si>
    <t>Prefeitura de Tauá</t>
  </si>
  <si>
    <t>Empréstimo do Banco do Brasil</t>
  </si>
  <si>
    <t>Empréstimo</t>
  </si>
  <si>
    <t>Cartão de Crédito</t>
  </si>
  <si>
    <t>Oferta</t>
  </si>
  <si>
    <t>Custo Pessoal</t>
  </si>
  <si>
    <t>Unifor Judah</t>
  </si>
  <si>
    <t>Unifor Lucas</t>
  </si>
  <si>
    <t>VISA</t>
  </si>
  <si>
    <t>Combustível</t>
  </si>
  <si>
    <t>Unimed</t>
  </si>
  <si>
    <t>GVT</t>
  </si>
  <si>
    <t>Tarifa Santander</t>
  </si>
  <si>
    <t>Tarifa</t>
  </si>
  <si>
    <t>Tarifa Banco do Brasil</t>
  </si>
  <si>
    <t>IPTU</t>
  </si>
  <si>
    <t>Empréstimo Santander</t>
  </si>
  <si>
    <t>Condomínio</t>
  </si>
  <si>
    <t>Tim Kleber</t>
  </si>
  <si>
    <t>Telefone</t>
  </si>
  <si>
    <t>Engomadeira</t>
  </si>
  <si>
    <t>Faxineira</t>
  </si>
  <si>
    <t>Energia</t>
  </si>
  <si>
    <t>Tim Judah</t>
  </si>
  <si>
    <t>Tim Lucas</t>
  </si>
  <si>
    <t>Tim Gal</t>
  </si>
  <si>
    <t>MasterCard</t>
  </si>
  <si>
    <t>CREA</t>
  </si>
  <si>
    <t>Sindicato</t>
  </si>
  <si>
    <t>Seguro Santander</t>
  </si>
  <si>
    <t>Contador/Impostos</t>
  </si>
  <si>
    <t>Financiamento Landscape 901</t>
  </si>
  <si>
    <t>Financiamento Landscape 700 (Eliezer)</t>
  </si>
  <si>
    <t>Apt Landscape 700</t>
  </si>
  <si>
    <t>Apt Landscape 901</t>
  </si>
  <si>
    <t>Ajuda do Titim na Unifor do Lucas</t>
  </si>
  <si>
    <t>Loja Laranja Lima</t>
  </si>
  <si>
    <t>Loja B&amp;C</t>
  </si>
  <si>
    <t>Loja Marcelo Cabelereiro</t>
  </si>
  <si>
    <t>Seguro de Vida Kebler</t>
  </si>
  <si>
    <t>Itaú</t>
  </si>
  <si>
    <t>Resumo do Mês de Julho</t>
  </si>
  <si>
    <t>Descrição</t>
  </si>
  <si>
    <t>Categoria</t>
  </si>
  <si>
    <t>Custo Estimado</t>
  </si>
  <si>
    <t>Custo Real</t>
  </si>
  <si>
    <t>Diferença</t>
  </si>
  <si>
    <t>Ranking do Custo Atual</t>
  </si>
  <si>
    <t>Data (Dia)</t>
  </si>
  <si>
    <t>teste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</si>
</sst>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&quot;R$&quot;* #,##0.00_-;\-&quot;R$&quot;* #,##0.00_-;_-&quot;R$&quot;* &quot;-&quot;??_-;_-@_-"/>
    <numFmt numFmtId="165" formatCode="&quot;$&quot;#,##0_);[Red]\(&quot;$&quot;#,##0\)"/>
  </numFmts>
  <fonts count="11" x14ac:knownFonts="1">
    <font>
      <sz val="12"/>
      <color indexed="63"/>
      <name val="Calibri"/>
      <scheme val="minor"/>
    </font>
    <font>
      <sz val="12"/>
      <color theme="1"/>
      <name val="Calibri"/>
      <family val="2"/>
      <scheme val="minor"/>
    </font>
    <font>
      <b/>
      <sz val="15"/>
      <color theme="1" tint="0.2499465926084170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u/>
      <sz val="12"/>
      <color theme="10"/>
      <name val="Calibri"/>
      <scheme val="minor"/>
    </font>
    <font>
      <u/>
      <sz val="12"/>
      <color theme="11"/>
      <name val="Calibri"/>
      <scheme val="minor"/>
    </font>
    <font>
      <b/>
      <sz val="20"/>
      <color theme="1" tint="0.24994659260841701"/>
      <name val="Calibri"/>
      <scheme val="minor"/>
    </font>
    <font>
      <sz val="12"/>
      <color indexed="63"/>
      <name val="Calibri"/>
      <scheme val="minor"/>
    </font>
    <font>
      <b/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61">
    <xf numFmtId="0" fontId="0" fillId="0" borderId="0"/>
    <xf numFmtId="0" fontId="2" fillId="0" borderId="1" applyNumberFormat="0" applyFill="0" applyProtection="0">
      <alignment horizontal="left"/>
    </xf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164" fontId="9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2" fillId="0" borderId="1" xfId="1">
      <alignment horizontal="left"/>
    </xf>
    <xf numFmtId="0" fontId="2" fillId="0" borderId="1" xfId="1" applyAlignment="1">
      <alignment horizontal="center" vertical="center"/>
    </xf>
    <xf numFmtId="0" fontId="2" fillId="0" borderId="1" xfId="1" applyAlignment="1">
      <alignment vertical="center" wrapText="1"/>
    </xf>
    <xf numFmtId="0" fontId="0" fillId="0" borderId="0" xfId="0" applyAlignment="1">
      <alignment wrapText="1"/>
    </xf>
    <xf numFmtId="165" fontId="0" fillId="0" borderId="0" xfId="0" applyNumberFormat="1" applyAlignment="1">
      <alignment wrapText="1"/>
    </xf>
    <xf numFmtId="0" fontId="2" fillId="0" borderId="0" xfId="1" applyBorder="1" applyAlignment="1">
      <alignment vertical="center" wrapText="1"/>
    </xf>
    <xf numFmtId="0" fontId="8" fillId="0" borderId="1" xfId="1" applyFont="1" applyAlignment="1">
      <alignment horizontal="left" vertical="center"/>
    </xf>
    <xf numFmtId="0" fontId="10" fillId="2" borderId="2" xfId="0" applyFont="1" applyFill="1" applyBorder="1" applyAlignment="1">
      <alignment wrapText="1"/>
    </xf>
    <xf numFmtId="0" fontId="0" fillId="0" borderId="0" xfId="0" applyFill="1"/>
    <xf numFmtId="0" fontId="0" fillId="0" borderId="0" xfId="0" applyFill="1" applyBorder="1"/>
    <xf numFmtId="1" fontId="0" fillId="3" borderId="2" xfId="18" applyNumberFormat="1" applyFont="1" applyFill="1" applyBorder="1" applyAlignment="1">
      <alignment wrapText="1"/>
    </xf>
    <xf numFmtId="1" fontId="0" fillId="0" borderId="2" xfId="18" applyNumberFormat="1" applyFont="1" applyBorder="1" applyAlignment="1">
      <alignment wrapText="1"/>
    </xf>
    <xf numFmtId="164" fontId="0" fillId="0" borderId="0" xfId="18" applyFont="1" applyAlignment="1">
      <alignment wrapText="1"/>
    </xf>
    <xf numFmtId="164" fontId="0" fillId="0" borderId="0" xfId="18" applyFont="1"/>
    <xf numFmtId="164" fontId="0" fillId="0" borderId="0" xfId="18" applyFont="1" applyFill="1"/>
    <xf numFmtId="164" fontId="0" fillId="0" borderId="0" xfId="18" applyFont="1" applyFill="1" applyBorder="1"/>
    <xf numFmtId="0" fontId="1" fillId="3" borderId="3" xfId="0" applyFont="1" applyFill="1" applyBorder="1"/>
    <xf numFmtId="164" fontId="1" fillId="3" borderId="4" xfId="18" applyNumberFormat="1" applyFont="1" applyFill="1" applyBorder="1"/>
  </cellXfs>
  <cellStyles count="61">
    <cellStyle name="Currency" xfId="18" builtinId="4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Heading 1" xfId="1" builtinId="16" customBuilti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Normal" xfId="0" builtinId="0" customBuiltin="1"/>
  </cellStyles>
  <dxfs count="22">
    <dxf>
      <numFmt numFmtId="1" formatCode="0"/>
      <alignment horizontal="general" vertical="bottom" textRotation="0" wrapText="1" indent="0" justifyLastLine="0" shrinkToFit="0" readingOrder="0"/>
    </dxf>
    <dxf>
      <numFmt numFmtId="165" formatCode="&quot;$&quot;#,##0_);[Red]\(&quot;$&quot;#,##0\)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border>
        <top style="thin">
          <color theme="8" tint="0.79998168889431442"/>
        </top>
        <bottom style="thin">
          <color theme="8" tint="0.79998168889431442"/>
        </bottom>
      </border>
    </dxf>
    <dxf>
      <border>
        <top style="thin">
          <color theme="8" tint="0.79998168889431442"/>
        </top>
        <bottom style="thin">
          <color theme="8" tint="0.79998168889431442"/>
        </bottom>
      </border>
    </dxf>
    <dxf>
      <fill>
        <patternFill patternType="solid">
          <fgColor theme="8" tint="0.79998168889431442"/>
          <bgColor theme="8" tint="0.79998168889431442"/>
        </patternFill>
      </fill>
      <border>
        <bottom style="thin">
          <color theme="8"/>
        </bottom>
      </border>
    </dxf>
    <dxf>
      <font>
        <color theme="0"/>
      </font>
      <fill>
        <patternFill patternType="solid">
          <fgColor theme="8" tint="0.39997558519241921"/>
          <bgColor theme="8" tint="0.39997558519241921"/>
        </patternFill>
      </fill>
      <border>
        <bottom style="thin">
          <color theme="8" tint="0.79998168889431442"/>
        </bottom>
        <horizontal style="thin">
          <color theme="8" tint="0.39997558519241921"/>
        </horizontal>
      </border>
    </dxf>
    <dxf>
      <border>
        <bottom style="thin">
          <color theme="8" tint="0.59999389629810485"/>
        </bottom>
      </border>
    </dxf>
    <dxf>
      <font>
        <b/>
        <color theme="1"/>
      </font>
      <fill>
        <patternFill patternType="solid">
          <fgColor theme="0" tint="-0.14999847407452621"/>
          <bgColor theme="0" tint="-0.14999847407452621"/>
        </patternFill>
      </fill>
    </dxf>
    <dxf>
      <font>
        <b/>
        <color theme="0"/>
      </font>
      <fill>
        <patternFill patternType="solid">
          <fgColor theme="8" tint="0.39994506668294322"/>
          <bgColor theme="8" tint="0.79998168889431442"/>
        </patternFill>
      </fill>
    </dxf>
    <dxf>
      <font>
        <b/>
        <color theme="0"/>
      </font>
    </dxf>
    <dxf>
      <font>
        <color theme="0" tint="-4.9989318521683403E-2"/>
      </font>
      <fill>
        <patternFill>
          <bgColor theme="8" tint="0.39994506668294322"/>
        </patternFill>
      </fill>
      <border>
        <left/>
        <right/>
      </border>
    </dxf>
    <dxf>
      <fill>
        <patternFill patternType="solid">
          <fgColor indexed="64"/>
          <bgColor theme="8"/>
        </patternFill>
      </fill>
      <border>
        <top style="thin">
          <color theme="8" tint="-0.249977111117893"/>
        </top>
        <bottom style="thin">
          <color theme="8" tint="-0.249977111117893"/>
        </bottom>
        <horizontal style="thin">
          <color theme="8" tint="-0.249977111117893"/>
        </horizontal>
      </border>
    </dxf>
    <dxf>
      <font>
        <b/>
        <i val="0"/>
        <color theme="1" tint="0.24994659260841701"/>
      </font>
      <border>
        <top style="double">
          <color theme="8" tint="-0.249977111117893"/>
        </top>
      </border>
    </dxf>
    <dxf>
      <font>
        <color theme="0"/>
      </font>
      <fill>
        <patternFill patternType="solid">
          <fgColor theme="8" tint="-0.249977111117893"/>
          <bgColor theme="8" tint="-0.249977111117893"/>
        </patternFill>
      </fill>
      <border>
        <horizontal style="thin">
          <color theme="8" tint="-0.249977111117893"/>
        </horizontal>
      </border>
    </dxf>
    <dxf>
      <font>
        <color theme="1"/>
      </font>
      <border>
        <horizontal style="thin">
          <color theme="8" tint="0.79998168889431442"/>
        </horizontal>
      </border>
    </dxf>
  </dxfs>
  <tableStyles count="1" defaultTableStyle="TableStyleMedium2" defaultPivotStyle="PivotStyleLight16">
    <tableStyle name="BudgetReportPivot" table="0" count="13">
      <tableStyleElement type="wholeTable" dxfId="21"/>
      <tableStyleElement type="headerRow" dxfId="20"/>
      <tableStyleElement type="totalRow" dxfId="19"/>
      <tableStyleElement type="firstRowStripe" dxfId="18"/>
      <tableStyleElement type="firstColumnStripe" dxfId="17"/>
      <tableStyleElement type="firstHeaderCell" dxfId="16"/>
      <tableStyleElement type="firstSubtotalRow" dxfId="15"/>
      <tableStyleElement type="secondSubtotalRow" dxfId="14"/>
      <tableStyleElement type="firstColumnSubheading" dxfId="13"/>
      <tableStyleElement type="firstRowSubheading" dxfId="12"/>
      <tableStyleElement type="secondRowSubheading" dxfId="11"/>
      <tableStyleElement type="pageFieldLabels" dxfId="10"/>
      <tableStyleElement type="pageFieldValues" dxfId="9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pivotCacheDefinition" Target="pivotCache/pivotCacheDefinition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1"/>
    <c:plotArea>
      <c:layout/>
      <c:pieChart>
        <c:varyColors val="1"/>
        <c:ser>
          <c:idx val="2"/>
          <c:order val="0"/>
          <c:cat>
            <c:numRef>
              <c:f>'Budget Report'!$B$44:$B$55</c:f>
              <c:numCache>
                <c:formatCode>General</c:formatCode>
                <c:ptCount val="12"/>
              </c:numCache>
            </c:numRef>
          </c:cat>
          <c:val>
            <c:numRef>
              <c:f>'Budget Report'!$D$44:$D$55</c:f>
              <c:numCache>
                <c:formatCode>General</c:formatCode>
                <c:ptCount val="1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744421141968032"/>
          <c:y val="0.12846982288423"/>
          <c:w val="0.236417181385261"/>
          <c:h val="0.783362621234059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184150</xdr:colOff>
      <xdr:row>41</xdr:row>
      <xdr:rowOff>0</xdr:rowOff>
    </xdr:from>
    <xdr:to>
      <xdr:col>7</xdr:col>
      <xdr:colOff>660400</xdr:colOff>
      <xdr:row>67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Judah Holanda Correia Lima" refreshedDate="42696.465920254632" createdVersion="4" refreshedVersion="4" minRefreshableVersion="3" recordCount="30">
  <cacheSource type="worksheet">
    <worksheetSource name="BudgetDetails"/>
  </cacheSource>
  <cacheFields count="7">
    <cacheField name="Descrição" numFmtId="0">
      <sharedItems/>
    </cacheField>
    <cacheField name="Categoria" numFmtId="0">
      <sharedItems/>
    </cacheField>
    <cacheField name="Custo Estimado" numFmtId="164">
      <sharedItems containsString="0" containsBlank="1" containsNumber="1" minValue="0" maxValue="7858.21"/>
    </cacheField>
    <cacheField name="Custo Real" numFmtId="164">
      <sharedItems containsString="0" containsBlank="1" containsNumber="1" minValue="0" maxValue="7450"/>
    </cacheField>
    <cacheField name="Diferença" numFmtId="164">
      <sharedItems containsSemiMixedTypes="0" containsString="0" containsNumber="1" minValue="0" maxValue="728.82999999999993"/>
    </cacheField>
    <cacheField name="Ranking do Custo Atual" numFmtId="165">
      <sharedItems containsSemiMixedTypes="0" containsString="0" containsNumber="1" minValue="0" maxValue="7450"/>
    </cacheField>
    <cacheField name="Data (Dia)" numFmtId="1">
      <sharedItems containsSemiMixedTypes="0" containsString="0" containsNumber="1" containsInteger="1" minValue="0" maxValue="3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">
  <r>
    <s v="Insurance"/>
    <s v="Transportation"/>
    <n v="0"/>
    <n v="0"/>
    <n v="0"/>
    <n v="0"/>
    <n v="0"/>
  </r>
  <r>
    <s v="Tarifa Banco do Brasil"/>
    <s v="Tarifa"/>
    <n v="8.5"/>
    <n v="8.5"/>
    <n v="0"/>
    <n v="8.5"/>
    <n v="6"/>
  </r>
  <r>
    <s v="Tim Lucas"/>
    <s v="Personal Care"/>
    <n v="35"/>
    <n v="35"/>
    <n v="0"/>
    <n v="35"/>
    <n v="25"/>
  </r>
  <r>
    <s v="Tim Gal"/>
    <s v="Personal Care"/>
    <n v="35"/>
    <n v="35"/>
    <n v="0"/>
    <n v="35"/>
    <n v="25"/>
  </r>
  <r>
    <s v="Tim Judah"/>
    <s v="Personal Care"/>
    <n v="45"/>
    <n v="45"/>
    <n v="0"/>
    <n v="45"/>
    <n v="25"/>
  </r>
  <r>
    <s v="GVT"/>
    <s v="Custo Doméstico"/>
    <n v="130"/>
    <n v="130"/>
    <n v="0"/>
    <n v="130"/>
    <n v="5"/>
  </r>
  <r>
    <s v="Tarifa Santander"/>
    <s v="Tarifa"/>
    <n v="140"/>
    <n v="140"/>
    <n v="0"/>
    <n v="140"/>
    <n v="6"/>
  </r>
  <r>
    <s v="Engomadeira"/>
    <s v="Custo Doméstico"/>
    <n v="140"/>
    <n v="140"/>
    <n v="0"/>
    <n v="140"/>
    <n v="13"/>
  </r>
  <r>
    <s v="Tim Kleber"/>
    <s v="Telefone"/>
    <n v="150"/>
    <n v="150"/>
    <n v="0"/>
    <n v="150"/>
    <n v="10"/>
  </r>
  <r>
    <s v="Seguro Santander"/>
    <s v="Seguro"/>
    <n v="197.8"/>
    <n v="197.8"/>
    <n v="0"/>
    <n v="197.8"/>
    <n v="30"/>
  </r>
  <r>
    <s v="CREA"/>
    <s v="Sindicato"/>
    <n v="217"/>
    <n v="217"/>
    <n v="0"/>
    <n v="217"/>
    <n v="25"/>
  </r>
  <r>
    <s v="IPTU"/>
    <s v="Imposto"/>
    <n v="231.6"/>
    <n v="231.6"/>
    <n v="0"/>
    <n v="231.6"/>
    <n v="6"/>
  </r>
  <r>
    <s v="Unifor Judah"/>
    <s v="Educação"/>
    <n v="250"/>
    <n v="250"/>
    <n v="0"/>
    <n v="250"/>
    <n v="25"/>
  </r>
  <r>
    <s v="Energia"/>
    <s v="Custo Doméstico"/>
    <n v="303.94"/>
    <n v="303.94"/>
    <n v="0"/>
    <n v="303.94"/>
    <n v="15"/>
  </r>
  <r>
    <s v="Faxineira"/>
    <s v="Custo Doméstico"/>
    <n v="320"/>
    <n v="320"/>
    <n v="0"/>
    <n v="320"/>
    <n v="13"/>
  </r>
  <r>
    <s v="Seguro de Vida Kebler"/>
    <s v="Seguro"/>
    <n v="479.16"/>
    <n v="479.16"/>
    <n v="0"/>
    <n v="479.16"/>
    <n v="22"/>
  </r>
  <r>
    <s v="Combustível"/>
    <s v="Transporte"/>
    <n v="600"/>
    <n v="600"/>
    <n v="0"/>
    <n v="600"/>
    <n v="1"/>
  </r>
  <r>
    <s v="Contador/Impostos"/>
    <s v="Imposto"/>
    <n v="600"/>
    <n v="600"/>
    <n v="0"/>
    <n v="600"/>
    <n v="30"/>
  </r>
  <r>
    <s v="Condomínio"/>
    <s v="Custo Doméstico"/>
    <n v="700"/>
    <n v="700"/>
    <n v="0"/>
    <n v="700"/>
    <n v="10"/>
  </r>
  <r>
    <s v="Empréstimo do Banco do Brasil"/>
    <s v="Empréstimo"/>
    <n v="800"/>
    <n v="800"/>
    <n v="0"/>
    <n v="800"/>
    <n v="1"/>
  </r>
  <r>
    <s v="MasterCard"/>
    <s v="Cartão de Crédito"/>
    <n v="1000"/>
    <n v="1000"/>
    <n v="0"/>
    <n v="1000"/>
    <n v="25"/>
  </r>
  <r>
    <s v="Unimed"/>
    <s v="Seguro"/>
    <n v="1287"/>
    <n v="1287"/>
    <n v="0"/>
    <n v="1287"/>
    <n v="5"/>
  </r>
  <r>
    <s v="Oferta"/>
    <s v="Oferta"/>
    <n v="1480"/>
    <n v="1480"/>
    <n v="0"/>
    <n v="1480"/>
    <n v="5"/>
  </r>
  <r>
    <s v="Unifor Lucas"/>
    <s v="Educação"/>
    <n v="2787"/>
    <n v="2787"/>
    <n v="0"/>
    <n v="2787"/>
    <n v="25"/>
  </r>
  <r>
    <s v="Financiamento Landscape 901"/>
    <s v="Empréstimo"/>
    <n v="3847.95"/>
    <n v="3847.95"/>
    <n v="0"/>
    <n v="3847.95"/>
    <n v="30"/>
  </r>
  <r>
    <s v="VISA"/>
    <s v="Cartão de Crédito"/>
    <n v="4000"/>
    <n v="4000"/>
    <n v="0"/>
    <n v="4000"/>
    <n v="1"/>
  </r>
  <r>
    <s v="Itaú"/>
    <s v="Cartão de Crédito"/>
    <n v="5135"/>
    <n v="5135"/>
    <n v="0"/>
    <n v="5135"/>
    <n v="22"/>
  </r>
  <r>
    <s v="Empréstimo Santander"/>
    <s v="Empréstimo"/>
    <n v="7450"/>
    <n v="7450"/>
    <n v="0"/>
    <n v="7450"/>
    <n v="6"/>
  </r>
  <r>
    <s v="Financiamento Landscape 700 (Eliezer)"/>
    <s v="Empréstimo"/>
    <n v="7858.21"/>
    <n v="7129.38"/>
    <n v="728.82999999999993"/>
    <n v="7129.38"/>
    <n v="30"/>
  </r>
  <r>
    <s v="State"/>
    <s v="Taxes"/>
    <m/>
    <m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BudgetReport" cacheId="2" applyNumberFormats="0" applyBorderFormats="0" applyFontFormats="0" applyPatternFormats="0" applyAlignmentFormats="0" applyWidthHeightFormats="1" dataCaption="Values" updatedVersion="4" minRefreshableVersion="3" fieldPrintTitles="1" itemPrintTitles="1" createdVersion="4" indent="0" outline="1" outlineData="1" multipleFieldFilters="0" chartFormat="5" rowHeaderCaption="Budget Categories">
  <location ref="B42:G55" firstHeaderRow="1" firstDataRow="1" firstDataCol="1"/>
  <pivotFields count="7">
    <pivotField showAll="0" defaultSubtotal="0"/>
    <pivotField showAll="0" defaultSubtotal="0"/>
    <pivotField showAll="0" defaultSubtotal="0"/>
    <pivotField showAll="0" defaultSubtotal="0"/>
    <pivotField numFmtId="164" showAll="0" defaultSubtotal="0"/>
    <pivotField numFmtId="165" showAll="0" defaultSubtotal="0"/>
    <pivotField numFmtId="1" showAll="0" defaultSubtotal="0"/>
  </pivotFields>
  <pivotTableStyleInfo name="PivotStyleMedium11" showRowHeaders="1" showColHeaders="1" showRowStripes="0" showColStripes="1" showLastColumn="1"/>
</pivotTableDefinition>
</file>

<file path=xl/tables/table1.xml><?xml version="1.0" encoding="utf-8"?>
<table xmlns="http://schemas.openxmlformats.org/spreadsheetml/2006/main" id="3" name="Table3" displayName="Table3" ref="B2:C11" totalsRowShown="0" headerRowCellStyle="Normal" dataCellStyle="Normal">
  <autoFilter ref="B2:C11"/>
  <tableColumns count="2">
    <tableColumn id="1" name="Projected Monthly Income" dataCellStyle="Normal"/>
    <tableColumn id="2" name=" " dataCellStyle="Currenc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B15:C24" totalsRowShown="0" headerRowCellStyle="Normal" dataCellStyle="Normal">
  <autoFilter ref="B15:C24"/>
  <tableColumns count="2">
    <tableColumn id="1" name="Actual Monthly Income" dataCellStyle="Normal"/>
    <tableColumn id="2" name=" " dataCellStyle="Currenc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B30:C33" totalsRowShown="0" headerRowCellStyle="Normal" dataCellStyle="Normal">
  <autoFilter ref="B30:C33"/>
  <tableColumns count="2">
    <tableColumn id="1" name="Balance (income - expenses)" dataCellStyle="Normal"/>
    <tableColumn id="2" name=" " dataCellStyle="Currency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E2:E3" totalsRowShown="0" headerRowCellStyle="Normal" dataCellStyle="Currency">
  <autoFilter ref="E2:E3"/>
  <tableColumns count="1">
    <tableColumn id="1" name="Projected Monthly Expenses" dataCellStyle="Currency">
      <calculatedColumnFormula>SUM(BudgetDetails[Custo Estimado])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7" name="Table7" displayName="Table7" ref="E15:E16" totalsRowShown="0" headerRowCellStyle="Normal" dataCellStyle="Currency">
  <autoFilter ref="E15:E16"/>
  <tableColumns count="1">
    <tableColumn id="1" name="Actual Monthly Expenses" dataCellStyle="Currency">
      <calculatedColumnFormula>SUM(BudgetDetails[Custo Real])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" name="BudgetDetails" displayName="BudgetDetails" ref="A1:G31" totalsRowShown="0" headerRowDxfId="8" dataDxfId="7">
  <autoFilter ref="A1:G31"/>
  <sortState ref="A2:G31">
    <sortCondition ref="C1:C31"/>
  </sortState>
  <tableColumns count="7">
    <tableColumn id="2" name="Descrição" dataDxfId="6"/>
    <tableColumn id="1" name="Categoria" dataDxfId="5"/>
    <tableColumn id="3" name="Custo Estimado" dataDxfId="4" dataCellStyle="Currency"/>
    <tableColumn id="4" name="Custo Real" dataDxfId="3" dataCellStyle="Currency"/>
    <tableColumn id="5" name="Diferença" dataDxfId="2" dataCellStyle="Currency">
      <calculatedColumnFormula>BudgetDetails[[#This Row],[Custo Estimado]]-BudgetDetails[[#This Row],[Custo Real]]</calculatedColumnFormula>
    </tableColumn>
    <tableColumn id="6" name="Ranking do Custo Atual" dataDxfId="1">
      <calculatedColumnFormula>BudgetDetails[[#This Row],[Custo Real]]</calculatedColumnFormula>
    </tableColumn>
    <tableColumn id="7" name="Data (Dia)" dataDxfId="0" dataCellStyle="Currency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2" name="BudgetCategoryLookup" displayName="BudgetCategoryLookup" ref="A1:A18" totalsRowShown="0">
  <autoFilter ref="A1:A18"/>
  <sortState ref="A2:A13">
    <sortCondition ref="A1:A13"/>
  </sortState>
  <tableColumns count="1">
    <tableColumn id="1" name="Budget Category Lookup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4" Type="http://schemas.openxmlformats.org/officeDocument/2006/relationships/table" Target="../tables/table2.xml"/><Relationship Id="rId5" Type="http://schemas.openxmlformats.org/officeDocument/2006/relationships/table" Target="../tables/table3.xml"/><Relationship Id="rId6" Type="http://schemas.openxmlformats.org/officeDocument/2006/relationships/table" Target="../tables/table4.xml"/><Relationship Id="rId7" Type="http://schemas.openxmlformats.org/officeDocument/2006/relationships/table" Target="../tables/table5.xml"/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G41"/>
  <sheetViews>
    <sheetView showGridLines="0" tabSelected="1" workbookViewId="0">
      <selection activeCell="G11" sqref="G11"/>
    </sheetView>
  </sheetViews>
  <sheetFormatPr baseColWidth="10" defaultColWidth="8.83203125" defaultRowHeight="15" x14ac:dyDescent="0"/>
  <cols>
    <col min="1" max="1" width="5.83203125" customWidth="1"/>
    <col min="2" max="2" width="33.33203125" customWidth="1"/>
    <col min="3" max="3" width="17" customWidth="1"/>
    <col min="4" max="4" width="13.33203125" customWidth="1"/>
    <col min="5" max="5" width="32.5" customWidth="1"/>
    <col min="6" max="6" width="6.1640625" customWidth="1"/>
    <col min="7" max="7" width="29.1640625" customWidth="1"/>
  </cols>
  <sheetData>
    <row r="1" spans="1:5" ht="35.25" customHeight="1" thickBot="1">
      <c r="A1" s="9" t="s">
        <v>69</v>
      </c>
      <c r="B1" s="4"/>
      <c r="C1" s="4"/>
      <c r="D1" s="4"/>
      <c r="E1" s="5"/>
    </row>
    <row r="2" spans="1:5" ht="16" customHeight="1" thickTop="1">
      <c r="B2" t="s">
        <v>8</v>
      </c>
      <c r="C2" t="s">
        <v>13</v>
      </c>
      <c r="E2" t="s">
        <v>10</v>
      </c>
    </row>
    <row r="3" spans="1:5">
      <c r="B3" t="s">
        <v>28</v>
      </c>
      <c r="C3" s="16">
        <v>12400</v>
      </c>
      <c r="E3" s="16">
        <f>SUM(BudgetDetails[Custo Estimado])</f>
        <v>40228.160000000003</v>
      </c>
    </row>
    <row r="4" spans="1:5" ht="15" customHeight="1">
      <c r="B4" t="s">
        <v>27</v>
      </c>
      <c r="C4" s="16">
        <v>2390</v>
      </c>
    </row>
    <row r="5" spans="1:5" ht="15" customHeight="1">
      <c r="B5" t="s">
        <v>64</v>
      </c>
      <c r="C5" s="16">
        <v>650</v>
      </c>
    </row>
    <row r="6" spans="1:5">
      <c r="B6" t="s">
        <v>65</v>
      </c>
      <c r="C6" s="16">
        <v>650</v>
      </c>
    </row>
    <row r="7" spans="1:5" ht="15" customHeight="1">
      <c r="B7" t="s">
        <v>66</v>
      </c>
      <c r="C7" s="16">
        <v>650</v>
      </c>
    </row>
    <row r="8" spans="1:5" ht="15" customHeight="1">
      <c r="B8" t="s">
        <v>61</v>
      </c>
      <c r="C8" s="16">
        <v>4000</v>
      </c>
    </row>
    <row r="9" spans="1:5" ht="15" customHeight="1">
      <c r="B9" t="s">
        <v>62</v>
      </c>
      <c r="C9" s="16">
        <v>4500</v>
      </c>
    </row>
    <row r="10" spans="1:5" ht="15" customHeight="1">
      <c r="B10" s="11" t="s">
        <v>63</v>
      </c>
      <c r="C10" s="17">
        <v>2787</v>
      </c>
    </row>
    <row r="11" spans="1:5" ht="15" customHeight="1">
      <c r="B11" s="12" t="s">
        <v>7</v>
      </c>
      <c r="C11" s="18">
        <f>SUM(C3:C10)</f>
        <v>28027</v>
      </c>
    </row>
    <row r="13" spans="1:5" ht="15" customHeight="1"/>
    <row r="14" spans="1:5" ht="15" customHeight="1"/>
    <row r="15" spans="1:5" ht="15" customHeight="1">
      <c r="B15" s="11" t="s">
        <v>12</v>
      </c>
      <c r="C15" s="11" t="s">
        <v>13</v>
      </c>
      <c r="E15" t="s">
        <v>11</v>
      </c>
    </row>
    <row r="16" spans="1:5">
      <c r="B16" t="s">
        <v>28</v>
      </c>
      <c r="C16" s="16">
        <v>12400</v>
      </c>
      <c r="E16" s="16">
        <f>SUM(BudgetDetails[Custo Real])</f>
        <v>39499.33</v>
      </c>
    </row>
    <row r="17" spans="2:6">
      <c r="B17" t="s">
        <v>27</v>
      </c>
      <c r="C17" s="16">
        <v>2390</v>
      </c>
    </row>
    <row r="18" spans="2:6">
      <c r="B18" t="s">
        <v>64</v>
      </c>
      <c r="C18" s="16">
        <v>650</v>
      </c>
    </row>
    <row r="19" spans="2:6" ht="17" customHeight="1">
      <c r="B19" t="s">
        <v>65</v>
      </c>
      <c r="C19" s="16">
        <v>650</v>
      </c>
    </row>
    <row r="20" spans="2:6" ht="16" customHeight="1">
      <c r="B20" t="s">
        <v>66</v>
      </c>
      <c r="C20" s="16">
        <v>650</v>
      </c>
      <c r="D20" s="1"/>
      <c r="E20" s="1"/>
      <c r="F20" s="1"/>
    </row>
    <row r="21" spans="2:6">
      <c r="B21" t="s">
        <v>61</v>
      </c>
      <c r="C21" s="16">
        <v>4000</v>
      </c>
    </row>
    <row r="22" spans="2:6">
      <c r="B22" t="s">
        <v>62</v>
      </c>
      <c r="C22" s="16">
        <v>4500</v>
      </c>
    </row>
    <row r="23" spans="2:6">
      <c r="B23" s="11" t="s">
        <v>63</v>
      </c>
      <c r="C23" s="17">
        <v>2787</v>
      </c>
    </row>
    <row r="24" spans="2:6">
      <c r="B24" s="12" t="s">
        <v>7</v>
      </c>
      <c r="C24" s="18">
        <f>SUM(C16:C23)</f>
        <v>28027</v>
      </c>
      <c r="E24" s="19" t="s">
        <v>7</v>
      </c>
      <c r="F24" s="20" t="s">
        <v>77</v>
      </c>
    </row>
    <row r="30" spans="2:6">
      <c r="B30" t="s">
        <v>16</v>
      </c>
      <c r="C30" t="s">
        <v>13</v>
      </c>
    </row>
    <row r="31" spans="2:6">
      <c r="B31" t="s">
        <v>14</v>
      </c>
      <c r="C31" s="16">
        <f>C11-SUM(BudgetDetails[Custo Estimado])</f>
        <v>-12201.160000000003</v>
      </c>
    </row>
    <row r="32" spans="2:6">
      <c r="B32" t="s">
        <v>15</v>
      </c>
      <c r="C32" s="16">
        <f>C24-SUM(BudgetDetails[Custo Real])</f>
        <v>-11472.330000000002</v>
      </c>
    </row>
    <row r="33" spans="1:7">
      <c r="B33" t="s">
        <v>0</v>
      </c>
      <c r="C33" s="16">
        <f>C31-C32</f>
        <v>-728.83000000000175</v>
      </c>
    </row>
    <row r="40" spans="1:7" ht="34.5" customHeight="1" thickBot="1">
      <c r="A40" s="3" t="s">
        <v>17</v>
      </c>
      <c r="B40" s="4"/>
      <c r="C40" s="4"/>
      <c r="D40" s="4"/>
      <c r="E40" s="5"/>
      <c r="F40" s="5"/>
      <c r="G40" s="8"/>
    </row>
    <row r="41" spans="1:7" ht="16" thickTop="1">
      <c r="B41" s="2"/>
      <c r="C41" s="1"/>
    </row>
  </sheetData>
  <phoneticPr fontId="3" type="noConversion"/>
  <printOptions horizontalCentered="1"/>
  <pageMargins left="0.5" right="0.5" top="0.75" bottom="0.75" header="0.3" footer="0.3"/>
  <pageSetup scale="66" fitToHeight="0" orientation="landscape" horizontalDpi="200" verticalDpi="200"/>
  <headerFooter>
    <oddHeader>&amp;L&amp;"-,Bold"&amp;18&amp;K01+020Budget Report&amp;R&amp;"-,Bold"&amp;K01+020[Your Name]
&amp;D
Page &amp;P of &amp;N</oddHeader>
  </headerFooter>
  <drawing r:id="rId2"/>
  <tableParts count="5">
    <tablePart r:id="rId3"/>
    <tablePart r:id="rId4"/>
    <tablePart r:id="rId5"/>
    <tablePart r:id="rId6"/>
    <tablePart r:id="rId7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showGridLines="0" workbookViewId="0">
      <selection activeCell="H8" sqref="H8"/>
    </sheetView>
  </sheetViews>
  <sheetFormatPr baseColWidth="10" defaultColWidth="8.83203125" defaultRowHeight="15" x14ac:dyDescent="0"/>
  <cols>
    <col min="1" max="1" width="40.83203125" style="6" customWidth="1"/>
    <col min="2" max="2" width="21.6640625" style="6" customWidth="1"/>
    <col min="3" max="3" width="19.6640625" style="6" customWidth="1"/>
    <col min="4" max="4" width="18.33203125" style="6" customWidth="1"/>
    <col min="5" max="5" width="13.83203125" style="6" customWidth="1"/>
    <col min="6" max="6" width="40.83203125" style="6" customWidth="1"/>
    <col min="7" max="7" width="20.83203125" style="6" customWidth="1"/>
    <col min="8" max="16384" width="8.83203125" style="6"/>
  </cols>
  <sheetData>
    <row r="1" spans="1:7">
      <c r="A1" s="6" t="s">
        <v>70</v>
      </c>
      <c r="B1" s="6" t="s">
        <v>71</v>
      </c>
      <c r="C1" s="6" t="s">
        <v>72</v>
      </c>
      <c r="D1" s="6" t="s">
        <v>73</v>
      </c>
      <c r="E1" s="6" t="s">
        <v>74</v>
      </c>
      <c r="F1" s="6" t="s">
        <v>75</v>
      </c>
      <c r="G1" s="10" t="s">
        <v>76</v>
      </c>
    </row>
    <row r="2" spans="1:7">
      <c r="A2" s="6" t="s">
        <v>2</v>
      </c>
      <c r="B2" s="6" t="s">
        <v>1</v>
      </c>
      <c r="C2" s="15">
        <v>0</v>
      </c>
      <c r="D2" s="15">
        <v>0</v>
      </c>
      <c r="E2" s="15">
        <f>BudgetDetails[[#This Row],[Custo Estimado]]-BudgetDetails[[#This Row],[Custo Real]]</f>
        <v>0</v>
      </c>
      <c r="F2" s="7">
        <f>BudgetDetails[[#This Row],[Custo Real]]</f>
        <v>0</v>
      </c>
      <c r="G2" s="13">
        <v>0</v>
      </c>
    </row>
    <row r="3" spans="1:7">
      <c r="A3" s="6" t="s">
        <v>42</v>
      </c>
      <c r="B3" s="6" t="s">
        <v>41</v>
      </c>
      <c r="C3" s="15">
        <v>8.5</v>
      </c>
      <c r="D3" s="15">
        <v>8.5</v>
      </c>
      <c r="E3" s="15">
        <f>BudgetDetails[[#This Row],[Custo Estimado]]-BudgetDetails[[#This Row],[Custo Real]]</f>
        <v>0</v>
      </c>
      <c r="F3" s="7">
        <f>BudgetDetails[[#This Row],[Custo Real]]</f>
        <v>8.5</v>
      </c>
      <c r="G3" s="14">
        <v>6</v>
      </c>
    </row>
    <row r="4" spans="1:7">
      <c r="A4" s="6" t="s">
        <v>52</v>
      </c>
      <c r="B4" s="6" t="s">
        <v>4</v>
      </c>
      <c r="C4" s="15">
        <v>35</v>
      </c>
      <c r="D4" s="15">
        <v>35</v>
      </c>
      <c r="E4" s="15">
        <f>BudgetDetails[[#This Row],[Custo Estimado]]-BudgetDetails[[#This Row],[Custo Real]]</f>
        <v>0</v>
      </c>
      <c r="F4" s="7">
        <f>BudgetDetails[[#This Row],[Custo Real]]</f>
        <v>35</v>
      </c>
      <c r="G4" s="13">
        <v>25</v>
      </c>
    </row>
    <row r="5" spans="1:7">
      <c r="A5" s="6" t="s">
        <v>53</v>
      </c>
      <c r="B5" s="6" t="s">
        <v>4</v>
      </c>
      <c r="C5" s="15">
        <v>35</v>
      </c>
      <c r="D5" s="15">
        <v>35</v>
      </c>
      <c r="E5" s="15">
        <f>BudgetDetails[[#This Row],[Custo Estimado]]-BudgetDetails[[#This Row],[Custo Real]]</f>
        <v>0</v>
      </c>
      <c r="F5" s="7">
        <f>BudgetDetails[[#This Row],[Custo Real]]</f>
        <v>35</v>
      </c>
      <c r="G5" s="14">
        <v>25</v>
      </c>
    </row>
    <row r="6" spans="1:7">
      <c r="A6" s="6" t="s">
        <v>51</v>
      </c>
      <c r="B6" s="6" t="s">
        <v>4</v>
      </c>
      <c r="C6" s="15">
        <v>45</v>
      </c>
      <c r="D6" s="15">
        <v>45</v>
      </c>
      <c r="E6" s="15">
        <f>BudgetDetails[[#This Row],[Custo Estimado]]-BudgetDetails[[#This Row],[Custo Real]]</f>
        <v>0</v>
      </c>
      <c r="F6" s="7">
        <f>BudgetDetails[[#This Row],[Custo Real]]</f>
        <v>45</v>
      </c>
      <c r="G6" s="14">
        <v>25</v>
      </c>
    </row>
    <row r="7" spans="1:7">
      <c r="A7" s="6" t="s">
        <v>39</v>
      </c>
      <c r="B7" s="6" t="s">
        <v>21</v>
      </c>
      <c r="C7" s="15">
        <v>130</v>
      </c>
      <c r="D7" s="15">
        <v>130</v>
      </c>
      <c r="E7" s="15">
        <f>BudgetDetails[[#This Row],[Custo Estimado]]-BudgetDetails[[#This Row],[Custo Real]]</f>
        <v>0</v>
      </c>
      <c r="F7" s="7">
        <f>BudgetDetails[[#This Row],[Custo Real]]</f>
        <v>130</v>
      </c>
      <c r="G7" s="14">
        <v>5</v>
      </c>
    </row>
    <row r="8" spans="1:7">
      <c r="A8" s="6" t="s">
        <v>40</v>
      </c>
      <c r="B8" s="6" t="s">
        <v>41</v>
      </c>
      <c r="C8" s="15">
        <v>140</v>
      </c>
      <c r="D8" s="15">
        <v>140</v>
      </c>
      <c r="E8" s="15">
        <f>BudgetDetails[[#This Row],[Custo Estimado]]-BudgetDetails[[#This Row],[Custo Real]]</f>
        <v>0</v>
      </c>
      <c r="F8" s="7">
        <f>BudgetDetails[[#This Row],[Custo Real]]</f>
        <v>140</v>
      </c>
      <c r="G8" s="13">
        <v>6</v>
      </c>
    </row>
    <row r="9" spans="1:7">
      <c r="A9" s="6" t="s">
        <v>48</v>
      </c>
      <c r="B9" s="6" t="s">
        <v>21</v>
      </c>
      <c r="C9" s="15">
        <v>140</v>
      </c>
      <c r="D9" s="15">
        <v>140</v>
      </c>
      <c r="E9" s="15">
        <f>BudgetDetails[[#This Row],[Custo Estimado]]-BudgetDetails[[#This Row],[Custo Real]]</f>
        <v>0</v>
      </c>
      <c r="F9" s="7">
        <f>BudgetDetails[[#This Row],[Custo Real]]</f>
        <v>140</v>
      </c>
      <c r="G9" s="14">
        <v>13</v>
      </c>
    </row>
    <row r="10" spans="1:7">
      <c r="A10" s="6" t="s">
        <v>46</v>
      </c>
      <c r="B10" s="6" t="s">
        <v>47</v>
      </c>
      <c r="C10" s="15">
        <v>150</v>
      </c>
      <c r="D10" s="15">
        <v>150</v>
      </c>
      <c r="E10" s="15">
        <f>BudgetDetails[[#This Row],[Custo Estimado]]-BudgetDetails[[#This Row],[Custo Real]]</f>
        <v>0</v>
      </c>
      <c r="F10" s="7">
        <f>BudgetDetails[[#This Row],[Custo Real]]</f>
        <v>150</v>
      </c>
      <c r="G10" s="14">
        <v>10</v>
      </c>
    </row>
    <row r="11" spans="1:7">
      <c r="A11" s="6" t="s">
        <v>57</v>
      </c>
      <c r="B11" s="6" t="s">
        <v>20</v>
      </c>
      <c r="C11" s="15">
        <v>197.8</v>
      </c>
      <c r="D11" s="15">
        <v>197.8</v>
      </c>
      <c r="E11" s="15">
        <f>BudgetDetails[[#This Row],[Custo Estimado]]-BudgetDetails[[#This Row],[Custo Real]]</f>
        <v>0</v>
      </c>
      <c r="F11" s="7">
        <f>BudgetDetails[[#This Row],[Custo Real]]</f>
        <v>197.8</v>
      </c>
      <c r="G11" s="14">
        <v>30</v>
      </c>
    </row>
    <row r="12" spans="1:7">
      <c r="A12" s="6" t="s">
        <v>55</v>
      </c>
      <c r="B12" s="6" t="s">
        <v>56</v>
      </c>
      <c r="C12" s="15">
        <v>217</v>
      </c>
      <c r="D12" s="15">
        <v>217</v>
      </c>
      <c r="E12" s="15">
        <f>BudgetDetails[[#This Row],[Custo Estimado]]-BudgetDetails[[#This Row],[Custo Real]]</f>
        <v>0</v>
      </c>
      <c r="F12" s="7">
        <f>BudgetDetails[[#This Row],[Custo Real]]</f>
        <v>217</v>
      </c>
      <c r="G12" s="14">
        <v>25</v>
      </c>
    </row>
    <row r="13" spans="1:7">
      <c r="A13" s="6" t="s">
        <v>43</v>
      </c>
      <c r="B13" s="6" t="s">
        <v>24</v>
      </c>
      <c r="C13" s="15">
        <v>231.6</v>
      </c>
      <c r="D13" s="15">
        <v>231.6</v>
      </c>
      <c r="E13" s="15">
        <f>BudgetDetails[[#This Row],[Custo Estimado]]-BudgetDetails[[#This Row],[Custo Real]]</f>
        <v>0</v>
      </c>
      <c r="F13" s="7">
        <f>BudgetDetails[[#This Row],[Custo Real]]</f>
        <v>231.6</v>
      </c>
      <c r="G13" s="13">
        <v>6</v>
      </c>
    </row>
    <row r="14" spans="1:7">
      <c r="A14" s="6" t="s">
        <v>34</v>
      </c>
      <c r="B14" s="6" t="s">
        <v>22</v>
      </c>
      <c r="C14" s="15">
        <v>250</v>
      </c>
      <c r="D14" s="15">
        <v>250</v>
      </c>
      <c r="E14" s="15">
        <f>BudgetDetails[[#This Row],[Custo Estimado]]-BudgetDetails[[#This Row],[Custo Real]]</f>
        <v>0</v>
      </c>
      <c r="F14" s="7">
        <f>BudgetDetails[[#This Row],[Custo Real]]</f>
        <v>250</v>
      </c>
      <c r="G14" s="13">
        <v>25</v>
      </c>
    </row>
    <row r="15" spans="1:7">
      <c r="A15" s="6" t="s">
        <v>50</v>
      </c>
      <c r="B15" s="6" t="s">
        <v>21</v>
      </c>
      <c r="C15" s="15">
        <v>303.94</v>
      </c>
      <c r="D15" s="15">
        <v>303.94</v>
      </c>
      <c r="E15" s="15">
        <f>BudgetDetails[[#This Row],[Custo Estimado]]-BudgetDetails[[#This Row],[Custo Real]]</f>
        <v>0</v>
      </c>
      <c r="F15" s="7">
        <f>BudgetDetails[[#This Row],[Custo Real]]</f>
        <v>303.94</v>
      </c>
      <c r="G15" s="14">
        <v>15</v>
      </c>
    </row>
    <row r="16" spans="1:7">
      <c r="A16" s="6" t="s">
        <v>49</v>
      </c>
      <c r="B16" s="6" t="s">
        <v>21</v>
      </c>
      <c r="C16" s="15">
        <v>320</v>
      </c>
      <c r="D16" s="15">
        <v>320</v>
      </c>
      <c r="E16" s="15">
        <f>BudgetDetails[[#This Row],[Custo Estimado]]-BudgetDetails[[#This Row],[Custo Real]]</f>
        <v>0</v>
      </c>
      <c r="F16" s="7">
        <f>BudgetDetails[[#This Row],[Custo Real]]</f>
        <v>320</v>
      </c>
      <c r="G16" s="13">
        <v>13</v>
      </c>
    </row>
    <row r="17" spans="1:7">
      <c r="A17" s="6" t="s">
        <v>67</v>
      </c>
      <c r="B17" s="6" t="s">
        <v>20</v>
      </c>
      <c r="C17" s="15">
        <v>479.16</v>
      </c>
      <c r="D17" s="15">
        <v>479.16</v>
      </c>
      <c r="E17" s="15">
        <f>BudgetDetails[[#This Row],[Custo Estimado]]-BudgetDetails[[#This Row],[Custo Real]]</f>
        <v>0</v>
      </c>
      <c r="F17" s="7">
        <f>BudgetDetails[[#This Row],[Custo Real]]</f>
        <v>479.16</v>
      </c>
      <c r="G17" s="13">
        <v>22</v>
      </c>
    </row>
    <row r="18" spans="1:7">
      <c r="A18" s="6" t="s">
        <v>37</v>
      </c>
      <c r="B18" s="6" t="s">
        <v>23</v>
      </c>
      <c r="C18" s="15">
        <v>600</v>
      </c>
      <c r="D18" s="15">
        <v>600</v>
      </c>
      <c r="E18" s="15">
        <f>BudgetDetails[[#This Row],[Custo Estimado]]-BudgetDetails[[#This Row],[Custo Real]]</f>
        <v>0</v>
      </c>
      <c r="F18" s="7">
        <f>BudgetDetails[[#This Row],[Custo Real]]</f>
        <v>600</v>
      </c>
      <c r="G18" s="14">
        <v>1</v>
      </c>
    </row>
    <row r="19" spans="1:7">
      <c r="A19" s="6" t="s">
        <v>58</v>
      </c>
      <c r="B19" s="6" t="s">
        <v>24</v>
      </c>
      <c r="C19" s="15">
        <v>600</v>
      </c>
      <c r="D19" s="15">
        <v>600</v>
      </c>
      <c r="E19" s="15">
        <f>BudgetDetails[[#This Row],[Custo Estimado]]-BudgetDetails[[#This Row],[Custo Real]]</f>
        <v>0</v>
      </c>
      <c r="F19" s="7">
        <f>BudgetDetails[[#This Row],[Custo Real]]</f>
        <v>600</v>
      </c>
      <c r="G19" s="14">
        <v>30</v>
      </c>
    </row>
    <row r="20" spans="1:7">
      <c r="A20" s="6" t="s">
        <v>45</v>
      </c>
      <c r="B20" s="6" t="s">
        <v>21</v>
      </c>
      <c r="C20" s="15">
        <v>700</v>
      </c>
      <c r="D20" s="15">
        <v>700</v>
      </c>
      <c r="E20" s="15">
        <f>BudgetDetails[[#This Row],[Custo Estimado]]-BudgetDetails[[#This Row],[Custo Real]]</f>
        <v>0</v>
      </c>
      <c r="F20" s="7">
        <f>BudgetDetails[[#This Row],[Custo Real]]</f>
        <v>700</v>
      </c>
      <c r="G20" s="13">
        <v>10</v>
      </c>
    </row>
    <row r="21" spans="1:7">
      <c r="A21" s="6" t="s">
        <v>29</v>
      </c>
      <c r="B21" s="6" t="s">
        <v>30</v>
      </c>
      <c r="C21" s="15">
        <v>800</v>
      </c>
      <c r="D21" s="15">
        <v>800</v>
      </c>
      <c r="E21" s="15">
        <f>BudgetDetails[[#This Row],[Custo Estimado]]-BudgetDetails[[#This Row],[Custo Real]]</f>
        <v>0</v>
      </c>
      <c r="F21" s="7">
        <f>BudgetDetails[[#This Row],[Custo Real]]</f>
        <v>800</v>
      </c>
      <c r="G21" s="13">
        <v>1</v>
      </c>
    </row>
    <row r="22" spans="1:7">
      <c r="A22" s="6" t="s">
        <v>54</v>
      </c>
      <c r="B22" s="6" t="s">
        <v>31</v>
      </c>
      <c r="C22" s="15">
        <v>1000</v>
      </c>
      <c r="D22" s="15">
        <v>1000</v>
      </c>
      <c r="E22" s="15">
        <f>BudgetDetails[[#This Row],[Custo Estimado]]-BudgetDetails[[#This Row],[Custo Real]]</f>
        <v>0</v>
      </c>
      <c r="F22" s="7">
        <f>BudgetDetails[[#This Row],[Custo Real]]</f>
        <v>1000</v>
      </c>
      <c r="G22" s="14">
        <v>25</v>
      </c>
    </row>
    <row r="23" spans="1:7">
      <c r="A23" s="6" t="s">
        <v>38</v>
      </c>
      <c r="B23" s="6" t="s">
        <v>20</v>
      </c>
      <c r="C23" s="15">
        <v>1287</v>
      </c>
      <c r="D23" s="15">
        <v>1287</v>
      </c>
      <c r="E23" s="15">
        <f>BudgetDetails[[#This Row],[Custo Estimado]]-BudgetDetails[[#This Row],[Custo Real]]</f>
        <v>0</v>
      </c>
      <c r="F23" s="7">
        <f>BudgetDetails[[#This Row],[Custo Real]]</f>
        <v>1287</v>
      </c>
      <c r="G23" s="13">
        <v>5</v>
      </c>
    </row>
    <row r="24" spans="1:7">
      <c r="A24" s="6" t="s">
        <v>32</v>
      </c>
      <c r="B24" s="6" t="s">
        <v>32</v>
      </c>
      <c r="C24" s="15">
        <v>1480</v>
      </c>
      <c r="D24" s="15">
        <v>1480</v>
      </c>
      <c r="E24" s="15">
        <f>BudgetDetails[[#This Row],[Custo Estimado]]-BudgetDetails[[#This Row],[Custo Real]]</f>
        <v>0</v>
      </c>
      <c r="F24" s="7">
        <f>BudgetDetails[[#This Row],[Custo Real]]</f>
        <v>1480</v>
      </c>
      <c r="G24" s="13">
        <v>5</v>
      </c>
    </row>
    <row r="25" spans="1:7">
      <c r="A25" s="6" t="s">
        <v>35</v>
      </c>
      <c r="B25" s="6" t="s">
        <v>22</v>
      </c>
      <c r="C25" s="15">
        <v>2787</v>
      </c>
      <c r="D25" s="15">
        <v>2787</v>
      </c>
      <c r="E25" s="15">
        <f>BudgetDetails[[#This Row],[Custo Estimado]]-BudgetDetails[[#This Row],[Custo Real]]</f>
        <v>0</v>
      </c>
      <c r="F25" s="7">
        <f>BudgetDetails[[#This Row],[Custo Real]]</f>
        <v>2787</v>
      </c>
      <c r="G25" s="14">
        <v>25</v>
      </c>
    </row>
    <row r="26" spans="1:7">
      <c r="A26" s="6" t="s">
        <v>59</v>
      </c>
      <c r="B26" s="6" t="s">
        <v>30</v>
      </c>
      <c r="C26" s="15">
        <v>3847.95</v>
      </c>
      <c r="D26" s="15">
        <v>3847.95</v>
      </c>
      <c r="E26" s="15">
        <f>BudgetDetails[[#This Row],[Custo Estimado]]-BudgetDetails[[#This Row],[Custo Real]]</f>
        <v>0</v>
      </c>
      <c r="F26" s="7">
        <f>BudgetDetails[[#This Row],[Custo Real]]</f>
        <v>3847.95</v>
      </c>
      <c r="G26" s="13">
        <v>30</v>
      </c>
    </row>
    <row r="27" spans="1:7">
      <c r="A27" s="6" t="s">
        <v>36</v>
      </c>
      <c r="B27" s="6" t="s">
        <v>31</v>
      </c>
      <c r="C27" s="15">
        <v>4000</v>
      </c>
      <c r="D27" s="15">
        <v>4000</v>
      </c>
      <c r="E27" s="15">
        <f>BudgetDetails[[#This Row],[Custo Estimado]]-BudgetDetails[[#This Row],[Custo Real]]</f>
        <v>0</v>
      </c>
      <c r="F27" s="7">
        <f>BudgetDetails[[#This Row],[Custo Real]]</f>
        <v>4000</v>
      </c>
      <c r="G27" s="13">
        <v>1</v>
      </c>
    </row>
    <row r="28" spans="1:7">
      <c r="A28" s="6" t="s">
        <v>68</v>
      </c>
      <c r="B28" s="6" t="s">
        <v>31</v>
      </c>
      <c r="C28" s="15">
        <v>5135</v>
      </c>
      <c r="D28" s="15">
        <v>5135</v>
      </c>
      <c r="E28" s="15">
        <f>BudgetDetails[[#This Row],[Custo Estimado]]-BudgetDetails[[#This Row],[Custo Real]]</f>
        <v>0</v>
      </c>
      <c r="F28" s="7">
        <f>BudgetDetails[[#This Row],[Custo Real]]</f>
        <v>5135</v>
      </c>
      <c r="G28" s="13">
        <v>22</v>
      </c>
    </row>
    <row r="29" spans="1:7">
      <c r="A29" s="6" t="s">
        <v>44</v>
      </c>
      <c r="B29" s="6" t="s">
        <v>30</v>
      </c>
      <c r="C29" s="15">
        <v>7450</v>
      </c>
      <c r="D29" s="15">
        <v>7450</v>
      </c>
      <c r="E29" s="15">
        <f>BudgetDetails[[#This Row],[Custo Estimado]]-BudgetDetails[[#This Row],[Custo Real]]</f>
        <v>0</v>
      </c>
      <c r="F29" s="7">
        <f>BudgetDetails[[#This Row],[Custo Real]]</f>
        <v>7450</v>
      </c>
      <c r="G29" s="14">
        <v>6</v>
      </c>
    </row>
    <row r="30" spans="1:7">
      <c r="A30" s="6" t="s">
        <v>60</v>
      </c>
      <c r="B30" s="6" t="s">
        <v>30</v>
      </c>
      <c r="C30" s="15">
        <v>7858.21</v>
      </c>
      <c r="D30" s="15">
        <v>7129.38</v>
      </c>
      <c r="E30" s="15">
        <f>BudgetDetails[[#This Row],[Custo Estimado]]-BudgetDetails[[#This Row],[Custo Real]]</f>
        <v>728.82999999999993</v>
      </c>
      <c r="F30" s="7">
        <f>BudgetDetails[[#This Row],[Custo Real]]</f>
        <v>7129.38</v>
      </c>
      <c r="G30" s="14">
        <v>30</v>
      </c>
    </row>
    <row r="31" spans="1:7">
      <c r="A31" s="6" t="s">
        <v>6</v>
      </c>
      <c r="B31" s="6" t="s">
        <v>5</v>
      </c>
      <c r="C31" s="15"/>
      <c r="D31" s="15"/>
      <c r="E31" s="15">
        <f>BudgetDetails[[#This Row],[Custo Estimado]]-BudgetDetails[[#This Row],[Custo Real]]</f>
        <v>0</v>
      </c>
      <c r="F31" s="7">
        <f>BudgetDetails[[#This Row],[Custo Real]]</f>
        <v>0</v>
      </c>
      <c r="G31" s="13">
        <v>0</v>
      </c>
    </row>
  </sheetData>
  <phoneticPr fontId="3" type="noConversion"/>
  <conditionalFormatting sqref="F2:F31">
    <cfRule type="dataBar" priority="54">
      <dataBar showValue="0">
        <cfvo type="min"/>
        <cfvo type="max"/>
        <color theme="3"/>
      </dataBar>
      <extLst>
        <ext xmlns:x14="http://schemas.microsoft.com/office/spreadsheetml/2009/9/main" uri="{B025F937-C7B1-47D3-B67F-A62EFF666E3E}">
          <x14:id>{9E1D629C-C9E4-46EE-955B-95C11716F046}</x14:id>
        </ext>
      </extLst>
    </cfRule>
  </conditionalFormatting>
  <dataValidations count="1">
    <dataValidation type="list" allowBlank="1" showInputMessage="1" showErrorMessage="1" errorTitle="Invalid Data" error="If you need to add a new category to this list, you can add new list items to the Budget Category Lookup column on the worksheet named Lookup Lists." sqref="B2:B31">
      <formula1>BudgetCategory</formula1>
    </dataValidation>
  </dataValidations>
  <pageMargins left="0.5" right="0.5" top="0.75" bottom="0.75" header="0.3" footer="0.3"/>
  <pageSetup orientation="portrait" horizontalDpi="4294967292" verticalDpi="4294967292"/>
  <headerFooter>
    <oddHeader>&amp;L&amp;"-,Bold"&amp;16&amp;K01+024Monthly Budget - Detail&amp;R&amp;"-,Bold"&amp;K01+024&amp;D
Page &amp;P of &amp;N</oddHeader>
  </headerFooter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E1D629C-C9E4-46EE-955B-95C11716F04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F2:F31</xm:sqref>
        </x14:conditionalFormatting>
        <x14:conditionalFormatting xmlns:xm="http://schemas.microsoft.com/office/excel/2006/main">
          <x14:cfRule type="iconSet" priority="56" id="{F2FB7FF4-1734-4CDA-9347-1DD0CA5DB733}">
            <x14:iconSet iconSet="3Triangle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Triangles" iconId="0"/>
              <x14:cfIcon iconSet="NoIcons" iconId="0"/>
              <x14:cfIcon iconSet="3Triangles" iconId="2"/>
            </x14:iconSet>
          </x14:cfRule>
          <xm:sqref>E2:E31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"/>
  <sheetViews>
    <sheetView showGridLines="0" workbookViewId="0">
      <selection activeCell="D15" sqref="D15"/>
    </sheetView>
  </sheetViews>
  <sheetFormatPr baseColWidth="10" defaultColWidth="8.83203125" defaultRowHeight="15" x14ac:dyDescent="0"/>
  <cols>
    <col min="1" max="1" width="25.1640625" customWidth="1"/>
  </cols>
  <sheetData>
    <row r="1" spans="1:1">
      <c r="A1" t="s">
        <v>9</v>
      </c>
    </row>
    <row r="2" spans="1:1">
      <c r="A2" t="s">
        <v>22</v>
      </c>
    </row>
    <row r="3" spans="1:1">
      <c r="A3" t="s">
        <v>18</v>
      </c>
    </row>
    <row r="4" spans="1:1">
      <c r="A4" t="s">
        <v>19</v>
      </c>
    </row>
    <row r="5" spans="1:1">
      <c r="A5" t="s">
        <v>26</v>
      </c>
    </row>
    <row r="6" spans="1:1">
      <c r="A6" t="s">
        <v>21</v>
      </c>
    </row>
    <row r="7" spans="1:1">
      <c r="A7" t="s">
        <v>20</v>
      </c>
    </row>
    <row r="8" spans="1:1">
      <c r="A8" t="s">
        <v>30</v>
      </c>
    </row>
    <row r="9" spans="1:1">
      <c r="A9" t="s">
        <v>33</v>
      </c>
    </row>
    <row r="10" spans="1:1">
      <c r="A10" t="s">
        <v>3</v>
      </c>
    </row>
    <row r="11" spans="1:1">
      <c r="A11" t="s">
        <v>25</v>
      </c>
    </row>
    <row r="12" spans="1:1">
      <c r="A12" t="s">
        <v>24</v>
      </c>
    </row>
    <row r="13" spans="1:1">
      <c r="A13" t="s">
        <v>23</v>
      </c>
    </row>
    <row r="14" spans="1:1">
      <c r="A14" s="1" t="s">
        <v>31</v>
      </c>
    </row>
    <row r="15" spans="1:1">
      <c r="A15" s="1" t="s">
        <v>32</v>
      </c>
    </row>
    <row r="16" spans="1:1">
      <c r="A16" s="1" t="s">
        <v>41</v>
      </c>
    </row>
    <row r="17" spans="1:1">
      <c r="A17" s="1" t="s">
        <v>47</v>
      </c>
    </row>
    <row r="18" spans="1:1">
      <c r="A18" s="1" t="s">
        <v>56</v>
      </c>
    </row>
    <row r="20" spans="1:1">
      <c r="A20" s="1"/>
    </row>
  </sheetData>
  <pageMargins left="0.7" right="0.7" top="0.75" bottom="0.75" header="0.3" footer="0.3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Budget Report</vt:lpstr>
      <vt:lpstr>Budget Details</vt:lpstr>
      <vt:lpstr>Lookup Lists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Judah Holanda Correia Lima</cp:lastModifiedBy>
  <cp:lastPrinted>2010-03-24T00:13:51Z</cp:lastPrinted>
  <dcterms:created xsi:type="dcterms:W3CDTF">2010-03-18T14:33:29Z</dcterms:created>
  <dcterms:modified xsi:type="dcterms:W3CDTF">2016-11-22T14:11:33Z</dcterms:modified>
  <cp:category/>
</cp:coreProperties>
</file>