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Judah/Downloads/"/>
    </mc:Choice>
  </mc:AlternateContent>
  <bookViews>
    <workbookView xWindow="0" yWindow="460" windowWidth="28800" windowHeight="17460" activeTab="1"/>
  </bookViews>
  <sheets>
    <sheet name="Relatórios" sheetId="3" r:id="rId1"/>
    <sheet name="Planilhas de Gastos Mensais" sheetId="1" r:id="rId2"/>
    <sheet name="Sheet2" sheetId="2" state="hidden" r:id="rId3"/>
  </sheets>
  <definedNames>
    <definedName name="Despesas">'Planilhas de Gastos Mensais'!$C$14:$N$54</definedName>
    <definedName name="meses">Sheet2!$I$8:$J$19</definedName>
    <definedName name="poupança">'Planilhas de Gastos Mensais'!$C$58:$N$61</definedName>
    <definedName name="PoupançaAc">'Planilhas de Gastos Mensais'!$C$61:$N$61</definedName>
    <definedName name="PoupançaMensal">'Planilhas de Gastos Mensais'!$C$58:$N$58</definedName>
    <definedName name="ProcurarMes">VLOOKUP('Planilhas de Gastos Mensais'!A1048576,meses,2)</definedName>
    <definedName name="Receitas">'Planilhas de Gastos Mensais'!$C$6:$N$10</definedName>
    <definedName name="teste123">INDEX(Despesas,,Sheet2!$J$6)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5" i="1" l="1"/>
  <c r="M55" i="1"/>
  <c r="L55" i="1"/>
  <c r="K55" i="1"/>
  <c r="J55" i="1"/>
  <c r="I55" i="1"/>
  <c r="H55" i="1"/>
  <c r="G55" i="1"/>
  <c r="F55" i="1"/>
  <c r="E55" i="1"/>
  <c r="D55" i="1"/>
  <c r="C55" i="1"/>
  <c r="N11" i="1"/>
  <c r="M11" i="1"/>
  <c r="L11" i="1"/>
  <c r="K11" i="1"/>
  <c r="J11" i="1"/>
  <c r="I11" i="1"/>
  <c r="H11" i="1"/>
  <c r="G11" i="1"/>
  <c r="F11" i="1"/>
  <c r="E11" i="1"/>
  <c r="D11" i="1"/>
  <c r="C11" i="1"/>
  <c r="P8" i="2"/>
  <c r="J6" i="2"/>
  <c r="G60" i="1"/>
  <c r="C60" i="1"/>
  <c r="G58" i="1"/>
  <c r="J58" i="1"/>
  <c r="J59" i="1"/>
  <c r="K58" i="1"/>
  <c r="K59" i="1"/>
  <c r="C58" i="1"/>
  <c r="D60" i="1"/>
  <c r="E58" i="1"/>
  <c r="F58" i="1"/>
  <c r="H60" i="1"/>
  <c r="I60" i="1"/>
  <c r="J60" i="1"/>
  <c r="K60" i="1"/>
  <c r="L60" i="1"/>
  <c r="M58" i="1"/>
  <c r="N58" i="1"/>
  <c r="N60" i="1"/>
  <c r="L58" i="1"/>
  <c r="L59" i="1"/>
  <c r="F60" i="1"/>
  <c r="M60" i="1"/>
  <c r="E60" i="1"/>
  <c r="I58" i="1"/>
  <c r="I59" i="1"/>
  <c r="H58" i="1"/>
  <c r="N59" i="1"/>
  <c r="D58" i="1"/>
  <c r="D59" i="1"/>
  <c r="C61" i="1"/>
  <c r="D61" i="1"/>
  <c r="G59" i="1"/>
  <c r="F59" i="1"/>
  <c r="H59" i="1"/>
  <c r="C59" i="1"/>
  <c r="E61" i="1"/>
  <c r="F61" i="1"/>
  <c r="G61" i="1"/>
  <c r="H61" i="1"/>
  <c r="I61" i="1"/>
  <c r="J61" i="1"/>
  <c r="K61" i="1"/>
  <c r="L61" i="1"/>
  <c r="M61" i="1"/>
  <c r="N61" i="1"/>
  <c r="E59" i="1"/>
  <c r="M59" i="1"/>
</calcChain>
</file>

<file path=xl/sharedStrings.xml><?xml version="1.0" encoding="utf-8"?>
<sst xmlns="http://schemas.openxmlformats.org/spreadsheetml/2006/main" count="79" uniqueCount="54">
  <si>
    <t>Luz</t>
  </si>
  <si>
    <t>Receitas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</si>
  <si>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</si>
  <si>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</si>
  <si>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</si>
  <si>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</si>
  <si>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</si>
  <si>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</si>
  <si>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</si>
  <si>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</si>
  <si>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</si>
  <si>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</si>
  <si>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</si>
  <si>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</si>
  <si>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Despesas</t>
  </si>
  <si>
    <t>Despesa Total</t>
  </si>
  <si>
    <t>Poupança</t>
  </si>
  <si>
    <t>Poupança Acumulada</t>
  </si>
  <si>
    <t>Poupança Mensal</t>
  </si>
  <si>
    <t>Receita Total</t>
  </si>
  <si>
    <t>% Receita Poupada</t>
  </si>
  <si>
    <t>Meta Poupança</t>
  </si>
  <si>
    <t>Relatórios da Planilha</t>
  </si>
  <si>
    <t>Selecione o Mês Abaixo</t>
  </si>
  <si>
    <t>Meta de Poupança / Renda (%)</t>
  </si>
  <si>
    <t>Telefone/TV/Internet</t>
  </si>
  <si>
    <t>Condominio</t>
  </si>
  <si>
    <t>Condominio Taruma</t>
  </si>
  <si>
    <t>Condominio Landscape</t>
  </si>
  <si>
    <t>Internet Landscape</t>
  </si>
  <si>
    <t>Unimed Familia</t>
  </si>
  <si>
    <t>Kleber</t>
  </si>
  <si>
    <t>Landscape</t>
  </si>
  <si>
    <t>Gal</t>
  </si>
  <si>
    <t>IPTU Landscape</t>
  </si>
  <si>
    <t>DAF Landscape</t>
  </si>
  <si>
    <t>IPTU Taruma</t>
  </si>
  <si>
    <t>Luz Taruma</t>
  </si>
  <si>
    <t>Dona Graça</t>
  </si>
  <si>
    <t>Fabiana</t>
  </si>
  <si>
    <t>Unimed Kleber Pai</t>
  </si>
  <si>
    <t>Corolla</t>
  </si>
  <si>
    <t>Polo</t>
  </si>
  <si>
    <t>Carro 3</t>
  </si>
  <si>
    <t>Seguro Polo</t>
  </si>
  <si>
    <t>Seguro Corolla</t>
  </si>
  <si>
    <t>Seguro Carro3</t>
  </si>
  <si>
    <t>IPVA Corolla</t>
  </si>
  <si>
    <t>IPVA Polo</t>
  </si>
  <si>
    <t>IPVA Carro 3</t>
  </si>
  <si>
    <t>Celular Judah</t>
  </si>
  <si>
    <t>Celular Gal</t>
  </si>
  <si>
    <t>Celular Kleber</t>
  </si>
  <si>
    <t>Celular Lucas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</si>
</sst>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R$&quot;\ * #,##0.00_-;\-&quot;R$&quot;\ * #,##0.00_-;_-&quot;R$&quot;\ 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.5"/>
      <color theme="0" tint="-0.34998626667073579"/>
      <name val="Calibri Light"/>
      <family val="1"/>
      <scheme val="major"/>
    </font>
    <font>
      <sz val="10"/>
      <color theme="0" tint="-0.34998626667073579"/>
      <name val="Calibri"/>
      <family val="2"/>
      <scheme val="minor"/>
    </font>
    <font>
      <i/>
      <sz val="11"/>
      <color theme="4" tint="-0.499984740745262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6"/>
      <color theme="4" tint="-0.249977111117893"/>
      <name val="Calibri"/>
      <family val="2"/>
      <scheme val="minor"/>
    </font>
    <font>
      <i/>
      <sz val="11"/>
      <color theme="3" tint="-0.249977111117893"/>
      <name val="Calibri"/>
      <family val="2"/>
      <scheme val="minor"/>
    </font>
    <font>
      <i/>
      <sz val="24"/>
      <color theme="4" tint="-0.249977111117893"/>
      <name val="Calibri"/>
      <family val="2"/>
      <scheme val="minor"/>
    </font>
    <font>
      <sz val="12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/>
      <right/>
      <top style="thin">
        <color theme="2" tint="-9.9948118533890809E-2"/>
      </top>
      <bottom style="thin">
        <color theme="2" tint="-9.9948118533890809E-2"/>
      </bottom>
      <diagonal/>
    </border>
    <border>
      <left/>
      <right/>
      <top/>
      <bottom style="medium">
        <color theme="4" tint="-0.24994659260841701"/>
      </bottom>
      <diagonal/>
    </border>
    <border>
      <left/>
      <right/>
      <top/>
      <bottom style="thin">
        <color theme="2" tint="-9.9948118533890809E-2"/>
      </bottom>
      <diagonal/>
    </border>
    <border>
      <left/>
      <right/>
      <top style="medium">
        <color theme="4" tint="-0.24994659260841701"/>
      </top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>
      <alignment vertical="center"/>
    </xf>
    <xf numFmtId="0" fontId="14" fillId="4" borderId="0" applyNumberFormat="0" applyBorder="0" applyAlignment="0" applyProtection="0"/>
  </cellStyleXfs>
  <cellXfs count="22">
    <xf numFmtId="0" fontId="0" fillId="0" borderId="0" xfId="0"/>
    <xf numFmtId="0" fontId="0" fillId="0" borderId="0" xfId="0" applyFill="1"/>
    <xf numFmtId="0" fontId="0" fillId="0" borderId="2" xfId="0" applyFill="1" applyBorder="1"/>
    <xf numFmtId="0" fontId="6" fillId="3" borderId="2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164" fontId="7" fillId="0" borderId="3" xfId="1" applyFont="1" applyFill="1" applyBorder="1"/>
    <xf numFmtId="164" fontId="7" fillId="0" borderId="1" xfId="1" applyFont="1" applyFill="1" applyBorder="1"/>
    <xf numFmtId="0" fontId="8" fillId="0" borderId="0" xfId="0" applyFont="1" applyFill="1" applyBorder="1" applyAlignment="1">
      <alignment horizontal="left"/>
    </xf>
    <xf numFmtId="0" fontId="2" fillId="0" borderId="0" xfId="0" applyFont="1" applyFill="1"/>
    <xf numFmtId="164" fontId="9" fillId="0" borderId="1" xfId="1" applyFont="1" applyFill="1" applyBorder="1"/>
    <xf numFmtId="164" fontId="9" fillId="0" borderId="3" xfId="1" applyFont="1" applyFill="1" applyBorder="1"/>
    <xf numFmtId="9" fontId="10" fillId="0" borderId="3" xfId="2" applyFont="1" applyFill="1" applyBorder="1" applyAlignment="1">
      <alignment horizontal="center"/>
    </xf>
    <xf numFmtId="9" fontId="10" fillId="0" borderId="3" xfId="2" applyFont="1" applyFill="1" applyBorder="1"/>
    <xf numFmtId="164" fontId="7" fillId="0" borderId="0" xfId="1" applyFont="1" applyFill="1" applyBorder="1"/>
    <xf numFmtId="0" fontId="11" fillId="0" borderId="0" xfId="0" applyFont="1"/>
    <xf numFmtId="0" fontId="13" fillId="0" borderId="0" xfId="0" applyFont="1"/>
    <xf numFmtId="0" fontId="12" fillId="2" borderId="0" xfId="0" applyFont="1" applyFill="1" applyAlignment="1">
      <alignment horizontal="center"/>
    </xf>
    <xf numFmtId="9" fontId="12" fillId="2" borderId="0" xfId="2" applyNumberFormat="1" applyFont="1" applyFill="1" applyAlignment="1">
      <alignment horizontal="center"/>
    </xf>
    <xf numFmtId="164" fontId="2" fillId="0" borderId="0" xfId="1" applyFont="1" applyFill="1"/>
    <xf numFmtId="0" fontId="14" fillId="4" borderId="0" xfId="5" applyBorder="1" applyAlignment="1">
      <alignment horizontal="left"/>
    </xf>
  </cellXfs>
  <cellStyles count="6">
    <cellStyle name="Bad" xfId="5" builtinId="27"/>
    <cellStyle name="Currency" xfId="1" builtinId="4"/>
    <cellStyle name="Normal" xfId="0" builtinId="0"/>
    <cellStyle name="Normal 2" xfId="4"/>
    <cellStyle name="Percent" xfId="2" builtinId="5"/>
    <cellStyle name="Título 1 2" xfId="3"/>
  </cellStyles>
  <dxfs count="18">
    <dxf>
      <font>
        <b/>
        <i val="0"/>
        <color theme="6"/>
      </font>
      <fill>
        <patternFill patternType="none">
          <bgColor auto="1"/>
        </patternFill>
      </fill>
      <border>
        <top style="medium">
          <color theme="6"/>
        </top>
        <bottom/>
      </border>
    </dxf>
    <dxf>
      <font>
        <b/>
        <i val="0"/>
        <color theme="1" tint="0.499984740745262"/>
      </font>
      <border>
        <top style="medium">
          <color theme="6"/>
        </top>
        <bottom style="medium">
          <color theme="6"/>
        </bottom>
      </border>
    </dxf>
    <dxf>
      <font>
        <b/>
        <i val="0"/>
        <color theme="0"/>
      </font>
      <fill>
        <patternFill>
          <bgColor rgb="FFCC6600"/>
        </patternFill>
      </fill>
      <border>
        <right style="thick">
          <color theme="0"/>
        </right>
        <top style="thick">
          <color theme="0"/>
        </top>
        <bottom style="thick">
          <color theme="0"/>
        </bottom>
      </border>
    </dxf>
    <dxf>
      <font>
        <b/>
        <i val="0"/>
        <color theme="6"/>
      </font>
      <border>
        <left/>
        <right/>
        <top style="medium">
          <color theme="9" tint="0.39994506668294322"/>
        </top>
        <bottom/>
        <vertical style="thick">
          <color theme="0"/>
        </vertical>
        <horizontal/>
      </border>
    </dxf>
    <dxf>
      <font>
        <b val="0"/>
        <i val="0"/>
        <color theme="1" tint="0.499984740745262"/>
      </font>
      <fill>
        <patternFill patternType="none">
          <fgColor indexed="64"/>
          <bgColor auto="1"/>
        </patternFill>
      </fill>
      <border>
        <top style="medium">
          <color theme="9" tint="0.39994506668294322"/>
        </top>
        <bottom style="thin">
          <color theme="9" tint="0.39994506668294322"/>
        </bottom>
        <vertical style="thick">
          <color theme="0"/>
        </vertical>
        <horizontal/>
      </border>
    </dxf>
    <dxf>
      <font>
        <b val="0"/>
        <i val="0"/>
        <color theme="0" tint="-0.34998626667073579"/>
      </font>
      <border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5"/>
      </font>
      <fill>
        <patternFill patternType="none">
          <bgColor auto="1"/>
        </patternFill>
      </fill>
      <border>
        <top style="medium">
          <color theme="5"/>
        </top>
        <bottom/>
      </border>
    </dxf>
    <dxf>
      <font>
        <b/>
        <i val="0"/>
        <color theme="1" tint="0.499984740745262"/>
      </font>
      <border>
        <top style="medium">
          <color theme="5"/>
        </top>
        <bottom style="medium">
          <color theme="5"/>
        </bottom>
      </border>
    </dxf>
    <dxf>
      <font>
        <b/>
        <i val="0"/>
        <color theme="0"/>
      </font>
      <fill>
        <patternFill>
          <bgColor theme="5"/>
        </patternFill>
      </fill>
      <border>
        <right style="thick">
          <color theme="0"/>
        </right>
        <top style="thick">
          <color theme="0"/>
        </top>
        <bottom style="thick">
          <color theme="0"/>
        </bottom>
      </border>
    </dxf>
    <dxf>
      <font>
        <b/>
        <i val="0"/>
        <color theme="5"/>
      </font>
      <border>
        <left/>
        <right/>
        <top style="medium">
          <color rgb="FF00B050"/>
        </top>
        <bottom/>
        <vertical style="thick">
          <color theme="0"/>
        </vertical>
        <horizontal/>
      </border>
    </dxf>
    <dxf>
      <font>
        <b val="0"/>
        <i val="0"/>
        <color theme="1" tint="0.499984740745262"/>
      </font>
      <fill>
        <patternFill patternType="none">
          <fgColor indexed="64"/>
          <bgColor auto="1"/>
        </patternFill>
      </fill>
      <border>
        <top style="medium">
          <color rgb="FF00B050"/>
        </top>
        <bottom style="thin">
          <color rgb="FF00B050"/>
        </bottom>
        <vertical style="thick">
          <color theme="0"/>
        </vertical>
      </border>
    </dxf>
    <dxf>
      <font>
        <b val="0"/>
        <i val="0"/>
        <color theme="0" tint="-0.34998626667073579"/>
      </font>
      <border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4"/>
      </font>
      <fill>
        <patternFill patternType="none">
          <bgColor auto="1"/>
        </patternFill>
      </fill>
      <border>
        <top style="medium">
          <color theme="4"/>
        </top>
        <bottom/>
      </border>
    </dxf>
    <dxf>
      <font>
        <b/>
        <i val="0"/>
        <color theme="1" tint="0.499984740745262"/>
      </font>
      <border>
        <top style="medium">
          <color theme="4"/>
        </top>
        <bottom style="medium">
          <color theme="4"/>
        </bottom>
      </border>
    </dxf>
    <dxf>
      <font>
        <b/>
        <i val="0"/>
        <color theme="0"/>
      </font>
      <fill>
        <patternFill>
          <bgColor rgb="FF00B0F0"/>
        </patternFill>
      </fill>
      <border>
        <right style="thick">
          <color theme="0"/>
        </right>
        <top style="thick">
          <color theme="0"/>
        </top>
        <bottom style="thick">
          <color theme="0"/>
        </bottom>
      </border>
    </dxf>
    <dxf>
      <border>
        <left/>
        <right/>
        <top style="medium">
          <color rgb="FF00B0F0"/>
        </top>
        <bottom/>
        <vertical style="thick">
          <color theme="0"/>
        </vertical>
        <horizontal/>
      </border>
    </dxf>
    <dxf>
      <font>
        <b/>
        <i val="0"/>
        <color theme="1" tint="0.499984740745262"/>
      </font>
      <fill>
        <patternFill patternType="none">
          <fgColor indexed="64"/>
          <bgColor auto="1"/>
        </patternFill>
      </fill>
      <border>
        <top style="medium">
          <color rgb="FF00B0F0"/>
        </top>
        <bottom style="thin">
          <color rgb="FF00B0F0"/>
        </bottom>
        <vertical style="thick">
          <color theme="0"/>
        </vertical>
      </border>
    </dxf>
    <dxf>
      <font>
        <b val="0"/>
        <i val="0"/>
        <color theme="0" tint="-0.34998626667073579"/>
      </font>
      <fill>
        <patternFill patternType="none">
          <bgColor auto="1"/>
        </patternFill>
      </fill>
      <border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</dxfs>
  <tableStyles count="3" defaultTableStyle="TableStyleMedium2" defaultPivotStyle="PivotStyleLight16">
    <tableStyle name="Family Budget Cash Available" pivot="0" count="6">
      <tableStyleElement type="wholeTable" dxfId="17"/>
      <tableStyleElement type="headerRow" dxfId="16"/>
      <tableStyleElement type="totalRow" dxfId="15"/>
      <tableStyleElement type="firstColumn" dxfId="14"/>
      <tableStyleElement type="firstHeaderCell" dxfId="13"/>
      <tableStyleElement type="firstTotalCell" dxfId="12"/>
    </tableStyle>
    <tableStyle name="Family Budget Cash Available 2" pivot="0" count="6">
      <tableStyleElement type="wholeTable" dxfId="11"/>
      <tableStyleElement type="headerRow" dxfId="10"/>
      <tableStyleElement type="totalRow" dxfId="9"/>
      <tableStyleElement type="firstColumn" dxfId="8"/>
      <tableStyleElement type="firstHeaderCell" dxfId="7"/>
      <tableStyleElement type="firstTotalCell" dxfId="6"/>
    </tableStyle>
    <tableStyle name="Family Budget Cash Available 3" pivot="0" count="6">
      <tableStyleElement type="wholeTable" dxfId="5"/>
      <tableStyleElement type="headerRow" dxfId="4"/>
      <tableStyleElement type="totalRow" dxfId="3"/>
      <tableStyleElement type="firstColumn" dxfId="2"/>
      <tableStyleElement type="firstHeaderCell" dxfId="1"/>
      <tableStyleElement type="firstTotalCell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0893778298079"/>
          <c:y val="0.0627328434421335"/>
          <c:w val="0.729235210160848"/>
          <c:h val="0.92584849860682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Sheet2!$P$8</c:f>
              <c:strCache>
                <c:ptCount val="1"/>
                <c:pt idx="0">
                  <c:v>Despesas de Janeiro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'Planilhas de Gastos Mensais'!$B$14:$B$54</c:f>
              <c:strCache>
                <c:ptCount val="41"/>
                <c:pt idx="0">
                  <c:v>Condominio</c:v>
                </c:pt>
                <c:pt idx="1">
                  <c:v>Unimed Familia</c:v>
                </c:pt>
                <c:pt idx="2">
                  <c:v>Luz</c:v>
                </c:pt>
                <c:pt idx="3">
                  <c:v>Dona Graça</c:v>
                </c:pt>
                <c:pt idx="4">
                  <c:v>Fabiana</c:v>
                </c:pt>
                <c:pt idx="5">
                  <c:v>Unimed Kleber Pai</c:v>
                </c:pt>
                <c:pt idx="6">
                  <c:v>Polo</c:v>
                </c:pt>
                <c:pt idx="7">
                  <c:v>Corolla</c:v>
                </c:pt>
                <c:pt idx="8">
                  <c:v>Carro 3</c:v>
                </c:pt>
                <c:pt idx="9">
                  <c:v>Seguro Polo</c:v>
                </c:pt>
                <c:pt idx="10">
                  <c:v>Seguro Corolla</c:v>
                </c:pt>
                <c:pt idx="11">
                  <c:v>Seguro Carro3</c:v>
                </c:pt>
                <c:pt idx="12">
                  <c:v>IPVA Corolla</c:v>
                </c:pt>
                <c:pt idx="13">
                  <c:v>IPVA Polo</c:v>
                </c:pt>
                <c:pt idx="14">
                  <c:v>IPVA Carro 3</c:v>
                </c:pt>
                <c:pt idx="15">
                  <c:v>Telefone/TV/Internet</c:v>
                </c:pt>
                <c:pt idx="16">
                  <c:v>Celular Judah</c:v>
                </c:pt>
                <c:pt idx="17">
                  <c:v>Celular Gal</c:v>
                </c:pt>
                <c:pt idx="18">
                  <c:v>Celular Kleber</c:v>
                </c:pt>
                <c:pt idx="19">
                  <c:v>Celular Lucas</c:v>
                </c:pt>
                <c:pt idx="34">
                  <c:v>IPTU Landscape</c:v>
                </c:pt>
                <c:pt idx="35">
                  <c:v>DAF Landscape</c:v>
                </c:pt>
                <c:pt idx="36">
                  <c:v>Internet Landscape</c:v>
                </c:pt>
                <c:pt idx="37">
                  <c:v>Condominio Landscape</c:v>
                </c:pt>
                <c:pt idx="38">
                  <c:v>IPTU Taruma</c:v>
                </c:pt>
                <c:pt idx="39">
                  <c:v>Luz Taruma</c:v>
                </c:pt>
                <c:pt idx="40">
                  <c:v>Condominio Taruma</c:v>
                </c:pt>
              </c:strCache>
            </c:strRef>
          </c:cat>
          <c:val>
            <c:numRef>
              <c:f>[0]!teste123</c:f>
              <c:numCache>
                <c:formatCode>_-"R$"\ * #.##000_-;\-"R$"\ * #.##000_-;_-"R$"\ * "-"??_-;_-@_-</c:formatCode>
                <c:ptCount val="41"/>
                <c:pt idx="0">
                  <c:v>880.0</c:v>
                </c:pt>
                <c:pt idx="1">
                  <c:v>1900.0</c:v>
                </c:pt>
                <c:pt idx="2">
                  <c:v>400.0</c:v>
                </c:pt>
                <c:pt idx="3">
                  <c:v>180.0</c:v>
                </c:pt>
                <c:pt idx="4">
                  <c:v>580.0</c:v>
                </c:pt>
                <c:pt idx="5">
                  <c:v>600.0</c:v>
                </c:pt>
                <c:pt idx="6">
                  <c:v>300.0</c:v>
                </c:pt>
                <c:pt idx="7">
                  <c:v>300.0</c:v>
                </c:pt>
                <c:pt idx="9">
                  <c:v>350.0</c:v>
                </c:pt>
                <c:pt idx="10">
                  <c:v>350.0</c:v>
                </c:pt>
                <c:pt idx="15">
                  <c:v>200.0</c:v>
                </c:pt>
                <c:pt idx="16">
                  <c:v>40.0</c:v>
                </c:pt>
                <c:pt idx="17">
                  <c:v>40.0</c:v>
                </c:pt>
                <c:pt idx="18">
                  <c:v>40.0</c:v>
                </c:pt>
                <c:pt idx="19">
                  <c:v>40.0</c:v>
                </c:pt>
                <c:pt idx="34">
                  <c:v>162.86</c:v>
                </c:pt>
                <c:pt idx="35">
                  <c:v>50.0</c:v>
                </c:pt>
                <c:pt idx="36">
                  <c:v>112.5</c:v>
                </c:pt>
                <c:pt idx="37">
                  <c:v>487.12</c:v>
                </c:pt>
                <c:pt idx="38">
                  <c:v>72.39</c:v>
                </c:pt>
                <c:pt idx="39">
                  <c:v>37.0</c:v>
                </c:pt>
                <c:pt idx="40">
                  <c:v>737.0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405590336"/>
        <c:axId val="1405256816"/>
      </c:barChart>
      <c:catAx>
        <c:axId val="140559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256816"/>
        <c:crosses val="autoZero"/>
        <c:auto val="1"/>
        <c:lblAlgn val="ctr"/>
        <c:lblOffset val="100"/>
        <c:noMultiLvlLbl val="0"/>
      </c:catAx>
      <c:valAx>
        <c:axId val="1405256816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40559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'Planilhas de Gastos Mensais'!$B$58</c:f>
              <c:strCache>
                <c:ptCount val="1"/>
                <c:pt idx="0">
                  <c:v>Poupança Mensal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'Planilhas de Gastos Mensais'!$C$3:$N$3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'Planilhas de Gastos Mensais'!$C$58:$N$58</c:f>
              <c:numCache>
                <c:formatCode>_-"R$"\ * #.##000_-;\-"R$"\ * #.##000_-;_-"R$"\ * "-"??_-;_-@_-</c:formatCode>
                <c:ptCount val="12"/>
                <c:pt idx="0">
                  <c:v>7241.13</c:v>
                </c:pt>
                <c:pt idx="1">
                  <c:v>2000.0</c:v>
                </c:pt>
                <c:pt idx="2">
                  <c:v>2000.0</c:v>
                </c:pt>
                <c:pt idx="3">
                  <c:v>2000.0</c:v>
                </c:pt>
                <c:pt idx="4">
                  <c:v>2000.0</c:v>
                </c:pt>
                <c:pt idx="5">
                  <c:v>2000.0</c:v>
                </c:pt>
                <c:pt idx="6">
                  <c:v>2000.0</c:v>
                </c:pt>
                <c:pt idx="7">
                  <c:v>2000.0</c:v>
                </c:pt>
                <c:pt idx="8">
                  <c:v>2000.0</c:v>
                </c:pt>
                <c:pt idx="9">
                  <c:v>2000.0</c:v>
                </c:pt>
                <c:pt idx="10">
                  <c:v>2000.0</c:v>
                </c:pt>
                <c:pt idx="11">
                  <c:v>2000.0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298544160"/>
        <c:axId val="1436576032"/>
      </c:barChart>
      <c:lineChart>
        <c:grouping val="stacked"/>
        <c:varyColors val="0"/>
        <c:ser>
          <c:idx val="1"/>
          <c:order val="1"/>
          <c:tx>
            <c:strRef>
              <c:f>'Planilhas de Gastos Mensais'!$B$60</c:f>
              <c:strCache>
                <c:ptCount val="1"/>
                <c:pt idx="0">
                  <c:v>Meta Poupança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'Planilhas de Gastos Mensais'!$C$3:$N$3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'Planilhas de Gastos Mensais'!$C$60:$N$60</c:f>
              <c:numCache>
                <c:formatCode>_-"R$"\ * #.##000_-;\-"R$"\ * #.##000_-;_-"R$"\ * "-"??_-;_-@_-</c:formatCode>
                <c:ptCount val="12"/>
                <c:pt idx="0">
                  <c:v>3020.0</c:v>
                </c:pt>
                <c:pt idx="1">
                  <c:v>400.0</c:v>
                </c:pt>
                <c:pt idx="2">
                  <c:v>400.0</c:v>
                </c:pt>
                <c:pt idx="3">
                  <c:v>400.0</c:v>
                </c:pt>
                <c:pt idx="4">
                  <c:v>400.0</c:v>
                </c:pt>
                <c:pt idx="5">
                  <c:v>400.0</c:v>
                </c:pt>
                <c:pt idx="6">
                  <c:v>400.0</c:v>
                </c:pt>
                <c:pt idx="7">
                  <c:v>400.0</c:v>
                </c:pt>
                <c:pt idx="8">
                  <c:v>400.0</c:v>
                </c:pt>
                <c:pt idx="9">
                  <c:v>400.0</c:v>
                </c:pt>
                <c:pt idx="10">
                  <c:v>400.0</c:v>
                </c:pt>
                <c:pt idx="11">
                  <c:v>400.0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544160"/>
        <c:axId val="1436576032"/>
      </c:lineChart>
      <c:catAx>
        <c:axId val="129854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576032"/>
        <c:crosses val="autoZero"/>
        <c:auto val="1"/>
        <c:lblAlgn val="ctr"/>
        <c:lblOffset val="100"/>
        <c:noMultiLvlLbl val="0"/>
      </c:catAx>
      <c:valAx>
        <c:axId val="143657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54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'Planilhas de Gastos Mensais'!$B$61</c:f>
              <c:strCache>
                <c:ptCount val="1"/>
                <c:pt idx="0">
                  <c:v>Poupança Acumulada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'Planilhas de Gastos Mensais'!$C$3:$N$3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'Planilhas de Gastos Mensais'!$C$61:$N$61</c:f>
              <c:numCache>
                <c:formatCode>_-"R$"\ * #.##000_-;\-"R$"\ * #.##000_-;_-"R$"\ * "-"??_-;_-@_-</c:formatCode>
                <c:ptCount val="12"/>
                <c:pt idx="0">
                  <c:v>7241.13</c:v>
                </c:pt>
                <c:pt idx="1">
                  <c:v>9241.13</c:v>
                </c:pt>
                <c:pt idx="2">
                  <c:v>11241.13</c:v>
                </c:pt>
                <c:pt idx="3">
                  <c:v>13241.13</c:v>
                </c:pt>
                <c:pt idx="4">
                  <c:v>15241.13</c:v>
                </c:pt>
                <c:pt idx="5">
                  <c:v>17241.13</c:v>
                </c:pt>
                <c:pt idx="6">
                  <c:v>19241.13</c:v>
                </c:pt>
                <c:pt idx="7">
                  <c:v>21241.13</c:v>
                </c:pt>
                <c:pt idx="8">
                  <c:v>23241.13</c:v>
                </c:pt>
                <c:pt idx="9">
                  <c:v>25241.13</c:v>
                </c:pt>
                <c:pt idx="10">
                  <c:v>27241.13</c:v>
                </c:pt>
                <c:pt idx="11">
                  <c:v>29241.13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936592"/>
        <c:axId val="1434938912"/>
      </c:areaChart>
      <c:catAx>
        <c:axId val="1434936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938912"/>
        <c:crosses val="autoZero"/>
        <c:auto val="1"/>
        <c:lblAlgn val="ctr"/>
        <c:lblOffset val="100"/>
        <c:noMultiLvlLbl val="0"/>
      </c:catAx>
      <c:valAx>
        <c:axId val="143493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93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590549</xdr:colOff>
      <xdr:row>19</xdr:row>
      <xdr:rowOff>123824</xdr:rowOff>
    </xdr:from>
    <xdr:to>
      <xdr:col>17</xdr:col>
      <xdr:colOff>390524</xdr:colOff>
      <xdr:row>73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590550</xdr:colOff>
      <xdr:row>4</xdr:row>
      <xdr:rowOff>0</xdr:rowOff>
    </xdr:from>
    <xdr:to>
      <xdr:col>17</xdr:col>
      <xdr:colOff>419100</xdr:colOff>
      <xdr:row>18</xdr:row>
      <xdr:rowOff>61911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4</xdr:row>
      <xdr:rowOff>0</xdr:rowOff>
    </xdr:from>
    <xdr:to>
      <xdr:col>26</xdr:col>
      <xdr:colOff>304800</xdr:colOff>
      <xdr:row>18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F9"/>
  <sheetViews>
    <sheetView showGridLines="0" showRowColHeaders="0" topLeftCell="A36" workbookViewId="0">
      <selection activeCell="F5" sqref="F5"/>
    </sheetView>
  </sheetViews>
  <sheetFormatPr baseColWidth="10" defaultColWidth="8.83203125" defaultRowHeight="15" x14ac:dyDescent="0.2"/>
  <sheetData>
    <row r="2" spans="6:6" ht="31" x14ac:dyDescent="0.35">
      <c r="F2" s="17" t="s">
        <v>22</v>
      </c>
    </row>
    <row r="4" spans="6:6" ht="21" x14ac:dyDescent="0.25">
      <c r="F4" s="16" t="s">
        <v>23</v>
      </c>
    </row>
    <row r="5" spans="6:6" x14ac:dyDescent="0.2">
      <c r="F5" s="18" t="s">
        <v>2</v>
      </c>
    </row>
    <row r="8" spans="6:6" ht="21" x14ac:dyDescent="0.25">
      <c r="F8" s="16" t="s">
        <v>24</v>
      </c>
    </row>
    <row r="9" spans="6:6" x14ac:dyDescent="0.2">
      <c r="F9" s="19">
        <v>0.2</v>
      </c>
    </row>
  </sheetData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Sheet2!$M$8:$M$19</xm:f>
          </x14:formula1>
          <xm:sqref>F5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61"/>
  <sheetViews>
    <sheetView showGridLines="0" showRowColHeaders="0" tabSelected="1" topLeftCell="A8" workbookViewId="0">
      <selection activeCell="J17" sqref="J17"/>
    </sheetView>
  </sheetViews>
  <sheetFormatPr baseColWidth="10" defaultColWidth="8.83203125" defaultRowHeight="15" x14ac:dyDescent="0.2"/>
  <cols>
    <col min="1" max="1" width="8.83203125" style="1"/>
    <col min="2" max="2" width="20.1640625" style="1" bestFit="1" customWidth="1"/>
    <col min="3" max="14" width="13" style="1" customWidth="1"/>
    <col min="15" max="15" width="8.83203125" style="1"/>
    <col min="16" max="16" width="22" style="1" bestFit="1" customWidth="1"/>
    <col min="17" max="16384" width="8.83203125" style="1"/>
  </cols>
  <sheetData>
    <row r="3" spans="2:14" x14ac:dyDescent="0.2"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</row>
    <row r="5" spans="2:14" ht="22" thickBot="1" x14ac:dyDescent="0.3">
      <c r="B5" s="3" t="s">
        <v>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2:14" x14ac:dyDescent="0.2">
      <c r="B6" s="4" t="s">
        <v>31</v>
      </c>
      <c r="C6" s="7">
        <v>9000</v>
      </c>
      <c r="D6" s="7">
        <v>2000</v>
      </c>
      <c r="E6" s="7">
        <v>2000</v>
      </c>
      <c r="F6" s="7">
        <v>2000</v>
      </c>
      <c r="G6" s="7">
        <v>2000</v>
      </c>
      <c r="H6" s="7">
        <v>2000</v>
      </c>
      <c r="I6" s="7">
        <v>2000</v>
      </c>
      <c r="J6" s="7">
        <v>2000</v>
      </c>
      <c r="K6" s="7">
        <v>2000</v>
      </c>
      <c r="L6" s="7">
        <v>2000</v>
      </c>
      <c r="M6" s="7">
        <v>2000</v>
      </c>
      <c r="N6" s="7">
        <v>2000</v>
      </c>
    </row>
    <row r="7" spans="2:14" x14ac:dyDescent="0.2">
      <c r="B7" s="5" t="s">
        <v>32</v>
      </c>
      <c r="C7" s="8">
        <v>5000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</row>
    <row r="8" spans="2:14" x14ac:dyDescent="0.2">
      <c r="B8" s="5" t="s">
        <v>33</v>
      </c>
      <c r="C8" s="8">
        <v>1100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</row>
    <row r="9" spans="2:14" x14ac:dyDescent="0.2">
      <c r="B9" s="5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</row>
    <row r="10" spans="2:14" x14ac:dyDescent="0.2">
      <c r="B10" s="5"/>
    </row>
    <row r="11" spans="2:14" x14ac:dyDescent="0.2">
      <c r="B11" s="9" t="s">
        <v>19</v>
      </c>
      <c r="C11" s="11">
        <f>IF(C6="","",SUM(C6:C10))</f>
        <v>15100</v>
      </c>
      <c r="D11" s="11">
        <f>IF(D6="","",SUM(D6:D10))</f>
        <v>2000</v>
      </c>
      <c r="E11" s="11">
        <f>IF(E6="","",SUM(E6:E10))</f>
        <v>2000</v>
      </c>
      <c r="F11" s="11">
        <f>IF(F6="","",SUM(F6:F10))</f>
        <v>2000</v>
      </c>
      <c r="G11" s="11">
        <f>IF(G6="","",SUM(G6:G10))</f>
        <v>2000</v>
      </c>
      <c r="H11" s="11">
        <f>IF(H6="","",SUM(H6:H10))</f>
        <v>2000</v>
      </c>
      <c r="I11" s="11">
        <f>IF(I6="","",SUM(I6:I10))</f>
        <v>2000</v>
      </c>
      <c r="J11" s="11">
        <f>IF(J6="","",SUM(J6:J10))</f>
        <v>2000</v>
      </c>
      <c r="K11" s="11">
        <f>IF(K6="","",SUM(K6:K10))</f>
        <v>2000</v>
      </c>
      <c r="L11" s="11">
        <f>IF(L6="","",SUM(L6:L10))</f>
        <v>2000</v>
      </c>
      <c r="M11" s="11">
        <f>IF(M6="","",SUM(M6:M10))</f>
        <v>2000</v>
      </c>
      <c r="N11" s="11">
        <f>IF(N6="","",SUM(N6:N10))</f>
        <v>2000</v>
      </c>
    </row>
    <row r="13" spans="2:14" ht="22" thickBot="1" x14ac:dyDescent="0.3">
      <c r="B13" s="3" t="s">
        <v>14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2:14" x14ac:dyDescent="0.2">
      <c r="B14" s="5" t="s">
        <v>26</v>
      </c>
      <c r="C14" s="7">
        <v>880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spans="2:14" x14ac:dyDescent="0.2">
      <c r="B15" s="5" t="s">
        <v>30</v>
      </c>
      <c r="C15" s="8">
        <v>1900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2:14" x14ac:dyDescent="0.2">
      <c r="B16" s="5" t="s">
        <v>0</v>
      </c>
      <c r="C16" s="8">
        <v>400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2:16" x14ac:dyDescent="0.2">
      <c r="B17" s="5" t="s">
        <v>38</v>
      </c>
      <c r="C17" s="7">
        <v>180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2:16" x14ac:dyDescent="0.2">
      <c r="B18" s="5" t="s">
        <v>39</v>
      </c>
      <c r="C18" s="8">
        <v>580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</row>
    <row r="19" spans="2:16" x14ac:dyDescent="0.2">
      <c r="B19" s="5" t="s">
        <v>40</v>
      </c>
      <c r="C19" s="7">
        <v>600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</row>
    <row r="20" spans="2:16" x14ac:dyDescent="0.2">
      <c r="B20" s="5" t="s">
        <v>42</v>
      </c>
      <c r="C20" s="8">
        <v>300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</row>
    <row r="21" spans="2:16" x14ac:dyDescent="0.2">
      <c r="B21" s="5" t="s">
        <v>41</v>
      </c>
      <c r="C21" s="7">
        <v>300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 spans="2:16" x14ac:dyDescent="0.2">
      <c r="B22" s="5" t="s">
        <v>43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</row>
    <row r="23" spans="2:16" s="10" customFormat="1" x14ac:dyDescent="0.2">
      <c r="B23" s="5" t="s">
        <v>44</v>
      </c>
      <c r="C23" s="7">
        <v>350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</row>
    <row r="24" spans="2:16" x14ac:dyDescent="0.2">
      <c r="B24" s="5" t="s">
        <v>45</v>
      </c>
      <c r="C24" s="7">
        <v>350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</row>
    <row r="25" spans="2:16" x14ac:dyDescent="0.2">
      <c r="B25" s="5" t="s">
        <v>46</v>
      </c>
      <c r="C25" s="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 spans="2:16" x14ac:dyDescent="0.2">
      <c r="B26" s="5" t="s">
        <v>47</v>
      </c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P26" s="15"/>
    </row>
    <row r="27" spans="2:16" x14ac:dyDescent="0.2">
      <c r="B27" s="5" t="s">
        <v>48</v>
      </c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 spans="2:16" x14ac:dyDescent="0.2">
      <c r="B28" s="5" t="s">
        <v>49</v>
      </c>
      <c r="C28" s="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29" spans="2:16" s="10" customFormat="1" ht="16" x14ac:dyDescent="0.2">
      <c r="B29" s="21" t="s">
        <v>25</v>
      </c>
      <c r="C29" s="8">
        <v>200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</row>
    <row r="30" spans="2:16" x14ac:dyDescent="0.2">
      <c r="B30" s="5" t="s">
        <v>50</v>
      </c>
      <c r="C30" s="7">
        <v>40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 spans="2:16" x14ac:dyDescent="0.2">
      <c r="B31" s="5" t="s">
        <v>51</v>
      </c>
      <c r="C31" s="8">
        <v>40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 spans="2:16" x14ac:dyDescent="0.2">
      <c r="B32" s="5" t="s">
        <v>52</v>
      </c>
      <c r="C32" s="7">
        <v>40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</row>
    <row r="33" spans="2:14" x14ac:dyDescent="0.2">
      <c r="B33" s="5" t="s">
        <v>53</v>
      </c>
      <c r="C33" s="8">
        <v>40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2:14" x14ac:dyDescent="0.2"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2:14" x14ac:dyDescent="0.2"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2:14" x14ac:dyDescent="0.2"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2:14" x14ac:dyDescent="0.2"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  <row r="38" spans="2:14" x14ac:dyDescent="0.2"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2:14" x14ac:dyDescent="0.2"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2:14" x14ac:dyDescent="0.2"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2:14" x14ac:dyDescent="0.2"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8"/>
    </row>
    <row r="42" spans="2:14" x14ac:dyDescent="0.2"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7"/>
    </row>
    <row r="43" spans="2:14" x14ac:dyDescent="0.2"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2:14" x14ac:dyDescent="0.2"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2:14" x14ac:dyDescent="0.2"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2:14" x14ac:dyDescent="0.2"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</row>
    <row r="47" spans="2:14" x14ac:dyDescent="0.2"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2:14" x14ac:dyDescent="0.2">
      <c r="B48" s="5" t="s">
        <v>34</v>
      </c>
      <c r="C48" s="8">
        <v>162.86000000000001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2:14" x14ac:dyDescent="0.2">
      <c r="B49" s="5" t="s">
        <v>35</v>
      </c>
      <c r="C49" s="8">
        <v>50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2:14" x14ac:dyDescent="0.2">
      <c r="B50" s="5" t="s">
        <v>29</v>
      </c>
      <c r="C50" s="8">
        <v>112.5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2:14" x14ac:dyDescent="0.2">
      <c r="B51" s="5" t="s">
        <v>28</v>
      </c>
      <c r="C51" s="8">
        <v>487.12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</row>
    <row r="52" spans="2:14" x14ac:dyDescent="0.2">
      <c r="B52" s="5" t="s">
        <v>36</v>
      </c>
      <c r="C52" s="8">
        <v>72.39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2:14" x14ac:dyDescent="0.2">
      <c r="B53" s="5" t="s">
        <v>37</v>
      </c>
      <c r="C53" s="8">
        <v>37</v>
      </c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</row>
    <row r="54" spans="2:14" x14ac:dyDescent="0.2">
      <c r="B54" s="5" t="s">
        <v>27</v>
      </c>
      <c r="C54" s="8">
        <v>737</v>
      </c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</row>
    <row r="55" spans="2:14" x14ac:dyDescent="0.2">
      <c r="B55" s="9" t="s">
        <v>15</v>
      </c>
      <c r="C55" s="11">
        <f>IF(SUM(C14:C54)=0,0,SUM(C14:C54))</f>
        <v>7858.87</v>
      </c>
      <c r="D55" s="11">
        <f>IF(SUM(D14:D54)=0,0,SUM(D14:D54))</f>
        <v>0</v>
      </c>
      <c r="E55" s="11">
        <f>IF(SUM(E14:E54)=0,0,SUM(E14:E54))</f>
        <v>0</v>
      </c>
      <c r="F55" s="11">
        <f>IF(SUM(F14:F54)=0,0,SUM(F14:F54))</f>
        <v>0</v>
      </c>
      <c r="G55" s="11">
        <f>IF(SUM(G14:G54)=0,0,SUM(G14:G54))</f>
        <v>0</v>
      </c>
      <c r="H55" s="11">
        <f>IF(SUM(H14:H54)=0,0,SUM(H14:H54))</f>
        <v>0</v>
      </c>
      <c r="I55" s="11">
        <f>IF(SUM(I14:I54)=0,0,SUM(I14:I54))</f>
        <v>0</v>
      </c>
      <c r="J55" s="11">
        <f>IF(SUM(J14:J54)=0,0,SUM(J14:J54))</f>
        <v>0</v>
      </c>
      <c r="K55" s="11">
        <f>IF(SUM(K14:K54)=0,0,SUM(K14:K54))</f>
        <v>0</v>
      </c>
      <c r="L55" s="11">
        <f>IF(SUM(L14:L54)=0,0,SUM(L14:L54))</f>
        <v>0</v>
      </c>
      <c r="M55" s="11">
        <f>IF(SUM(M14:M54)=0,0,SUM(M14:M54))</f>
        <v>0</v>
      </c>
      <c r="N55" s="11">
        <f>IF(SUM(N14:N54)=0,0,SUM(N14:N54))</f>
        <v>0</v>
      </c>
    </row>
    <row r="57" spans="2:14" ht="22" thickBot="1" x14ac:dyDescent="0.3">
      <c r="B57" s="3" t="s">
        <v>16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2:14" x14ac:dyDescent="0.2">
      <c r="B58" s="4" t="s">
        <v>18</v>
      </c>
      <c r="C58" s="7">
        <f>IF(C11="","",C11-C55)</f>
        <v>7241.13</v>
      </c>
      <c r="D58" s="7">
        <f>IF(D11="","",D11-D55)</f>
        <v>2000</v>
      </c>
      <c r="E58" s="7">
        <f>IF(E11="","",E11-E55)</f>
        <v>2000</v>
      </c>
      <c r="F58" s="7">
        <f>IF(F11="","",F11-F55)</f>
        <v>2000</v>
      </c>
      <c r="G58" s="7">
        <f>IF(G11="","",G11-G55)</f>
        <v>2000</v>
      </c>
      <c r="H58" s="7">
        <f>IF(H11="","",H11-H55)</f>
        <v>2000</v>
      </c>
      <c r="I58" s="7">
        <f>IF(I11="","",I11-I55)</f>
        <v>2000</v>
      </c>
      <c r="J58" s="7">
        <f>IF(J11="","",J11-J55)</f>
        <v>2000</v>
      </c>
      <c r="K58" s="7">
        <f>IF(K11="","",K11-K55)</f>
        <v>2000</v>
      </c>
      <c r="L58" s="7">
        <f>IF(L11="","",L11-L55)</f>
        <v>2000</v>
      </c>
      <c r="M58" s="7">
        <f>IF(M11="","",M11-M55)</f>
        <v>2000</v>
      </c>
      <c r="N58" s="7">
        <f>IF(N11="","",N11-N55)</f>
        <v>2000</v>
      </c>
    </row>
    <row r="59" spans="2:14" x14ac:dyDescent="0.2">
      <c r="B59" s="5" t="s">
        <v>20</v>
      </c>
      <c r="C59" s="13">
        <f>IF(C11=0,"",C58/C11)</f>
        <v>0.47954503311258279</v>
      </c>
      <c r="D59" s="14">
        <f>IF(D11="","",D58/D11)</f>
        <v>1</v>
      </c>
      <c r="E59" s="14">
        <f>IF(E11="","",E58/E11)</f>
        <v>1</v>
      </c>
      <c r="F59" s="14">
        <f>IF(F11="","",F58/F11)</f>
        <v>1</v>
      </c>
      <c r="G59" s="14">
        <f>IF(G11="","",G58/G11)</f>
        <v>1</v>
      </c>
      <c r="H59" s="14">
        <f>IF(H11="","",H58/H11)</f>
        <v>1</v>
      </c>
      <c r="I59" s="14">
        <f>IF(I11="","",I58/I11)</f>
        <v>1</v>
      </c>
      <c r="J59" s="14">
        <f>IF(J11="","",J58/J11)</f>
        <v>1</v>
      </c>
      <c r="K59" s="14">
        <f>IF(K11="","",K58/K11)</f>
        <v>1</v>
      </c>
      <c r="L59" s="14">
        <f>IF(L11="","",L58/L11)</f>
        <v>1</v>
      </c>
      <c r="M59" s="14">
        <f>IF(M11="","",M58/M11)</f>
        <v>1</v>
      </c>
      <c r="N59" s="14">
        <f>IF(N11="","",N58/N11)</f>
        <v>1</v>
      </c>
    </row>
    <row r="60" spans="2:14" x14ac:dyDescent="0.2">
      <c r="B60" s="5" t="s">
        <v>21</v>
      </c>
      <c r="C60" s="7">
        <f>C11*Relatórios!$F$9</f>
        <v>3020</v>
      </c>
      <c r="D60" s="7">
        <f>D11*Relatórios!$F$9</f>
        <v>400</v>
      </c>
      <c r="E60" s="7">
        <f>E11*Relatórios!$F$9</f>
        <v>400</v>
      </c>
      <c r="F60" s="7">
        <f>F11*Relatórios!$F$9</f>
        <v>400</v>
      </c>
      <c r="G60" s="7">
        <f>G11*Relatórios!$F$9</f>
        <v>400</v>
      </c>
      <c r="H60" s="7">
        <f>H11*Relatórios!$F$9</f>
        <v>400</v>
      </c>
      <c r="I60" s="7">
        <f>I11*Relatórios!$F$9</f>
        <v>400</v>
      </c>
      <c r="J60" s="7">
        <f>J11*Relatórios!$F$9</f>
        <v>400</v>
      </c>
      <c r="K60" s="7">
        <f>K11*Relatórios!$F$9</f>
        <v>400</v>
      </c>
      <c r="L60" s="7">
        <f>L11*Relatórios!$F$9</f>
        <v>400</v>
      </c>
      <c r="M60" s="7">
        <f>M11*Relatórios!$F$9</f>
        <v>400</v>
      </c>
      <c r="N60" s="7">
        <f>N11*Relatórios!$F$9</f>
        <v>400</v>
      </c>
    </row>
    <row r="61" spans="2:14" x14ac:dyDescent="0.2">
      <c r="B61" s="9" t="s">
        <v>17</v>
      </c>
      <c r="C61" s="12">
        <f>C58</f>
        <v>7241.13</v>
      </c>
      <c r="D61" s="12">
        <f>IF(D58="","",D58+C61)</f>
        <v>9241.130000000001</v>
      </c>
      <c r="E61" s="12">
        <f t="shared" ref="E61:N61" si="0">IF(E58="","",E58+D61)</f>
        <v>11241.130000000001</v>
      </c>
      <c r="F61" s="12">
        <f t="shared" si="0"/>
        <v>13241.130000000001</v>
      </c>
      <c r="G61" s="12">
        <f t="shared" si="0"/>
        <v>15241.130000000001</v>
      </c>
      <c r="H61" s="12">
        <f t="shared" si="0"/>
        <v>17241.13</v>
      </c>
      <c r="I61" s="12">
        <f t="shared" si="0"/>
        <v>19241.13</v>
      </c>
      <c r="J61" s="12">
        <f t="shared" si="0"/>
        <v>21241.13</v>
      </c>
      <c r="K61" s="12">
        <f t="shared" si="0"/>
        <v>23241.13</v>
      </c>
      <c r="L61" s="12">
        <f t="shared" si="0"/>
        <v>25241.13</v>
      </c>
      <c r="M61" s="12">
        <f t="shared" si="0"/>
        <v>27241.13</v>
      </c>
      <c r="N61" s="12">
        <f t="shared" si="0"/>
        <v>29241.13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67B66D1B-010F-4A69-A478-45D58BA39D2D}">
            <x14:iconSet iconSet="3Symbols">
              <x14:cfvo type="percent">
                <xm:f>0</xm:f>
              </x14:cfvo>
              <x14:cfvo type="num">
                <xm:f>0</xm:f>
              </x14:cfvo>
              <x14:cfvo type="num">
                <xm:f>Relatórios!$F$9</xm:f>
              </x14:cfvo>
            </x14:iconSet>
          </x14:cfRule>
          <xm:sqref>C59:N59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6:P19"/>
  <sheetViews>
    <sheetView workbookViewId="0">
      <selection activeCell="P12" sqref="P12:AB17"/>
    </sheetView>
  </sheetViews>
  <sheetFormatPr baseColWidth="10" defaultColWidth="8.83203125" defaultRowHeight="15" x14ac:dyDescent="0.2"/>
  <sheetData>
    <row r="6" spans="9:16" x14ac:dyDescent="0.2">
      <c r="J6" s="1">
        <f>VLOOKUP(Relatórios!F5,meses,2)</f>
        <v>1</v>
      </c>
    </row>
    <row r="8" spans="9:16" x14ac:dyDescent="0.2">
      <c r="I8" s="1" t="s">
        <v>5</v>
      </c>
      <c r="J8" s="1">
        <v>4</v>
      </c>
      <c r="M8" t="s">
        <v>2</v>
      </c>
      <c r="P8" t="str">
        <f>"Despesas de "&amp;Relatórios!F5</f>
        <v>Despesas de Janeiro</v>
      </c>
    </row>
    <row r="9" spans="9:16" x14ac:dyDescent="0.2">
      <c r="I9" s="1" t="s">
        <v>9</v>
      </c>
      <c r="J9" s="1">
        <v>8</v>
      </c>
      <c r="M9" t="s">
        <v>3</v>
      </c>
    </row>
    <row r="10" spans="9:16" x14ac:dyDescent="0.2">
      <c r="I10" s="1" t="s">
        <v>13</v>
      </c>
      <c r="J10" s="1">
        <v>12</v>
      </c>
      <c r="M10" t="s">
        <v>4</v>
      </c>
    </row>
    <row r="11" spans="9:16" x14ac:dyDescent="0.2">
      <c r="I11" s="1" t="s">
        <v>3</v>
      </c>
      <c r="J11" s="1">
        <v>2</v>
      </c>
      <c r="M11" t="s">
        <v>5</v>
      </c>
    </row>
    <row r="12" spans="9:16" x14ac:dyDescent="0.2">
      <c r="I12" s="1" t="s">
        <v>2</v>
      </c>
      <c r="J12" s="1">
        <v>1</v>
      </c>
      <c r="M12" t="s">
        <v>6</v>
      </c>
    </row>
    <row r="13" spans="9:16" x14ac:dyDescent="0.2">
      <c r="I13" s="1" t="s">
        <v>8</v>
      </c>
      <c r="J13" s="1">
        <v>7</v>
      </c>
      <c r="M13" t="s">
        <v>7</v>
      </c>
    </row>
    <row r="14" spans="9:16" x14ac:dyDescent="0.2">
      <c r="I14" s="1" t="s">
        <v>7</v>
      </c>
      <c r="J14" s="1">
        <v>6</v>
      </c>
      <c r="M14" t="s">
        <v>8</v>
      </c>
    </row>
    <row r="15" spans="9:16" x14ac:dyDescent="0.2">
      <c r="I15" s="1" t="s">
        <v>6</v>
      </c>
      <c r="J15" s="1">
        <v>5</v>
      </c>
      <c r="M15" t="s">
        <v>9</v>
      </c>
    </row>
    <row r="16" spans="9:16" x14ac:dyDescent="0.2">
      <c r="I16" s="1" t="s">
        <v>4</v>
      </c>
      <c r="J16" s="1">
        <v>3</v>
      </c>
      <c r="M16" t="s">
        <v>10</v>
      </c>
    </row>
    <row r="17" spans="9:13" x14ac:dyDescent="0.2">
      <c r="I17" s="1" t="s">
        <v>12</v>
      </c>
      <c r="J17" s="1">
        <v>11</v>
      </c>
      <c r="M17" t="s">
        <v>11</v>
      </c>
    </row>
    <row r="18" spans="9:13" x14ac:dyDescent="0.2">
      <c r="I18" s="1" t="s">
        <v>11</v>
      </c>
      <c r="J18" s="1">
        <v>10</v>
      </c>
      <c r="M18" t="s">
        <v>12</v>
      </c>
    </row>
    <row r="19" spans="9:13" x14ac:dyDescent="0.2">
      <c r="I19" s="1" t="s">
        <v>10</v>
      </c>
      <c r="J19" s="1">
        <v>9</v>
      </c>
      <c r="M19" t="s">
        <v>13</v>
      </c>
    </row>
  </sheetData>
  <sortState ref="I8:J19">
    <sortCondition ref="I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Relatórios</vt:lpstr>
      <vt:lpstr>Planilhas de Gastos Mensais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Rocha</dc:creator>
  <cp:lastModifiedBy>Microsoft Office User</cp:lastModifiedBy>
  <dcterms:created xsi:type="dcterms:W3CDTF">2014-02-06T14:11:19Z</dcterms:created>
  <dcterms:modified xsi:type="dcterms:W3CDTF">2017-01-19T19:17:38Z</dcterms:modified>
</cp:coreProperties>
</file>