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IG-BOSS\Desktop\PREDICTIVE ANALYSIS FOR BUSINESS\PAWDACITY PROJECT\"/>
    </mc:Choice>
  </mc:AlternateContent>
  <xr:revisionPtr revIDLastSave="0" documentId="13_ncr:1_{95653CE4-6E5F-4278-84FC-89884B252DC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Pawdacity(IQR)" sheetId="1" r:id="rId1"/>
    <sheet name="Pawdacity(Z SCORE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2" i="2"/>
  <c r="G8" i="2"/>
  <c r="S3" i="2"/>
  <c r="S4" i="2"/>
  <c r="S5" i="2"/>
  <c r="S6" i="2"/>
  <c r="S7" i="2"/>
  <c r="S8" i="2"/>
  <c r="S9" i="2"/>
  <c r="S10" i="2"/>
  <c r="S11" i="2"/>
  <c r="S12" i="2"/>
  <c r="S2" i="2"/>
  <c r="Q3" i="2"/>
  <c r="Q4" i="2"/>
  <c r="Q5" i="2"/>
  <c r="Q6" i="2"/>
  <c r="Q7" i="2"/>
  <c r="Q8" i="2"/>
  <c r="Q9" i="2"/>
  <c r="Q10" i="2"/>
  <c r="Q11" i="2"/>
  <c r="Q12" i="2"/>
  <c r="Q2" i="2"/>
  <c r="O3" i="2"/>
  <c r="O4" i="2"/>
  <c r="O5" i="2"/>
  <c r="O6" i="2"/>
  <c r="O7" i="2"/>
  <c r="O8" i="2"/>
  <c r="O9" i="2"/>
  <c r="O10" i="2"/>
  <c r="O11" i="2"/>
  <c r="O12" i="2"/>
  <c r="O2" i="2"/>
  <c r="M3" i="2"/>
  <c r="M4" i="2"/>
  <c r="M5" i="2"/>
  <c r="M6" i="2"/>
  <c r="M7" i="2"/>
  <c r="M8" i="2"/>
  <c r="M9" i="2"/>
  <c r="M10" i="2"/>
  <c r="M11" i="2"/>
  <c r="M12" i="2"/>
  <c r="M2" i="2"/>
  <c r="K3" i="2"/>
  <c r="K4" i="2"/>
  <c r="K5" i="2"/>
  <c r="K6" i="2"/>
  <c r="K7" i="2"/>
  <c r="K8" i="2"/>
  <c r="K9" i="2"/>
  <c r="K10" i="2"/>
  <c r="K11" i="2"/>
  <c r="K12" i="2"/>
  <c r="K2" i="2"/>
  <c r="H15" i="2"/>
  <c r="J15" i="2"/>
  <c r="L15" i="2"/>
  <c r="N15" i="2"/>
  <c r="P15" i="2"/>
  <c r="R15" i="2"/>
  <c r="T15" i="2"/>
  <c r="F15" i="2"/>
  <c r="I3" i="2"/>
  <c r="I2" i="2" l="1"/>
  <c r="I9" i="2"/>
  <c r="I5" i="2"/>
  <c r="I10" i="2"/>
  <c r="I6" i="2"/>
  <c r="I12" i="2"/>
  <c r="I8" i="2"/>
  <c r="I4" i="2"/>
  <c r="I11" i="2"/>
  <c r="I7" i="2"/>
  <c r="G15" i="1" l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F17" i="1"/>
  <c r="F16" i="1"/>
  <c r="F15" i="1"/>
  <c r="G19" i="1"/>
  <c r="G10" i="2" l="1"/>
  <c r="G4" i="2"/>
  <c r="H14" i="2"/>
  <c r="F14" i="2"/>
  <c r="G3" i="2" s="1"/>
  <c r="G5" i="2" l="1"/>
  <c r="G7" i="2"/>
  <c r="G12" i="2"/>
  <c r="G9" i="2"/>
  <c r="G11" i="2"/>
  <c r="G6" i="2"/>
  <c r="G2" i="2"/>
  <c r="F19" i="1"/>
  <c r="J14" i="2" l="1"/>
  <c r="J19" i="1"/>
  <c r="J14" i="1" s="1"/>
  <c r="F14" i="1"/>
  <c r="M19" i="1"/>
  <c r="M14" i="1" s="1"/>
  <c r="I19" i="1"/>
  <c r="I14" i="1" s="1"/>
  <c r="L19" i="1"/>
  <c r="L14" i="1" s="1"/>
  <c r="H19" i="1"/>
  <c r="H18" i="1" s="1"/>
  <c r="K19" i="1"/>
  <c r="K14" i="1" s="1"/>
  <c r="G18" i="1"/>
  <c r="L14" i="2" l="1"/>
  <c r="J18" i="1"/>
  <c r="K18" i="1"/>
  <c r="H14" i="1"/>
  <c r="L18" i="1"/>
  <c r="G14" i="1"/>
  <c r="I18" i="1"/>
  <c r="M18" i="1"/>
  <c r="F18" i="1" l="1"/>
  <c r="N14" i="2" l="1"/>
  <c r="P14" i="2" l="1"/>
  <c r="R14" i="2" l="1"/>
  <c r="T14" i="2" l="1"/>
</calcChain>
</file>

<file path=xl/sharedStrings.xml><?xml version="1.0" encoding="utf-8"?>
<sst xmlns="http://schemas.openxmlformats.org/spreadsheetml/2006/main" count="122" uniqueCount="45">
  <si>
    <t>NAME</t>
  </si>
  <si>
    <t>ADDRESS</t>
  </si>
  <si>
    <t>City</t>
  </si>
  <si>
    <t>STATE</t>
  </si>
  <si>
    <t>ZIP</t>
  </si>
  <si>
    <t>Total_Sales</t>
  </si>
  <si>
    <t>Land Area</t>
  </si>
  <si>
    <t>Households with Under 18</t>
  </si>
  <si>
    <t>Population Density</t>
  </si>
  <si>
    <t>Total Families</t>
  </si>
  <si>
    <t>2014 Estimate</t>
  </si>
  <si>
    <t>2010 Census</t>
  </si>
  <si>
    <t>2000 Census</t>
  </si>
  <si>
    <t>Pawdacity</t>
  </si>
  <si>
    <t>509 Fort St # A</t>
  </si>
  <si>
    <t>Buffalo</t>
  </si>
  <si>
    <t>WY</t>
  </si>
  <si>
    <t>601 SE Wyoming Blvd Unit 252</t>
  </si>
  <si>
    <t>Casper</t>
  </si>
  <si>
    <t>3769 E Lincolnway</t>
  </si>
  <si>
    <t>Cheyenne</t>
  </si>
  <si>
    <t>2625 Big Horn Ave</t>
  </si>
  <si>
    <t>Cody</t>
  </si>
  <si>
    <t>123 S 2nd St</t>
  </si>
  <si>
    <t>Douglas</t>
  </si>
  <si>
    <t>932 Main St</t>
  </si>
  <si>
    <t>Evanston</t>
  </si>
  <si>
    <t>200 E Lakeway Rd</t>
  </si>
  <si>
    <t>Gillette</t>
  </si>
  <si>
    <t>180 S Bent St</t>
  </si>
  <si>
    <t>Powell</t>
  </si>
  <si>
    <t>512 E Main St</t>
  </si>
  <si>
    <t>Riverton</t>
  </si>
  <si>
    <t>2706 Commercial Way</t>
  </si>
  <si>
    <t>Rock Springs</t>
  </si>
  <si>
    <t>1842 Sugarland Dr Ste 113</t>
  </si>
  <si>
    <t>Sheridan</t>
  </si>
  <si>
    <t>Lower Floor</t>
  </si>
  <si>
    <t>1st Quartile</t>
  </si>
  <si>
    <t>2nd Quarile</t>
  </si>
  <si>
    <t>3rd Quartile</t>
  </si>
  <si>
    <t>Upper Floor</t>
  </si>
  <si>
    <t>IQR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</si>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</sst>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Continuous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opLeftCell="C1" workbookViewId="0">
      <selection sqref="A1:M19"/>
    </sheetView>
  </sheetViews>
  <sheetFormatPr defaultRowHeight="15" x14ac:dyDescent="0.25"/>
  <cols>
    <col min="1" max="1" width="10" bestFit="1" customWidth="1"/>
    <col min="2" max="2" width="27.7109375" bestFit="1" customWidth="1"/>
    <col min="3" max="3" width="12" bestFit="1" customWidth="1"/>
    <col min="4" max="4" width="6.28515625" bestFit="1" customWidth="1"/>
    <col min="5" max="5" width="6" bestFit="1" customWidth="1"/>
    <col min="6" max="6" width="11" bestFit="1" customWidth="1"/>
    <col min="7" max="7" width="12" bestFit="1" customWidth="1"/>
    <col min="8" max="8" width="24.5703125" bestFit="1" customWidth="1"/>
    <col min="9" max="9" width="18.140625" bestFit="1" customWidth="1"/>
    <col min="10" max="10" width="13.42578125" bestFit="1" customWidth="1"/>
    <col min="11" max="11" width="13.28515625" bestFit="1" customWidth="1"/>
    <col min="12" max="13" width="11.710937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s="1">
        <v>82834</v>
      </c>
      <c r="F2" s="1">
        <v>185328</v>
      </c>
      <c r="G2">
        <v>3115.5075000000002</v>
      </c>
      <c r="H2" s="1">
        <v>746</v>
      </c>
      <c r="I2">
        <v>1.55</v>
      </c>
      <c r="J2">
        <v>1819.5</v>
      </c>
      <c r="K2">
        <v>4615</v>
      </c>
      <c r="L2">
        <v>4585</v>
      </c>
      <c r="M2">
        <v>3900</v>
      </c>
    </row>
    <row r="3" spans="1:13" x14ac:dyDescent="0.25">
      <c r="A3" t="s">
        <v>13</v>
      </c>
      <c r="B3" t="s">
        <v>17</v>
      </c>
      <c r="C3" t="s">
        <v>18</v>
      </c>
      <c r="D3" t="s">
        <v>16</v>
      </c>
      <c r="E3" s="1">
        <v>82609</v>
      </c>
      <c r="F3" s="1">
        <v>317736</v>
      </c>
      <c r="G3">
        <v>3894.3090999999999</v>
      </c>
      <c r="H3" s="1">
        <v>7788</v>
      </c>
      <c r="I3">
        <v>11.16</v>
      </c>
      <c r="J3">
        <v>8756.32</v>
      </c>
      <c r="K3">
        <v>40086</v>
      </c>
      <c r="L3">
        <v>35316</v>
      </c>
      <c r="M3">
        <v>32644</v>
      </c>
    </row>
    <row r="4" spans="1:13" x14ac:dyDescent="0.25">
      <c r="A4" t="s">
        <v>13</v>
      </c>
      <c r="B4" t="s">
        <v>19</v>
      </c>
      <c r="C4" t="s">
        <v>20</v>
      </c>
      <c r="D4" t="s">
        <v>16</v>
      </c>
      <c r="E4" s="1">
        <v>82001</v>
      </c>
      <c r="F4" s="1">
        <v>917892</v>
      </c>
      <c r="G4">
        <v>1500.1784</v>
      </c>
      <c r="H4" s="1">
        <v>7158</v>
      </c>
      <c r="I4">
        <v>20.34</v>
      </c>
      <c r="J4">
        <v>14612.64</v>
      </c>
      <c r="K4">
        <v>62845</v>
      </c>
      <c r="L4">
        <v>59466</v>
      </c>
      <c r="M4">
        <v>53011</v>
      </c>
    </row>
    <row r="5" spans="1:13" x14ac:dyDescent="0.25">
      <c r="A5" t="s">
        <v>13</v>
      </c>
      <c r="B5" t="s">
        <v>21</v>
      </c>
      <c r="C5" t="s">
        <v>22</v>
      </c>
      <c r="D5" t="s">
        <v>16</v>
      </c>
      <c r="E5" s="1">
        <v>82414</v>
      </c>
      <c r="F5" s="1">
        <v>218376</v>
      </c>
      <c r="G5">
        <v>2998.95696</v>
      </c>
      <c r="H5" s="1">
        <v>1403</v>
      </c>
      <c r="I5">
        <v>1.82</v>
      </c>
      <c r="J5">
        <v>3515.62</v>
      </c>
      <c r="K5">
        <v>9740</v>
      </c>
      <c r="L5">
        <v>9520</v>
      </c>
      <c r="M5">
        <v>8835</v>
      </c>
    </row>
    <row r="6" spans="1:13" x14ac:dyDescent="0.25">
      <c r="A6" t="s">
        <v>13</v>
      </c>
      <c r="B6" t="s">
        <v>23</v>
      </c>
      <c r="C6" t="s">
        <v>24</v>
      </c>
      <c r="D6" t="s">
        <v>16</v>
      </c>
      <c r="E6" s="1">
        <v>82633</v>
      </c>
      <c r="F6" s="1">
        <v>208008</v>
      </c>
      <c r="G6">
        <v>1829.4650999999999</v>
      </c>
      <c r="H6" s="1">
        <v>832</v>
      </c>
      <c r="I6">
        <v>1.46</v>
      </c>
      <c r="J6">
        <v>1744.08</v>
      </c>
      <c r="K6">
        <v>6423</v>
      </c>
      <c r="L6">
        <v>6120</v>
      </c>
      <c r="M6">
        <v>5288</v>
      </c>
    </row>
    <row r="7" spans="1:13" x14ac:dyDescent="0.25">
      <c r="A7" t="s">
        <v>13</v>
      </c>
      <c r="B7" t="s">
        <v>25</v>
      </c>
      <c r="C7" t="s">
        <v>26</v>
      </c>
      <c r="D7" t="s">
        <v>16</v>
      </c>
      <c r="E7" s="1">
        <v>82930</v>
      </c>
      <c r="F7" s="1">
        <v>283824</v>
      </c>
      <c r="G7">
        <v>999.49710000000005</v>
      </c>
      <c r="H7" s="1">
        <v>1486</v>
      </c>
      <c r="I7">
        <v>4.95</v>
      </c>
      <c r="J7">
        <v>2712.64</v>
      </c>
      <c r="K7">
        <v>12190</v>
      </c>
      <c r="L7">
        <v>12359</v>
      </c>
      <c r="M7">
        <v>11507</v>
      </c>
    </row>
    <row r="8" spans="1:13" x14ac:dyDescent="0.25">
      <c r="A8" t="s">
        <v>13</v>
      </c>
      <c r="B8" t="s">
        <v>27</v>
      </c>
      <c r="C8" t="s">
        <v>28</v>
      </c>
      <c r="D8" t="s">
        <v>16</v>
      </c>
      <c r="E8" s="1">
        <v>82718</v>
      </c>
      <c r="F8" s="1">
        <v>543132</v>
      </c>
      <c r="G8">
        <v>2748.8528999999999</v>
      </c>
      <c r="H8" s="1">
        <v>4052</v>
      </c>
      <c r="I8">
        <v>5.8</v>
      </c>
      <c r="J8">
        <v>7189.43</v>
      </c>
      <c r="K8">
        <v>31971</v>
      </c>
      <c r="L8">
        <v>29087</v>
      </c>
      <c r="M8">
        <v>19646</v>
      </c>
    </row>
    <row r="9" spans="1:13" x14ac:dyDescent="0.25">
      <c r="A9" t="s">
        <v>13</v>
      </c>
      <c r="B9" t="s">
        <v>29</v>
      </c>
      <c r="C9" t="s">
        <v>30</v>
      </c>
      <c r="D9" t="s">
        <v>16</v>
      </c>
      <c r="E9" s="1">
        <v>82435</v>
      </c>
      <c r="F9" s="1">
        <v>233928</v>
      </c>
      <c r="G9">
        <v>2673.5745499999998</v>
      </c>
      <c r="H9" s="1">
        <v>1251</v>
      </c>
      <c r="I9">
        <v>1.62</v>
      </c>
      <c r="J9">
        <v>3134.18</v>
      </c>
      <c r="K9">
        <v>6407</v>
      </c>
      <c r="L9">
        <v>6314</v>
      </c>
      <c r="M9">
        <v>5373</v>
      </c>
    </row>
    <row r="10" spans="1:13" x14ac:dyDescent="0.25">
      <c r="A10" t="s">
        <v>13</v>
      </c>
      <c r="B10" t="s">
        <v>31</v>
      </c>
      <c r="C10" t="s">
        <v>32</v>
      </c>
      <c r="D10" t="s">
        <v>16</v>
      </c>
      <c r="E10" s="1">
        <v>82501</v>
      </c>
      <c r="F10" s="1">
        <v>303264</v>
      </c>
      <c r="G10">
        <v>4796.8598149999998</v>
      </c>
      <c r="H10" s="1">
        <v>2680</v>
      </c>
      <c r="I10">
        <v>2.34</v>
      </c>
      <c r="J10">
        <v>5556.49</v>
      </c>
      <c r="K10">
        <v>10953</v>
      </c>
      <c r="L10">
        <v>10615</v>
      </c>
      <c r="M10">
        <v>9310</v>
      </c>
    </row>
    <row r="11" spans="1:13" x14ac:dyDescent="0.25">
      <c r="A11" t="s">
        <v>13</v>
      </c>
      <c r="B11" t="s">
        <v>33</v>
      </c>
      <c r="C11" t="s">
        <v>34</v>
      </c>
      <c r="D11" t="s">
        <v>16</v>
      </c>
      <c r="E11" s="1">
        <v>82901</v>
      </c>
      <c r="F11" s="1">
        <v>253584</v>
      </c>
      <c r="G11">
        <v>6620.201916</v>
      </c>
      <c r="H11" s="1">
        <v>4022</v>
      </c>
      <c r="I11">
        <v>2.78</v>
      </c>
      <c r="J11">
        <v>7572.18</v>
      </c>
      <c r="K11">
        <v>24045</v>
      </c>
      <c r="L11">
        <v>23036</v>
      </c>
      <c r="M11">
        <v>18708</v>
      </c>
    </row>
    <row r="12" spans="1:13" x14ac:dyDescent="0.25">
      <c r="A12" t="s">
        <v>13</v>
      </c>
      <c r="B12" t="s">
        <v>35</v>
      </c>
      <c r="C12" t="s">
        <v>36</v>
      </c>
      <c r="D12" t="s">
        <v>16</v>
      </c>
      <c r="E12" s="1">
        <v>82801</v>
      </c>
      <c r="F12" s="1">
        <v>308232</v>
      </c>
      <c r="G12">
        <v>1893.977048</v>
      </c>
      <c r="H12" s="1">
        <v>2646</v>
      </c>
      <c r="I12">
        <v>8.98</v>
      </c>
      <c r="J12">
        <v>6039.71</v>
      </c>
      <c r="K12">
        <v>17916</v>
      </c>
      <c r="L12">
        <v>17444</v>
      </c>
      <c r="M12">
        <v>15804</v>
      </c>
    </row>
    <row r="14" spans="1:13" x14ac:dyDescent="0.25">
      <c r="A14" s="3" t="s">
        <v>37</v>
      </c>
      <c r="B14" s="3"/>
      <c r="C14" s="3"/>
      <c r="F14">
        <f>F15-1.5*F19</f>
        <v>95904</v>
      </c>
      <c r="G14">
        <f t="shared" ref="G14:M14" si="0">G15-1.5*G19</f>
        <v>-603.05976499999997</v>
      </c>
      <c r="H14">
        <f t="shared" si="0"/>
        <v>-2738</v>
      </c>
      <c r="I14">
        <f t="shared" si="0"/>
        <v>-6.7849999999999984</v>
      </c>
      <c r="J14">
        <f t="shared" si="0"/>
        <v>-3762.6825000000008</v>
      </c>
      <c r="K14">
        <f t="shared" si="0"/>
        <v>-21808.25</v>
      </c>
      <c r="L14">
        <f t="shared" si="0"/>
        <v>-19299.75</v>
      </c>
      <c r="M14">
        <f t="shared" si="0"/>
        <v>-11005.5</v>
      </c>
    </row>
    <row r="15" spans="1:13" x14ac:dyDescent="0.25">
      <c r="A15" s="3" t="s">
        <v>38</v>
      </c>
      <c r="B15" s="3"/>
      <c r="C15" s="3"/>
      <c r="F15">
        <f>_xlfn.QUARTILE.INC(F$2:F$12,1)</f>
        <v>226152</v>
      </c>
      <c r="G15">
        <f t="shared" ref="G15:M15" si="1">_xlfn.QUARTILE.INC(G$2:G$12,1)</f>
        <v>1861.721074</v>
      </c>
      <c r="H15">
        <f t="shared" si="1"/>
        <v>1327</v>
      </c>
      <c r="I15">
        <f t="shared" si="1"/>
        <v>1.7200000000000002</v>
      </c>
      <c r="J15">
        <f t="shared" si="1"/>
        <v>2923.41</v>
      </c>
      <c r="K15">
        <f t="shared" si="1"/>
        <v>8081.5</v>
      </c>
      <c r="L15">
        <f t="shared" si="1"/>
        <v>7917</v>
      </c>
      <c r="M15">
        <f t="shared" si="1"/>
        <v>7104</v>
      </c>
    </row>
    <row r="16" spans="1:13" x14ac:dyDescent="0.25">
      <c r="A16" s="3" t="s">
        <v>39</v>
      </c>
      <c r="B16" s="3"/>
      <c r="C16" s="3"/>
      <c r="F16">
        <f>_xlfn.QUARTILE.INC(F$2:F$12,2)</f>
        <v>283824</v>
      </c>
      <c r="G16">
        <f t="shared" ref="G16:M16" si="2">_xlfn.QUARTILE.INC(G$2:G$12,2)</f>
        <v>2748.8528999999999</v>
      </c>
      <c r="H16">
        <f t="shared" si="2"/>
        <v>2646</v>
      </c>
      <c r="I16">
        <f t="shared" si="2"/>
        <v>2.78</v>
      </c>
      <c r="J16">
        <f t="shared" si="2"/>
        <v>5556.49</v>
      </c>
      <c r="K16">
        <f t="shared" si="2"/>
        <v>12190</v>
      </c>
      <c r="L16">
        <f t="shared" si="2"/>
        <v>12359</v>
      </c>
      <c r="M16">
        <f t="shared" si="2"/>
        <v>11507</v>
      </c>
    </row>
    <row r="17" spans="1:13" x14ac:dyDescent="0.25">
      <c r="A17" s="3" t="s">
        <v>40</v>
      </c>
      <c r="B17" s="3"/>
      <c r="C17" s="3"/>
      <c r="F17">
        <f>_xlfn.QUARTILE.INC(F$2:F$12,3)</f>
        <v>312984</v>
      </c>
      <c r="G17">
        <f t="shared" ref="G17:M17" si="3">_xlfn.QUARTILE.INC(G$2:G$12,3)</f>
        <v>3504.9083000000001</v>
      </c>
      <c r="H17">
        <f t="shared" si="3"/>
        <v>4037</v>
      </c>
      <c r="I17">
        <f t="shared" si="3"/>
        <v>7.3900000000000006</v>
      </c>
      <c r="J17">
        <f t="shared" si="3"/>
        <v>7380.8050000000003</v>
      </c>
      <c r="K17">
        <f t="shared" si="3"/>
        <v>28008</v>
      </c>
      <c r="L17">
        <f t="shared" si="3"/>
        <v>26061.5</v>
      </c>
      <c r="M17">
        <f t="shared" si="3"/>
        <v>19177</v>
      </c>
    </row>
    <row r="18" spans="1:13" x14ac:dyDescent="0.25">
      <c r="A18" s="3" t="s">
        <v>41</v>
      </c>
      <c r="B18" s="3"/>
      <c r="C18" s="3"/>
      <c r="F18">
        <f>F17+1.5*F19</f>
        <v>443232</v>
      </c>
      <c r="G18">
        <f t="shared" ref="G18:M18" si="4">G17+1.5*G19</f>
        <v>5969.6891390000001</v>
      </c>
      <c r="H18">
        <f t="shared" si="4"/>
        <v>8102</v>
      </c>
      <c r="I18">
        <f t="shared" si="4"/>
        <v>15.895</v>
      </c>
      <c r="J18">
        <f t="shared" si="4"/>
        <v>14066.897500000001</v>
      </c>
      <c r="K18">
        <f t="shared" si="4"/>
        <v>57897.75</v>
      </c>
      <c r="L18">
        <f t="shared" si="4"/>
        <v>53278.25</v>
      </c>
      <c r="M18">
        <f t="shared" si="4"/>
        <v>37286.5</v>
      </c>
    </row>
    <row r="19" spans="1:13" x14ac:dyDescent="0.25">
      <c r="A19" s="3" t="s">
        <v>42</v>
      </c>
      <c r="B19" s="3"/>
      <c r="C19" s="3"/>
      <c r="F19">
        <f>F17-F15</f>
        <v>86832</v>
      </c>
      <c r="G19">
        <f>G17-G15</f>
        <v>1643.187226</v>
      </c>
      <c r="H19">
        <f t="shared" ref="G19:M19" si="5">H17-H15</f>
        <v>2710</v>
      </c>
      <c r="I19">
        <f t="shared" si="5"/>
        <v>5.67</v>
      </c>
      <c r="J19">
        <f t="shared" si="5"/>
        <v>4457.3950000000004</v>
      </c>
      <c r="K19">
        <f t="shared" si="5"/>
        <v>19926.5</v>
      </c>
      <c r="L19">
        <f t="shared" si="5"/>
        <v>18144.5</v>
      </c>
      <c r="M19">
        <f t="shared" si="5"/>
        <v>12073</v>
      </c>
    </row>
  </sheetData>
  <conditionalFormatting sqref="F2:M12">
    <cfRule type="expression" dxfId="3" priority="1">
      <formula>OR(F2&lt;F$14, F2&gt;F$18)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E97-E264-4850-A9B4-0CFB3190F7C3}">
  <dimension ref="A1:U19"/>
  <sheetViews>
    <sheetView tabSelected="1" workbookViewId="0">
      <selection activeCell="J19" sqref="J19"/>
    </sheetView>
  </sheetViews>
  <sheetFormatPr defaultRowHeight="15" x14ac:dyDescent="0.25"/>
  <cols>
    <col min="1" max="1" width="10" bestFit="1" customWidth="1"/>
    <col min="2" max="2" width="27.7109375" bestFit="1" customWidth="1"/>
    <col min="3" max="3" width="12" bestFit="1" customWidth="1"/>
    <col min="4" max="4" width="6.28515625" bestFit="1" customWidth="1"/>
    <col min="5" max="5" width="23.28515625" bestFit="1" customWidth="1"/>
    <col min="6" max="6" width="11" bestFit="1" customWidth="1"/>
    <col min="7" max="7" width="11" style="5" customWidth="1"/>
    <col min="8" max="8" width="12" bestFit="1" customWidth="1"/>
    <col min="9" max="9" width="12" style="5" customWidth="1"/>
    <col min="10" max="10" width="24.5703125" bestFit="1" customWidth="1"/>
    <col min="11" max="11" width="24.5703125" style="5" customWidth="1"/>
    <col min="12" max="12" width="18.140625" bestFit="1" customWidth="1"/>
    <col min="13" max="13" width="18.140625" style="5" customWidth="1"/>
    <col min="14" max="14" width="13.42578125" bestFit="1" customWidth="1"/>
    <col min="15" max="15" width="13.42578125" style="5" customWidth="1"/>
    <col min="16" max="16" width="13.28515625" bestFit="1" customWidth="1"/>
    <col min="17" max="17" width="13.28515625" style="5" customWidth="1"/>
    <col min="18" max="18" width="11.7109375" bestFit="1" customWidth="1"/>
    <col min="19" max="19" width="11.7109375" style="5" customWidth="1"/>
    <col min="20" max="20" width="11.7109375" bestFit="1" customWidth="1"/>
    <col min="21" max="21" width="9.140625" style="5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2" t="s">
        <v>6</v>
      </c>
      <c r="I1" s="4"/>
      <c r="J1" s="2" t="s">
        <v>7</v>
      </c>
      <c r="K1" s="4"/>
      <c r="L1" s="2" t="s">
        <v>8</v>
      </c>
      <c r="M1" s="4"/>
      <c r="N1" s="2" t="s">
        <v>9</v>
      </c>
      <c r="O1" s="4"/>
      <c r="P1" s="2" t="s">
        <v>10</v>
      </c>
      <c r="Q1" s="4"/>
      <c r="R1" s="2" t="s">
        <v>11</v>
      </c>
      <c r="S1" s="4"/>
      <c r="T1" s="2" t="s">
        <v>12</v>
      </c>
      <c r="U1" s="4"/>
    </row>
    <row r="2" spans="1:21" x14ac:dyDescent="0.25">
      <c r="A2" t="s">
        <v>13</v>
      </c>
      <c r="B2" t="s">
        <v>14</v>
      </c>
      <c r="C2" t="s">
        <v>15</v>
      </c>
      <c r="D2" t="s">
        <v>16</v>
      </c>
      <c r="E2" s="1">
        <v>82834</v>
      </c>
      <c r="F2" s="1">
        <v>185328</v>
      </c>
      <c r="G2" s="5">
        <f>STANDARDIZE(F2,F$14,F$15)</f>
        <v>-0.73850607568139348</v>
      </c>
      <c r="H2">
        <v>3115.5075000000002</v>
      </c>
      <c r="I2" s="5">
        <f>STANDARDIZE(H2,H$14,H$15)</f>
        <v>6.7400956217207403E-2</v>
      </c>
      <c r="J2" s="1">
        <v>746</v>
      </c>
      <c r="K2" s="5">
        <f>STANDARDIZE(J2,J$14,J$15)</f>
        <v>-0.95830588633342628</v>
      </c>
      <c r="L2">
        <v>1.55</v>
      </c>
      <c r="M2" s="5">
        <f>STANDARDIZE(L2,L$14,L$15)</f>
        <v>-0.71099405247329839</v>
      </c>
      <c r="N2">
        <v>1819.5</v>
      </c>
      <c r="O2" s="5">
        <f>STANDARDIZE(N2,N$14,N$15)</f>
        <v>-1.0157646065598427</v>
      </c>
      <c r="P2">
        <v>4615</v>
      </c>
      <c r="Q2" s="5">
        <f>STANDARDIZE(P2,P$14,P$15)</f>
        <v>-0.88934497665973178</v>
      </c>
      <c r="R2">
        <v>4585</v>
      </c>
      <c r="S2" s="5">
        <f>STANDARDIZE(R2,R$14,R$15)</f>
        <v>-0.89413718000238729</v>
      </c>
      <c r="T2">
        <v>3900</v>
      </c>
      <c r="U2" s="5">
        <f>STANDARDIZE(T2,T$14,T$15)</f>
        <v>-0.8745639572002839</v>
      </c>
    </row>
    <row r="3" spans="1:21" x14ac:dyDescent="0.25">
      <c r="A3" t="s">
        <v>13</v>
      </c>
      <c r="B3" t="s">
        <v>17</v>
      </c>
      <c r="C3" t="s">
        <v>18</v>
      </c>
      <c r="D3" t="s">
        <v>16</v>
      </c>
      <c r="E3" s="1">
        <v>82609</v>
      </c>
      <c r="F3" s="1">
        <v>317736</v>
      </c>
      <c r="G3" s="5">
        <f t="shared" ref="G3:G12" si="0">STANDARDIZE(F3,F$14,F$15)</f>
        <v>-0.11844052116518919</v>
      </c>
      <c r="H3">
        <v>3894.3090999999999</v>
      </c>
      <c r="I3" s="5">
        <f t="shared" ref="I3:I12" si="1">STANDARDIZE(H3,H$14,H$15)</f>
        <v>0.54889752187693797</v>
      </c>
      <c r="J3" s="1">
        <v>7788</v>
      </c>
      <c r="K3" s="5">
        <f t="shared" ref="K3:K12" si="2">STANDARDIZE(J3,J$14,J$15)</f>
        <v>1.9124610162560964</v>
      </c>
      <c r="L3">
        <v>11.16</v>
      </c>
      <c r="M3" s="5">
        <f t="shared" ref="M3:M12" si="3">STANDARDIZE(L3,L$14,L$15)</f>
        <v>0.93182958221418521</v>
      </c>
      <c r="N3">
        <v>8756.32</v>
      </c>
      <c r="O3" s="5">
        <f t="shared" ref="O3:O12" si="4">STANDARDIZE(N3,N$14,N$15)</f>
        <v>0.80203668469365119</v>
      </c>
      <c r="P3">
        <v>40086</v>
      </c>
      <c r="Q3" s="5">
        <f t="shared" ref="Q3:Q12" si="5">STANDARDIZE(P3,P$14,P$15)</f>
        <v>1.0775165536026492</v>
      </c>
      <c r="R3">
        <v>35316</v>
      </c>
      <c r="S3" s="5">
        <f t="shared" ref="S3:S12" si="6">STANDARDIZE(R3,R$14,R$15)</f>
        <v>0.95534317798733903</v>
      </c>
      <c r="T3">
        <v>32644</v>
      </c>
      <c r="U3" s="5">
        <f t="shared" ref="U3:U12" si="7">STANDARDIZE(T3,T$14,T$15)</f>
        <v>1.0848420363332574</v>
      </c>
    </row>
    <row r="4" spans="1:21" x14ac:dyDescent="0.25">
      <c r="A4" t="s">
        <v>13</v>
      </c>
      <c r="B4" t="s">
        <v>19</v>
      </c>
      <c r="C4" t="s">
        <v>20</v>
      </c>
      <c r="D4" t="s">
        <v>16</v>
      </c>
      <c r="E4" s="1">
        <v>82001</v>
      </c>
      <c r="F4" s="1">
        <v>917892</v>
      </c>
      <c r="G4" s="5">
        <f t="shared" si="0"/>
        <v>2.6920849979592374</v>
      </c>
      <c r="H4">
        <v>1500.1784</v>
      </c>
      <c r="I4" s="5">
        <f t="shared" si="1"/>
        <v>-0.9312813963360278</v>
      </c>
      <c r="J4" s="1">
        <v>7158</v>
      </c>
      <c r="K4" s="5">
        <f t="shared" si="2"/>
        <v>1.6556329633405327</v>
      </c>
      <c r="L4">
        <v>20.34</v>
      </c>
      <c r="M4" s="5">
        <f t="shared" si="3"/>
        <v>2.5011449793454132</v>
      </c>
      <c r="N4">
        <v>14612.64</v>
      </c>
      <c r="O4" s="5">
        <f t="shared" si="4"/>
        <v>2.3366917655511132</v>
      </c>
      <c r="P4">
        <v>62845</v>
      </c>
      <c r="Q4" s="5">
        <f t="shared" si="5"/>
        <v>2.3394996261757801</v>
      </c>
      <c r="R4">
        <v>59466</v>
      </c>
      <c r="S4" s="5">
        <f t="shared" si="6"/>
        <v>2.4087599442966647</v>
      </c>
      <c r="T4">
        <v>53011</v>
      </c>
      <c r="U4" s="5">
        <f t="shared" si="7"/>
        <v>2.4732090649408844</v>
      </c>
    </row>
    <row r="5" spans="1:21" x14ac:dyDescent="0.25">
      <c r="A5" t="s">
        <v>13</v>
      </c>
      <c r="B5" t="s">
        <v>21</v>
      </c>
      <c r="C5" t="s">
        <v>22</v>
      </c>
      <c r="D5" t="s">
        <v>16</v>
      </c>
      <c r="E5" s="1">
        <v>82414</v>
      </c>
      <c r="F5" s="1">
        <v>218376</v>
      </c>
      <c r="G5" s="5">
        <f t="shared" si="0"/>
        <v>-0.58374256859986118</v>
      </c>
      <c r="H5">
        <v>2998.95696</v>
      </c>
      <c r="I5" s="5">
        <f t="shared" si="1"/>
        <v>-4.6567857491511093E-3</v>
      </c>
      <c r="J5" s="1">
        <v>1403</v>
      </c>
      <c r="K5" s="5">
        <f t="shared" si="2"/>
        <v>-0.69047091686433848</v>
      </c>
      <c r="L5">
        <v>1.82</v>
      </c>
      <c r="M5" s="5">
        <f t="shared" si="3"/>
        <v>-0.66483771726355634</v>
      </c>
      <c r="N5">
        <v>3515.62</v>
      </c>
      <c r="O5" s="5">
        <f t="shared" si="4"/>
        <v>-0.57129449977879954</v>
      </c>
      <c r="P5">
        <v>9740</v>
      </c>
      <c r="Q5" s="5">
        <f t="shared" si="5"/>
        <v>-0.60516450972632974</v>
      </c>
      <c r="R5">
        <v>9520</v>
      </c>
      <c r="S5" s="5">
        <f t="shared" si="6"/>
        <v>-0.59713462340874246</v>
      </c>
      <c r="T5">
        <v>8835</v>
      </c>
      <c r="U5" s="5">
        <f t="shared" si="7"/>
        <v>-0.53815745225706002</v>
      </c>
    </row>
    <row r="6" spans="1:21" x14ac:dyDescent="0.25">
      <c r="A6" t="s">
        <v>13</v>
      </c>
      <c r="B6" t="s">
        <v>23</v>
      </c>
      <c r="C6" t="s">
        <v>24</v>
      </c>
      <c r="D6" t="s">
        <v>16</v>
      </c>
      <c r="E6" s="1">
        <v>82633</v>
      </c>
      <c r="F6" s="1">
        <v>208008</v>
      </c>
      <c r="G6" s="5">
        <f t="shared" si="0"/>
        <v>-0.6322958257234792</v>
      </c>
      <c r="H6">
        <v>1829.4650999999999</v>
      </c>
      <c r="I6" s="5">
        <f t="shared" si="1"/>
        <v>-0.72769884698401577</v>
      </c>
      <c r="J6" s="1">
        <v>832</v>
      </c>
      <c r="K6" s="5">
        <f t="shared" si="2"/>
        <v>-0.92324681879257153</v>
      </c>
      <c r="L6">
        <v>1.46</v>
      </c>
      <c r="M6" s="5">
        <f t="shared" si="3"/>
        <v>-0.7263794975432124</v>
      </c>
      <c r="N6">
        <v>1744.08</v>
      </c>
      <c r="O6" s="5">
        <f t="shared" si="4"/>
        <v>-1.0355285003016925</v>
      </c>
      <c r="P6">
        <v>6423</v>
      </c>
      <c r="Q6" s="5">
        <f t="shared" si="5"/>
        <v>-0.78909165291034822</v>
      </c>
      <c r="R6">
        <v>6120</v>
      </c>
      <c r="S6" s="5">
        <f t="shared" si="6"/>
        <v>-0.80175644558065584</v>
      </c>
      <c r="T6">
        <v>5288</v>
      </c>
      <c r="U6" s="5">
        <f t="shared" si="7"/>
        <v>-0.7799474974513082</v>
      </c>
    </row>
    <row r="7" spans="1:21" x14ac:dyDescent="0.25">
      <c r="A7" t="s">
        <v>13</v>
      </c>
      <c r="B7" t="s">
        <v>25</v>
      </c>
      <c r="C7" t="s">
        <v>26</v>
      </c>
      <c r="D7" t="s">
        <v>16</v>
      </c>
      <c r="E7" s="1">
        <v>82930</v>
      </c>
      <c r="F7" s="1">
        <v>283824</v>
      </c>
      <c r="G7" s="5">
        <f t="shared" si="0"/>
        <v>-0.27725013300702289</v>
      </c>
      <c r="H7">
        <v>999.49710000000005</v>
      </c>
      <c r="I7" s="5">
        <f t="shared" si="1"/>
        <v>-1.2408292021443996</v>
      </c>
      <c r="J7" s="1">
        <v>1486</v>
      </c>
      <c r="K7" s="5">
        <f t="shared" si="2"/>
        <v>-0.65663484005165318</v>
      </c>
      <c r="L7">
        <v>4.95</v>
      </c>
      <c r="M7" s="5">
        <f t="shared" si="3"/>
        <v>-0.12976612760988065</v>
      </c>
      <c r="N7">
        <v>2712.64</v>
      </c>
      <c r="O7" s="5">
        <f t="shared" si="4"/>
        <v>-0.78171628971290918</v>
      </c>
      <c r="P7">
        <v>12190</v>
      </c>
      <c r="Q7" s="5">
        <f t="shared" si="5"/>
        <v>-0.46931238407036197</v>
      </c>
      <c r="R7">
        <v>12359</v>
      </c>
      <c r="S7" s="5">
        <f t="shared" si="6"/>
        <v>-0.42627540189519481</v>
      </c>
      <c r="T7">
        <v>11507</v>
      </c>
      <c r="U7" s="5">
        <f t="shared" si="7"/>
        <v>-0.35601395049246143</v>
      </c>
    </row>
    <row r="8" spans="1:21" x14ac:dyDescent="0.25">
      <c r="A8" t="s">
        <v>13</v>
      </c>
      <c r="B8" t="s">
        <v>27</v>
      </c>
      <c r="C8" t="s">
        <v>28</v>
      </c>
      <c r="D8" t="s">
        <v>16</v>
      </c>
      <c r="E8" s="1">
        <v>82718</v>
      </c>
      <c r="F8" s="1">
        <v>543132</v>
      </c>
      <c r="G8" s="5">
        <f>STANDARDIZE(F8,F$14,F$15)</f>
        <v>0.93708705817846349</v>
      </c>
      <c r="H8">
        <v>2748.8528999999999</v>
      </c>
      <c r="I8" s="5">
        <f t="shared" si="1"/>
        <v>-0.15928441613352021</v>
      </c>
      <c r="J8" s="1">
        <v>4052</v>
      </c>
      <c r="K8" s="5">
        <f t="shared" si="2"/>
        <v>0.3894298961091982</v>
      </c>
      <c r="L8">
        <v>5.8</v>
      </c>
      <c r="M8" s="5">
        <f t="shared" si="3"/>
        <v>1.5540853605973723E-2</v>
      </c>
      <c r="N8">
        <v>7189.43</v>
      </c>
      <c r="O8" s="5">
        <f t="shared" si="4"/>
        <v>0.39143144118838707</v>
      </c>
      <c r="P8">
        <v>31971</v>
      </c>
      <c r="Q8" s="5">
        <f t="shared" si="5"/>
        <v>0.62754104352175999</v>
      </c>
      <c r="R8">
        <v>29087</v>
      </c>
      <c r="S8" s="5">
        <f t="shared" si="6"/>
        <v>0.58046396319061899</v>
      </c>
      <c r="T8">
        <v>19646</v>
      </c>
      <c r="U8" s="5">
        <f t="shared" si="7"/>
        <v>0.19880115462058801</v>
      </c>
    </row>
    <row r="9" spans="1:21" x14ac:dyDescent="0.25">
      <c r="A9" t="s">
        <v>13</v>
      </c>
      <c r="B9" t="s">
        <v>29</v>
      </c>
      <c r="C9" t="s">
        <v>30</v>
      </c>
      <c r="D9" t="s">
        <v>16</v>
      </c>
      <c r="E9" s="1">
        <v>82435</v>
      </c>
      <c r="F9" s="1">
        <v>233928</v>
      </c>
      <c r="G9" s="5">
        <f t="shared" si="0"/>
        <v>-0.51091268291443426</v>
      </c>
      <c r="H9">
        <v>2673.5745499999998</v>
      </c>
      <c r="I9" s="5">
        <f t="shared" si="1"/>
        <v>-0.20582549539366965</v>
      </c>
      <c r="J9" s="1">
        <v>1251</v>
      </c>
      <c r="K9" s="5">
        <f t="shared" si="2"/>
        <v>-0.75243578042491888</v>
      </c>
      <c r="L9">
        <v>1.62</v>
      </c>
      <c r="M9" s="5">
        <f t="shared" si="3"/>
        <v>-0.69902759519669866</v>
      </c>
      <c r="N9">
        <v>3134.18</v>
      </c>
      <c r="O9" s="5">
        <f t="shared" si="4"/>
        <v>-0.67125127024938014</v>
      </c>
      <c r="P9">
        <v>6407</v>
      </c>
      <c r="Q9" s="5">
        <f t="shared" si="5"/>
        <v>-0.78997885046565253</v>
      </c>
      <c r="R9">
        <v>6314</v>
      </c>
      <c r="S9" s="5">
        <f t="shared" si="6"/>
        <v>-0.79008096513908199</v>
      </c>
      <c r="T9">
        <v>5373</v>
      </c>
      <c r="U9" s="5">
        <f t="shared" si="7"/>
        <v>-0.77415326180385657</v>
      </c>
    </row>
    <row r="10" spans="1:21" x14ac:dyDescent="0.25">
      <c r="A10" t="s">
        <v>13</v>
      </c>
      <c r="B10" t="s">
        <v>31</v>
      </c>
      <c r="C10" t="s">
        <v>32</v>
      </c>
      <c r="D10" t="s">
        <v>16</v>
      </c>
      <c r="E10" s="1">
        <v>82501</v>
      </c>
      <c r="F10" s="1">
        <v>303264</v>
      </c>
      <c r="G10" s="5">
        <f t="shared" si="0"/>
        <v>-0.18621277590023924</v>
      </c>
      <c r="H10">
        <v>4796.8598149999998</v>
      </c>
      <c r="I10" s="5">
        <f t="shared" si="1"/>
        <v>1.1069023713870496</v>
      </c>
      <c r="J10" s="1">
        <v>2680</v>
      </c>
      <c r="K10" s="5">
        <f t="shared" si="2"/>
        <v>-0.16988453024025155</v>
      </c>
      <c r="L10">
        <v>2.34</v>
      </c>
      <c r="M10" s="5">
        <f t="shared" si="3"/>
        <v>-0.57594403463738664</v>
      </c>
      <c r="N10">
        <v>5556.49</v>
      </c>
      <c r="O10" s="5">
        <f t="shared" si="4"/>
        <v>-3.6482277279078053E-2</v>
      </c>
      <c r="P10">
        <v>10953</v>
      </c>
      <c r="Q10" s="5">
        <f t="shared" si="5"/>
        <v>-0.53790384506482414</v>
      </c>
      <c r="R10">
        <v>10615</v>
      </c>
      <c r="S10" s="5">
        <f t="shared" si="6"/>
        <v>-0.53123436009161151</v>
      </c>
      <c r="T10">
        <v>9310</v>
      </c>
      <c r="U10" s="5">
        <f t="shared" si="7"/>
        <v>-0.50577790010953594</v>
      </c>
    </row>
    <row r="11" spans="1:21" x14ac:dyDescent="0.25">
      <c r="A11" t="s">
        <v>13</v>
      </c>
      <c r="B11" t="s">
        <v>33</v>
      </c>
      <c r="C11" t="s">
        <v>34</v>
      </c>
      <c r="D11" t="s">
        <v>16</v>
      </c>
      <c r="E11" s="1">
        <v>82901</v>
      </c>
      <c r="F11" s="1">
        <v>253584</v>
      </c>
      <c r="G11" s="5">
        <f t="shared" si="0"/>
        <v>-0.41886379961757525</v>
      </c>
      <c r="H11">
        <v>6620.201916</v>
      </c>
      <c r="I11" s="5">
        <f t="shared" si="1"/>
        <v>2.2341894232553274</v>
      </c>
      <c r="J11" s="1">
        <v>4022</v>
      </c>
      <c r="K11" s="5">
        <f t="shared" si="2"/>
        <v>0.37719998882750466</v>
      </c>
      <c r="L11">
        <v>2.78</v>
      </c>
      <c r="M11" s="5">
        <f t="shared" si="3"/>
        <v>-0.50072630318447375</v>
      </c>
      <c r="N11">
        <v>7572.18</v>
      </c>
      <c r="O11" s="5">
        <f t="shared" si="4"/>
        <v>0.49173149859614373</v>
      </c>
      <c r="P11">
        <v>24045</v>
      </c>
      <c r="Q11" s="5">
        <f t="shared" si="5"/>
        <v>0.18804555456290253</v>
      </c>
      <c r="R11">
        <v>23036</v>
      </c>
      <c r="S11" s="5">
        <f t="shared" si="6"/>
        <v>0.21629730261348726</v>
      </c>
      <c r="T11">
        <v>18708</v>
      </c>
      <c r="U11" s="5">
        <f t="shared" si="7"/>
        <v>0.13486006006400361</v>
      </c>
    </row>
    <row r="12" spans="1:21" x14ac:dyDescent="0.25">
      <c r="A12" t="s">
        <v>13</v>
      </c>
      <c r="B12" t="s">
        <v>35</v>
      </c>
      <c r="C12" t="s">
        <v>36</v>
      </c>
      <c r="D12" t="s">
        <v>16</v>
      </c>
      <c r="E12" s="1">
        <v>82801</v>
      </c>
      <c r="F12" s="1">
        <v>308232</v>
      </c>
      <c r="G12" s="5">
        <f t="shared" si="0"/>
        <v>-0.16294767352850564</v>
      </c>
      <c r="H12">
        <v>1893.977048</v>
      </c>
      <c r="I12" s="5">
        <f t="shared" si="1"/>
        <v>-0.68781412999573643</v>
      </c>
      <c r="J12" s="1">
        <v>2646</v>
      </c>
      <c r="K12" s="5">
        <f t="shared" si="2"/>
        <v>-0.18374509182617085</v>
      </c>
      <c r="L12">
        <v>8.98</v>
      </c>
      <c r="M12" s="5">
        <f t="shared" si="3"/>
        <v>0.55915991274293508</v>
      </c>
      <c r="N12">
        <v>6039.71</v>
      </c>
      <c r="O12" s="5">
        <f t="shared" si="4"/>
        <v>9.0146053852407815E-2</v>
      </c>
      <c r="P12">
        <v>17916</v>
      </c>
      <c r="Q12" s="5">
        <f t="shared" si="5"/>
        <v>-0.151806558965843</v>
      </c>
      <c r="R12">
        <v>17444</v>
      </c>
      <c r="S12" s="5">
        <f t="shared" si="6"/>
        <v>-0.12024541197043614</v>
      </c>
      <c r="T12">
        <v>15804</v>
      </c>
      <c r="U12" s="5">
        <f t="shared" si="7"/>
        <v>-6.3098296644227808E-2</v>
      </c>
    </row>
    <row r="14" spans="1:21" x14ac:dyDescent="0.25">
      <c r="A14" s="3" t="s">
        <v>43</v>
      </c>
      <c r="B14" s="3"/>
      <c r="C14" s="3"/>
      <c r="F14" s="1">
        <f>AVERAGE(F2:F12)</f>
        <v>343027.63636363635</v>
      </c>
      <c r="H14" s="1">
        <f t="shared" ref="H14:T14" si="8">AVERAGE(H2:H12)</f>
        <v>3006.4891262727269</v>
      </c>
      <c r="J14" s="1">
        <f t="shared" si="8"/>
        <v>3096.7272727272725</v>
      </c>
      <c r="L14" s="1">
        <f t="shared" si="8"/>
        <v>5.709090909090909</v>
      </c>
      <c r="N14" s="1">
        <f t="shared" si="8"/>
        <v>5695.7081818181814</v>
      </c>
      <c r="P14" s="1">
        <f t="shared" si="8"/>
        <v>20653.727272727272</v>
      </c>
      <c r="R14" s="1">
        <f t="shared" si="8"/>
        <v>19442</v>
      </c>
      <c r="T14" s="1">
        <f t="shared" si="8"/>
        <v>16729.636363636364</v>
      </c>
    </row>
    <row r="15" spans="1:21" x14ac:dyDescent="0.25">
      <c r="A15" s="3" t="s">
        <v>44</v>
      </c>
      <c r="B15" s="3"/>
      <c r="C15" s="3"/>
      <c r="F15">
        <f>_xlfn.STDEV.S(F2:F12)</f>
        <v>213538.71221456435</v>
      </c>
      <c r="H15">
        <f t="shared" ref="G15:T15" si="9">_xlfn.STDEV.S(H2:H12)</f>
        <v>1617.460342490526</v>
      </c>
      <c r="J15">
        <f t="shared" si="9"/>
        <v>2453.0030611847633</v>
      </c>
      <c r="L15">
        <f t="shared" si="9"/>
        <v>5.8496845291783997</v>
      </c>
      <c r="N15">
        <f t="shared" si="9"/>
        <v>3816.0496603105639</v>
      </c>
      <c r="P15">
        <f t="shared" si="9"/>
        <v>18034.314797579136</v>
      </c>
      <c r="R15">
        <f t="shared" si="9"/>
        <v>16616.018584486479</v>
      </c>
      <c r="T15">
        <f t="shared" si="9"/>
        <v>14669.752003852875</v>
      </c>
    </row>
    <row r="16" spans="1:21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</sheetData>
  <conditionalFormatting sqref="G2:G12 I2:I12 K2:K12 M2:M12 O2:O12 Q2:Q12 S2:S12 U2:U12">
    <cfRule type="cellIs" dxfId="0" priority="2" operator="greaterThan">
      <formula>2.49</formula>
    </cfRule>
    <cfRule type="cellIs" dxfId="1" priority="1" operator="greaterThan">
      <formula>2.45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Pawdacity(IQR)</vt:lpstr>
      <vt:lpstr>Pawdacity(Z SCORE)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BIG-BOSS</cp:lastModifiedBy>
  <dcterms:created xsi:type="dcterms:W3CDTF">2020-07-02T21:32:45Z</dcterms:created>
  <dcterms:modified xsi:type="dcterms:W3CDTF">2020-07-03T10:00:13Z</dcterms:modified>
</cp:coreProperties>
</file>