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G:\JJ\1. Personal\Employment\B&amp;R\Daily Folder\May'25\05.27\"/>
    </mc:Choice>
  </mc:AlternateContent>
  <xr:revisionPtr revIDLastSave="0" documentId="13_ncr:1_{8F7BD08F-F5CE-4693-981D-DECD0FBC00D5}" xr6:coauthVersionLast="47" xr6:coauthVersionMax="47" xr10:uidLastSave="{00000000-0000-0000-0000-000000000000}"/>
  <bookViews>
    <workbookView xWindow="-120" yWindow="-120" windowWidth="29040" windowHeight="15840" xr2:uid="{00000000-000D-0000-FFFF-FFFF00000000}"/>
  </bookViews>
  <sheets>
    <sheet name="05.27 Cust Tue" sheetId="24" r:id="rId1"/>
  </sheets>
  <definedNames>
    <definedName name="Appointment_Type">#REF!</definedName>
    <definedName name="CallType">#REF!</definedName>
    <definedName name="CustomerNotes">#REF!</definedName>
    <definedName name="Customers">#REF!</definedName>
    <definedName name="dateColumn_Reminder_1564539146617">#REF!</definedName>
    <definedName name="Employees">#REF!</definedName>
    <definedName name="LeadType">#REF!</definedName>
    <definedName name="NamedRange1">#REF!</definedName>
    <definedName name="NamedRange2">#REF!</definedName>
    <definedName name="PaymentMethods">#REF!</definedName>
    <definedName name="PricebookReceivedStatus">#REF!</definedName>
    <definedName name="RequestMethod">#REF!</definedName>
    <definedName name="Source">#REF!</definedName>
    <definedName name="SpecialPrice">#REF!</definedName>
    <definedName name="Status">#REF!</definedName>
    <definedName name="VendorConfirmation">#REF!</definedName>
    <definedName name="Vendors">#REF!</definedName>
  </definedNames>
  <calcPr calcId="191029"/>
  <customWorkbookViews>
    <customWorkbookView name="Filter 2" guid="{6C508190-2F3B-4F9C-BB26-3166A3A2BB2F}" maximized="1" windowWidth="0" windowHeight="0" activeSheetId="0"/>
    <customWorkbookView name="Filter 3" guid="{44D4DE18-C24C-46F6-99EA-34D652FAF063}" maximized="1" windowWidth="0" windowHeight="0" activeSheetId="0"/>
    <customWorkbookView name="Filter 1" guid="{8D632A17-E4E1-45EB-AA64-64ACCBAE0D3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2" i="24" l="1"/>
  <c r="AJ81" i="24"/>
  <c r="AJ80" i="24"/>
  <c r="AJ79" i="24"/>
  <c r="AJ82" i="24" s="1"/>
  <c r="AJ55" i="24"/>
  <c r="AJ56" i="24" s="1"/>
  <c r="AK57" i="24"/>
  <c r="AM81" i="24"/>
  <c r="AM80" i="24"/>
  <c r="AM79" i="24"/>
  <c r="AM82" i="24" s="1"/>
  <c r="AM55" i="24"/>
  <c r="AL55" i="24"/>
  <c r="AK72" i="24"/>
  <c r="AL72" i="24" s="1"/>
  <c r="AK71" i="24"/>
  <c r="AL71" i="24" s="1"/>
  <c r="AK70" i="24"/>
  <c r="AK73" i="24" s="1"/>
  <c r="AK63" i="24"/>
  <c r="AL63" i="24" s="1"/>
  <c r="AK62" i="24"/>
  <c r="AL62" i="24" s="1"/>
  <c r="AK61" i="24"/>
  <c r="AL61" i="24" s="1"/>
  <c r="AK55" i="24"/>
  <c r="AI55" i="24"/>
  <c r="AI2" i="24"/>
  <c r="AS81" i="24"/>
  <c r="AS80" i="24"/>
  <c r="AS79" i="24"/>
  <c r="AD64" i="24"/>
  <c r="AD63" i="24"/>
  <c r="AD62" i="24"/>
  <c r="AD61" i="24"/>
  <c r="AO55" i="24"/>
  <c r="AS2" i="24"/>
  <c r="AO2" i="24"/>
  <c r="AH2" i="24"/>
  <c r="C2" i="24"/>
  <c r="B2" i="24"/>
  <c r="AG2" i="24" s="1"/>
  <c r="AL80" i="24" l="1"/>
  <c r="AL81" i="24"/>
  <c r="AL64" i="24"/>
  <c r="AL70" i="24"/>
  <c r="AL73" i="24" s="1"/>
  <c r="AK64" i="24"/>
  <c r="AT80" i="24"/>
  <c r="AT79" i="24"/>
  <c r="AT81" i="24"/>
  <c r="E2" i="24"/>
  <c r="AL79" i="24" l="1"/>
  <c r="AL82" i="24" s="1"/>
  <c r="AK81" i="24" l="1"/>
  <c r="AK80" i="24"/>
  <c r="AK79" i="24"/>
  <c r="AK82"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1700-000001000000}">
      <text>
        <r>
          <rPr>
            <sz val="10"/>
            <color rgb="FF000000"/>
            <rFont val="Calibri"/>
            <scheme val="minor"/>
          </rPr>
          <t>Call Barak every 3 hours to update him about customers overdue that we received orders.</t>
        </r>
      </text>
    </comment>
  </commentList>
</comments>
</file>

<file path=xl/sharedStrings.xml><?xml version="1.0" encoding="utf-8"?>
<sst xmlns="http://schemas.openxmlformats.org/spreadsheetml/2006/main" count="1217" uniqueCount="319">
  <si>
    <t>Meenakshi</t>
  </si>
  <si>
    <t>James</t>
  </si>
  <si>
    <t>Farhan</t>
  </si>
  <si>
    <t>Jorge</t>
  </si>
  <si>
    <t>Mario</t>
  </si>
  <si>
    <t>Barak</t>
  </si>
  <si>
    <t>Luis P</t>
  </si>
  <si>
    <t>Khiara</t>
  </si>
  <si>
    <t>Franz</t>
  </si>
  <si>
    <t>Jesus</t>
  </si>
  <si>
    <t>COD Account</t>
  </si>
  <si>
    <t>Yes</t>
  </si>
  <si>
    <t>Warehouse INVENTORY Order</t>
  </si>
  <si>
    <t>Website</t>
  </si>
  <si>
    <t>Rodeo Sunset</t>
  </si>
  <si>
    <t>Sultan Restaurant</t>
  </si>
  <si>
    <t>Gengis Khan Brea Mall</t>
  </si>
  <si>
    <t>Tacos &amp; Carnitas Sahuayo</t>
  </si>
  <si>
    <t>Vendor</t>
  </si>
  <si>
    <t>Alejandro</t>
  </si>
  <si>
    <t>Cafecito</t>
  </si>
  <si>
    <t>No</t>
  </si>
  <si>
    <t>Bennys Tacos Westchester</t>
  </si>
  <si>
    <t>Pachanga Mexican Grill</t>
  </si>
  <si>
    <t>Louisiana Fried Chicken MLK</t>
  </si>
  <si>
    <t>Fantasy Burger</t>
  </si>
  <si>
    <t>Nicholas</t>
  </si>
  <si>
    <t>Luis</t>
  </si>
  <si>
    <t>Chris Burgers</t>
  </si>
  <si>
    <t>Pho Show</t>
  </si>
  <si>
    <t>Sanest Sunset</t>
  </si>
  <si>
    <t>Driver</t>
  </si>
  <si>
    <t>Gengis Khan Torrance</t>
  </si>
  <si>
    <t>House of Meatballs</t>
  </si>
  <si>
    <t>Manuel Burger</t>
  </si>
  <si>
    <t>Union Pizza Manhattan Beach</t>
  </si>
  <si>
    <t>Oakobing Pasadena</t>
  </si>
  <si>
    <t>Burnin' Mouth</t>
  </si>
  <si>
    <t>Dinah's Chicken</t>
  </si>
  <si>
    <t>Amirs Falafel</t>
  </si>
  <si>
    <t>Que Ricos #1</t>
  </si>
  <si>
    <t>Glen</t>
  </si>
  <si>
    <t>Rodeo Olympic</t>
  </si>
  <si>
    <t>WaBa Grill</t>
  </si>
  <si>
    <t>Bennys Tacos Santa Monica</t>
  </si>
  <si>
    <t>Beverly Dairy</t>
  </si>
  <si>
    <t>Gilberto</t>
  </si>
  <si>
    <t>Adrian</t>
  </si>
  <si>
    <t>Ramon</t>
  </si>
  <si>
    <t>Pollo Master</t>
  </si>
  <si>
    <t>Shiku</t>
  </si>
  <si>
    <t>Gengis Khan Canoga Park</t>
  </si>
  <si>
    <t>Que Ricos Soto #2</t>
  </si>
  <si>
    <t>Bennys Tacos Culver City</t>
  </si>
  <si>
    <t>Bodega Wine Bar</t>
  </si>
  <si>
    <t>Cafe X2O</t>
  </si>
  <si>
    <t>OMGrill</t>
  </si>
  <si>
    <t>Alisha</t>
  </si>
  <si>
    <t>`</t>
  </si>
  <si>
    <t>Burger Palace</t>
  </si>
  <si>
    <t>Pampas:Pampas Grill Farmer</t>
  </si>
  <si>
    <t>Teds Burger 3</t>
  </si>
  <si>
    <t>Hummus Factory:Downey</t>
  </si>
  <si>
    <t>Hummus Factory:Manhatten</t>
  </si>
  <si>
    <t>Oakobing Los Angeles</t>
  </si>
  <si>
    <t xml:space="preserve">Bennys Tacos West Los Angeles </t>
  </si>
  <si>
    <t>The Kebab Lab</t>
  </si>
  <si>
    <t>Abraham</t>
  </si>
  <si>
    <t>Saby's Cafe Venice</t>
  </si>
  <si>
    <t>Tacos &amp; Carnitas Sahuayo Hawaiian Gardens</t>
  </si>
  <si>
    <t>Customer</t>
  </si>
  <si>
    <t>Order Source</t>
  </si>
  <si>
    <t>Burnin' Mouth Nashville Hot Chicken</t>
  </si>
  <si>
    <t>Check</t>
  </si>
  <si>
    <t>Friendly Foods (C)</t>
  </si>
  <si>
    <t>Hummus Factory</t>
  </si>
  <si>
    <t>Customers</t>
  </si>
  <si>
    <t>Google Voice VM</t>
  </si>
  <si>
    <t>Google Voice Text</t>
  </si>
  <si>
    <t>PLM-1234</t>
  </si>
  <si>
    <t>QUE RICOS #2</t>
  </si>
  <si>
    <t>QUE RICOS #1</t>
  </si>
  <si>
    <t>Google Voice Image</t>
  </si>
  <si>
    <t>Tsahi</t>
  </si>
  <si>
    <t>Kennedy</t>
  </si>
  <si>
    <t>S No</t>
  </si>
  <si>
    <t>Route #</t>
  </si>
  <si>
    <t>Order Rcvd Date</t>
  </si>
  <si>
    <t>Check Quickbooks Notes</t>
  </si>
  <si>
    <t>Order emailed to 'customer.services@brfood.us'</t>
  </si>
  <si>
    <t>Need to send confirmation to customer after receiving the order these includes: Text, inbound call,  email</t>
  </si>
  <si>
    <t>Need to send order in Whatsapp group ALL New Cx Orders</t>
  </si>
  <si>
    <t>Order # (Web)</t>
  </si>
  <si>
    <t>Order Entered into website/ Quickbooks ( Person Name)</t>
  </si>
  <si>
    <t>Send WEB-Order Link to Customer/ Send Text to Confirm WEB Order</t>
  </si>
  <si>
    <t>UNIDENTIFIED ITEMS</t>
  </si>
  <si>
    <t>Oldest open Inv / Open Since</t>
  </si>
  <si>
    <t xml:space="preserve">Open balance in $ amount </t>
  </si>
  <si>
    <t>Sales Order to Invoice</t>
  </si>
  <si>
    <t>Invoice Print</t>
  </si>
  <si>
    <t>COD Account/ Send Inv to Customer</t>
  </si>
  <si>
    <t>Notes for Morning Shift</t>
  </si>
  <si>
    <t>NOTES to be updated at top of the INVOICE</t>
  </si>
  <si>
    <t>SPECIAL PRICES ENTERED IN THE WEB ORDER BY</t>
  </si>
  <si>
    <t>INVOICES SAVED BY</t>
  </si>
  <si>
    <t># of Pages</t>
  </si>
  <si>
    <t>Invoice #</t>
  </si>
  <si>
    <t>Amount</t>
  </si>
  <si>
    <t>Cash</t>
  </si>
  <si>
    <t>Credit Card</t>
  </si>
  <si>
    <t>Sign</t>
  </si>
  <si>
    <t>Damaged Invoices  (Yes)</t>
  </si>
  <si>
    <t>Payments &amp; Returns Remarks</t>
  </si>
  <si>
    <t>Other Remarks</t>
  </si>
  <si>
    <t>Recheck By</t>
  </si>
  <si>
    <t>Notes (if any)</t>
  </si>
  <si>
    <t>Cash Payment Info Sent by</t>
  </si>
  <si>
    <t>Reviewed By</t>
  </si>
  <si>
    <t>Cash Payment Receipt Column for RACHEL</t>
  </si>
  <si>
    <t xml:space="preserve">ATTACHING INVOICE &amp; MOVING ORDER TO DELIEVERED </t>
  </si>
  <si>
    <t xml:space="preserve">Customer GROUP CODE </t>
  </si>
  <si>
    <t>Color Indicator</t>
  </si>
  <si>
    <t>Green - Paid</t>
  </si>
  <si>
    <t>Yellow - UnPaid</t>
  </si>
  <si>
    <t>Credits</t>
  </si>
  <si>
    <t>Payments</t>
  </si>
  <si>
    <t>Already exists</t>
  </si>
  <si>
    <t>Inbound Call</t>
  </si>
  <si>
    <t>COD/ Send Invoice to Cx</t>
  </si>
  <si>
    <r>
      <rPr>
        <b/>
        <sz val="9"/>
        <color rgb="FFFFFFFF"/>
        <rFont val="Calibri"/>
      </rPr>
      <t xml:space="preserve">Check if their GROUP CODE is created already - </t>
    </r>
    <r>
      <rPr>
        <b/>
        <sz val="9"/>
        <color rgb="FFFFFF00"/>
        <rFont val="Calibri"/>
      </rPr>
      <t>If yes, copy paste it in this col.</t>
    </r>
    <r>
      <rPr>
        <b/>
        <sz val="9"/>
        <color rgb="FFFFFFFF"/>
        <rFont val="Calibri"/>
      </rPr>
      <t xml:space="preserve"> </t>
    </r>
    <r>
      <rPr>
        <b/>
        <sz val="9"/>
        <color rgb="FFFFFF00"/>
        <rFont val="Calibri"/>
      </rPr>
      <t>- If no, collect info and get it created.</t>
    </r>
  </si>
  <si>
    <r>
      <rPr>
        <b/>
        <sz val="9"/>
        <color rgb="FFFFFFFF"/>
        <rFont val="Calibri"/>
      </rPr>
      <t xml:space="preserve">Is there an OVERDUE?  (Yes / No)
</t>
    </r>
    <r>
      <rPr>
        <b/>
        <i/>
        <u/>
        <sz val="9"/>
        <color rgb="FFFFFFFF"/>
        <rFont val="Calibri"/>
      </rPr>
      <t>If yes report to Barak</t>
    </r>
  </si>
  <si>
    <r>
      <rPr>
        <b/>
        <sz val="9"/>
        <color rgb="FFFFFFFF"/>
        <rFont val="Calibri"/>
      </rPr>
      <t>Add to the QB Notes the cx's B&amp;R web account Login Credentials</t>
    </r>
    <r>
      <rPr>
        <b/>
        <sz val="9"/>
        <color rgb="FFFFFF00"/>
        <rFont val="Calibri"/>
      </rPr>
      <t xml:space="preserve"> (if they do not already exist).</t>
    </r>
  </si>
  <si>
    <r>
      <rPr>
        <b/>
        <sz val="9"/>
        <color rgb="FFFFFF00"/>
        <rFont val="Calibri"/>
      </rPr>
      <t xml:space="preserve">1. Check if </t>
    </r>
    <r>
      <rPr>
        <b/>
        <i/>
        <sz val="9"/>
        <color rgb="FFFFFF00"/>
        <rFont val="Calibri"/>
      </rPr>
      <t>Order Request</t>
    </r>
    <r>
      <rPr>
        <b/>
        <sz val="9"/>
        <color rgb="FFFFFF00"/>
        <rFont val="Calibri"/>
      </rPr>
      <t xml:space="preserve"> communication is there for them in the Cust. Comm. sheet.
2. If not, check w/ Barak &amp; collect instructions.</t>
    </r>
  </si>
  <si>
    <r>
      <rPr>
        <b/>
        <sz val="9"/>
        <color rgb="FFFFFF00"/>
        <rFont val="Calibri"/>
      </rPr>
      <t>Updating SP in WEB Order</t>
    </r>
    <r>
      <rPr>
        <b/>
        <sz val="9"/>
        <color rgb="FFFFFFFF"/>
        <rFont val="Calibri"/>
      </rPr>
      <t xml:space="preserve">
</t>
    </r>
    <r>
      <rPr>
        <b/>
        <sz val="9"/>
        <color rgb="FFFFFFFF"/>
        <rFont val="Calibri"/>
      </rPr>
      <t>- 1. Person Entering the Order will update the SP in WEB Order
- 2. Night Shift will cross-check &amp; validate
- 3. Person working on the Invoice will Verify it</t>
    </r>
    <r>
      <rPr>
        <b/>
        <sz val="9"/>
        <color rgb="FFFFFFFF"/>
        <rFont val="Calibri"/>
      </rPr>
      <t xml:space="preserve"> </t>
    </r>
  </si>
  <si>
    <r>
      <rPr>
        <b/>
        <sz val="9"/>
        <color rgb="FFFFFFFF"/>
        <rFont val="Calibri"/>
      </rPr>
      <t xml:space="preserve">Reason of not sending the 
Order Link to Customer
</t>
    </r>
    <r>
      <rPr>
        <b/>
        <sz val="9"/>
        <color rgb="FFFFFF00"/>
        <rFont val="Calibri"/>
      </rPr>
      <t>(If the order link was not sent)</t>
    </r>
  </si>
  <si>
    <r>
      <rPr>
        <b/>
        <sz val="9"/>
        <color rgb="FFFFFFFF"/>
        <rFont val="Calibri"/>
      </rPr>
      <t xml:space="preserve">Order Reviewed By (Person Name) -- </t>
    </r>
    <r>
      <rPr>
        <b/>
        <sz val="9"/>
        <color rgb="FFFFFF00"/>
        <rFont val="Calibri"/>
      </rPr>
      <t>Including WEB Orders placed by Cx</t>
    </r>
  </si>
  <si>
    <r>
      <rPr>
        <b/>
        <sz val="9"/>
        <color rgb="FFFFFFFF"/>
        <rFont val="Calibri"/>
      </rPr>
      <t xml:space="preserve">Notes for </t>
    </r>
    <r>
      <rPr>
        <b/>
        <sz val="9"/>
        <color rgb="FFFFFF00"/>
        <rFont val="Calibri"/>
      </rPr>
      <t xml:space="preserve">PERSON ENTERING THE ORDER </t>
    </r>
    <r>
      <rPr>
        <b/>
        <sz val="9"/>
        <color rgb="FFFFFFFF"/>
        <rFont val="Calibri"/>
      </rPr>
      <t>&amp; Night Shift</t>
    </r>
  </si>
  <si>
    <t>Route 1</t>
  </si>
  <si>
    <t>#FNBKEUEYAI4GHM15</t>
  </si>
  <si>
    <t>1. WHEN ARRANGING THE ORDER: DRIVER NEEDS TO PLACE INSIDE PLASTIC BAGS ALL CASES OF BROCCOLI AND CILANTRO.
2. THE USE OF ELECTRIC PALLET JACK IS NOT ALLOWED INSIDE THE MALL, DRIVER MUST ONLY USE DOLLIES.
3. WHEN UNLOADING: THE DRIVER MUST ENSURE TO PLACE CARDBOARD ON THE FLOOR WHERE HE WILL UNLOAD THE BOXES TO PREVENT THEM FROM SPILLING WATER ONTO THE MALL'S FLOOR.- CHECK SP LIST 
4. Need to send to print copies of the order guide form: "Order Sheet Gengis Khan Torrance 04.25.25"
5. DELIVERY NEEDS TO BE DONE BY 6:30 AM</t>
  </si>
  <si>
    <t>Overdue</t>
  </si>
  <si>
    <t xml:space="preserve">1. Add ""RETURNS &amp; EXCHANGES"" Customer Message to Invoice
2. Need to send to print copies of the order guide form: "Order Sheet Gengis Khan Torrance 04.25.25"
3. **Need to charge whenever the account is due -- 3.50% Card Fee won't be applicable. CHECK IF THE PAYMENT WAS ALREADY CHARGED OR REQUESTED ABOUT.
4. they order 20, they will get 2 extra of peking noodles
</t>
  </si>
  <si>
    <t xml:space="preserve">1. WHEN UNLOADING: THE DRIVER MUST ENSURE ALL CASES OF BROCCOLI AND CILANTRO ARE INSIDE PLASTIC BAGS AND PLACE CARDBOARD ON THE FLOOR WHERE HE WILL UNLOAD THE BOXES TO PREVENT THEM FROM SPILLING WATER ONTO THE MALL'S FLOOR.
2.THE USE OF ELECTRIC PALLET JACK IS NOT ALLOWED INSIDE THE MALL, DRIVER MUST ONLY USE DOLLIES.
3. DELIVERY NEEDS TO BE DONE BY 6:30 AM
4. DRIVERS NEED TO TAKE PHOTOS OF UNLOADED PRODUCTS FOR OFFICE DOCUMENTATION </t>
  </si>
  <si>
    <t>Driver sent photos for office documentation</t>
  </si>
  <si>
    <t>#F5QKO4ZK74BIN9</t>
  </si>
  <si>
    <t>1. Add ""RETURNS &amp; EXCHANGES"" Customer Message to Invoice</t>
  </si>
  <si>
    <t/>
  </si>
  <si>
    <t xml:space="preserve">#QF33C425IBKPO8/#GNWROA3ND9OB1X28 </t>
  </si>
  <si>
    <t>STORE OPENS AT 10:00AM MON-FRI</t>
  </si>
  <si>
    <t>1. Add ""RETURNS &amp; EXCHANGES"" Customer Message to Invoice
2. Need to share the picture provided by driver with Customer as a confirmation of delivery.
3. PASSCODE TO ENTER THE RESTAURANT &amp; DELIVER THE ITEMS: 1850</t>
  </si>
  <si>
    <t>1. IF THERE IS NO ONE TO ACCEPT THE DELIVERY &amp; SIGN THE INVOICE, THE DRIVER MUST TAKE PICTURE OF THE DELIVERED PRODUCTS AND SHARE WITH B&amp;R OFFICE FOR RECORD KEEPING PURPOSES
2. STORE OPENS AT 10:00AM MON-FRI</t>
  </si>
  <si>
    <t xml:space="preserve">Driver confirmed by whatsap mushroom size and basil quality were checked by Cx. </t>
  </si>
  <si>
    <t xml:space="preserve">#QI3MO6O3Z453TN36 </t>
  </si>
  <si>
    <t>1. Add ""RETURNS &amp; EXCHANGES"" Customer Message to Invoice
2. Romaine heart $6 over cost. However, the person working on the invoice should check the Jetro shelf and discuss the selling price with Barak. If the price on the Jetro shelf is lower, we might try to match it.. Khiara 11.09.24 - Revised by Mario 03.31.25</t>
  </si>
  <si>
    <t>IF NO ONE IS AT THE STORE UPON DELIVERY, CARRIER MUST TAKE PICTURES OF THE DROPPED PRODUCTS &amp; SEND THEM TO THE B&amp;R OFFICE.</t>
  </si>
  <si>
    <t>#8GABQCIMD07YZA49</t>
  </si>
  <si>
    <t>1. Driver needs to share with the office if the delivery is going to be delayed over 10AM - and if they share so we need to inform the customer 
2. Driver need to place the food related items need to be placed in restaurant and not in storage
3. CUSTOMER REQUESTED DELIVERY BETWEEN 7:00 - 9:00AM.</t>
  </si>
  <si>
    <t>1. Add ""RETURNS &amp; EXCHANGES"" Customer Message to Invoice
2. Bennys Tacos Westchester Instructions." should always appear as the top item in the order:
3. FOR BENNY’S MANCHESTER: PERISHABLE ITEMS MUST BE PLACED ON A SEPARATE PALLET FROM DRY GOODS.</t>
  </si>
  <si>
    <t>1. DRIVER NEEDS TO SHARE WITH THE OFFICE IF THE DELIVERY IS GOING TO BE DELAYED OVER 10AM - AND IF THEY SHARE SO WE NEED TO INFORM THE CUSTOMER 
2. DRIVER NEED TO PLACE THE FOOD RELATED ITEMS NEED TO BE PLACED IN RESTAURANT AND NOT IN STORAGE
3. CUSTOMER REQUESTED DELIVERY BETWEEN 7:00 - 9:00AM.</t>
  </si>
  <si>
    <t>CRM</t>
  </si>
  <si>
    <t>Need to print Credit Memo #90025</t>
  </si>
  <si>
    <t>Received</t>
  </si>
  <si>
    <t xml:space="preserve">#UW3O7FAI7WWY8S24 </t>
  </si>
  <si>
    <t>1. DELIVERY MUST BE BEFORE 9:00AM
2. STORE OPENS AT 8:00AM</t>
  </si>
  <si>
    <t>0 Open Inv</t>
  </si>
  <si>
    <t xml:space="preserve">1. Add ""RETURNS &amp; EXCHANGES"" Customer Message to Invoice
2. Check the Update Every Move Whatsapp group, and based on the assigned driver's time of arrival, text Gustavo about the ETA accordingly. </t>
  </si>
  <si>
    <t xml:space="preserve">#ZG86E3ZX33YZTX29 </t>
  </si>
  <si>
    <t xml:space="preserve">CUSTOMER HAS REQUESTED THE DELIVERY TO BE DONE BETWEEN 9:00-9:30 AM </t>
  </si>
  <si>
    <t>1. Add ""RETURNS &amp; EXCHANGES"" Customer Message to Invoice
2. CHICKEN THIGH MEAT SPECIAL PRICE: $0.20 OVER THE COST. COMPARE ALSO WITH JETRO SHELF TO SEE IF THERE I ANY OPPORTUNITY
Khiara/Barak 01.09.25
3. BEEF PEELED KNUCKLE FRESH - Cost $3.96// Jetro $4.21- SP: $4.63 Franz/Barak 05.24.25
4. Customer has requested not to send them the CHICKEN THIGH MEAT from the previous dates. It has to be always from the newest lot. (Gilberto is informed about the same).
5. Morning shift need to print statement after finalizing the invoice</t>
  </si>
  <si>
    <t>Check #3729</t>
  </si>
  <si>
    <t>#FUAU1INPI6YM5X34/#9YBLDO7R8Q6ZF445/#6X4B9A50DP004T07</t>
  </si>
  <si>
    <t>1. Stote opens at 9:00:00 AM
2. Deliveries can be received after 8:30 AM</t>
  </si>
  <si>
    <t xml:space="preserve">1. Add ""RETURNS &amp; EXCHANGES"" Customer Message to Invoice
2. GR002 PORK BUTTS BONELESS - $1.83
3. Morning shift MUST check the SP  List before finalizing invoice and MUST notify the client of any price changes via text to keep them informed.
4. BEEF INSIDE TOP ROUND-SP:$4.68
5. Do not substitute any item if the sell price exceeds the price of the original item for more than $10 (requested by customer).
6. Person working on the invoice must copy and paste the following note to the "Remarks" Column (AN): 
"When delivery has been completed, person working on the End Day needs to send the invoice to Rachel so she can charge by ACH, if there's any CRM to apply available, we need to inform Rachel so she can deduct it when charging the customer. Also, payment receipt should be received from her that same day &amp; only then this task can be closed" - Tsahi / Luis 06/15/24 - Revised by Mario on 06.22.24 // Revised Franz/James 10.16.24
. -As soon as the invoice has been completed, we need to send it to the customer so they can know about any price increases --Karen 06/10/24
7. The account is now approved to pay ACH after every delivery. 
Any future Credit Card transaction will include 3.5% credit fee. </t>
  </si>
  <si>
    <t>1. STOTE OPENS AT 9:00:00 AM
2. DELIVERIES CAN BE RECEIVED AFTER 8:30 AM</t>
  </si>
  <si>
    <t xml:space="preserve">When delivery has been completed, person working on the End Day needs to send the invoice to Rachel so she can charge by ACH, if there's any CRM to apply available, we need to inform Rachel so she can deduct it when charging the customer. Also, payment receipt should be received from her that same day &amp; only then this task can be closed - Shared with Rachel </t>
  </si>
  <si>
    <t>#Y7N96XV5FBFYXQ54</t>
  </si>
  <si>
    <t>1. The store opens at 10:00 AM.
2. They can start receiving deliveries from 9:00AM.</t>
  </si>
  <si>
    <t>1. NEED TO DOUBLE CHECK THE QUALITY OF PRODUCE ITEMS WITH THE RECIPIENT OF THE ORDER 
2. DELIVERIES BY 09:00 AM</t>
  </si>
  <si>
    <t xml:space="preserve">#GGF4VULP9ISBMV11/#OL37J0CNH2ZYQB57 /#E2OS536QNQ128R30 </t>
  </si>
  <si>
    <t>1. DRIVER MUST CHECL QUALITY OF PRODUCE ITEMS WITH CUSTOMER UPON DELIVERY
2. DELIVERY REQUESTED BETWEEN 10-11AM,
3.ORDER &amp; BELOW INSTRUCTIONS APPROVED BY:  YILMAZ/BARIS</t>
  </si>
  <si>
    <t xml:space="preserve">1. Add ""RETURNS &amp; EXCHANGES"" Customer Message to Invoice
2. Need to compare prices for Halal Items (Tri tip Halal  Z532287 &amp; Ground beef 73% Z588787) w. Jetro before placing Halal Order w. Zant
- If we send Halal item (Tri Tip / Ground Beef 73% -- Does not apply to Ground Lamb) from Jetro, we will charge 10% margin over the cost. 
And if we send the items from Zant, we will charge the Website price. (We need to check the Halal list for the ongoing week to ensure the correct sell price is applied -- the list is shared with client on a weekly basis)
3. Cx only uses Z588787 GROUND BEEF 73/27 8/10# USDA CHOICE HALAL. 
-DO NOT substitute with Z588297 GROUND BEEF 81/19 8/10# USDA CHOICE HALAL </t>
  </si>
  <si>
    <t>#JQV34AVL5QQVYD07</t>
  </si>
  <si>
    <t>1. STORE DELIVERY TIMINGS: 09:30
2. CONTACT PERSON AT STORE: JULIO
3. Print statement</t>
  </si>
  <si>
    <t>1. Add ""RETURNS &amp; EXCHANGES"" Customer Message to Invoice
2. Statement printed</t>
  </si>
  <si>
    <t xml:space="preserve">
1. STORE DELIVERY TIMINGS: 09:30
2. CONTACT PERSON AT STORE: JULIO
</t>
  </si>
  <si>
    <t xml:space="preserve">#HF73A1X6UYUQH209 </t>
  </si>
  <si>
    <t>1. FIRST STOP in their route / Delivery to be done by 9:00 AM                                                                                                                                                                                                                               
2. *PARKING*
-PLEASE ENTER THROUGH LEMOYNE STREET AND USE THE *SECOND* PARKING AREA TO UNLOAD THE ORDER. DO *NOT* BLOCK THE FIRST PARKING ENTRANCE, AS IT IS RESERVED FOR CUSTOMERS.
*UNLOADING*
- PLACE THE PALLET NEXT TO THE ENTRANCE DOOR.
- *SPLIT CHICKEN:* UNLOAD NEXT TO THE PROCESSING TABLE, WITH LABELS FACING ONE SIDE FOR KITCHEN INSPECTION. ARRANGE THE BOXES IN 3 LAYERS AND KEEP THEM IN ORDER.
- *LEG MEAT:* PLACE IN THE REFRIGERATOR.
- *PRODUCE:* STORE IN THE PRODUCE FREEZER.</t>
  </si>
  <si>
    <t xml:space="preserve">1. Add ""RETURNS &amp; EXCHANGES"" Customer Message to Invoice
2. We wont send any 'substitute for missing items' to the customer unless the substitute item has been 'okayed' by Estevan over text. </t>
  </si>
  <si>
    <t>1. FIRST STOP IN THEIR ROUTE / DELIVERY TO BE DONE BY 9:00 AM                                                                                                                                                                                                                               
2. *PARKING*
-PLEASE ENTER THROUGH LEMOYNE STREET AND USE THE *SECOND* PARKING AREA TO UNLOAD THE ORDER. DO *NOT* BLOCK THE FIRST PARKING ENTRANCE, AS IT IS RESERVED FOR CUSTOMERS.
*UNLOADING*
- PLACE THE PALLET NEXT TO THE ENTRANCE DOOR.
- *SPLIT CHICKEN:* UNLOAD NEXT TO THE PROCESSING TABLE, WITH LABELS FACING ONE SIDE FOR KITCHEN INSPECTION. ARRANGE THE BOXES IN 3 LAYERS AND KEEP THEM IN ORDER.
- *LEG MEAT:* PLACE IN THE REFRIGERATOR.
- *PRODUCE:* STORE IN THE PRODUCE FREEZER.</t>
  </si>
  <si>
    <t xml:space="preserve">#ITW3X6S1GRO9IO41 </t>
  </si>
  <si>
    <t>1. Add ""RETURNS &amp; EXCHANGES"" Customer Message to Invoice
2. We wont send any 'substitute for missing items' to the customer unless the substitute item has been 'okayed' by Estevan over text. 
3. CHICKEN LEG MEAT BONELESS-SP:2.06</t>
  </si>
  <si>
    <t>1. FIRST STOP IN THEIR ROUTE / DELIVERY TO BE DONE BY 9:00 AM                                                                                                                                                                                                                               
2. *PARKING*
-PLEASE ENTER THROUGH LEMOYNE STREET AND USE THE *SECOND* PARKING AREA TO UNLOAD THE ORDER. DO *NOT* BLOCK THE FIRST PARKING ENTRANCE, AS IT IS RESERVED FOR CUSTOMERS.
*UNLOADING*
- PLACE THE PALLET NEXT TO THE ENTRANCE DOOR.
- *SPLIT CHICKEN:* UNLOAD NEXT TO THE PROCESSING TABLE, WITH LABELS FACING ONE SIDE FOR KITCHEN INSPECTION. ARRANGE THE BOXES IN 3 LAYERS AND KEEP THEM IN ORDER.
- *LEG MEAT:* PLACE IN THE REFRIGERATOR.
- *PRODUCE:* STORE IN THE PRODUCE FREEZER.
3. DRIVER MUST ENSURE AND CHECK WITH CUSTOMER THAT THERE ARE ALWAYS 24 HEADS INSIDE EACH CASE OF CHICKEN SPLIT.</t>
  </si>
  <si>
    <t>Driver ensured there are 24 hds in chicken split</t>
  </si>
  <si>
    <t xml:space="preserve">#EYPQOUDQVQIXCS22 </t>
  </si>
  <si>
    <t>1. CUSTOMER REQUESTED DELIVERY BEFORE 9:00AM
2. STORE OPENS AT 6:30AM</t>
  </si>
  <si>
    <t>1. Add ""RETURNS &amp; EXCHANGES"" Customer Message to Invoice
2. After the invoice is finalized TEXT Khiara, James or Rachel to send them the Payment Link</t>
  </si>
  <si>
    <t xml:space="preserve">#POJK351F3GED5712 </t>
  </si>
  <si>
    <t xml:space="preserve">CUSTOMER NEEDS DELIVERY BEFORE 10:00 AM </t>
  </si>
  <si>
    <t>All instructions followed</t>
  </si>
  <si>
    <t xml:space="preserve">#6AIQQ8Z5H6HM8740 </t>
  </si>
  <si>
    <t>1. Add ""RETURNS &amp; EXCHANGES"" Customer Message to Invoice
2. Credit card they prefer us to charge is #8238
3. Need to add 3.5% Convenience Fee to the invoice - apply the CRM first (IF ANY) and then calculate the 3.5%
4. Delivery Fee: $25
5.  1757 is their Lock code
(Don't put this on the invoice, only share with the driver individually if required)</t>
  </si>
  <si>
    <t xml:space="preserve">1. DRIVER MUST CONTACT THE B&amp;R OFFICE SO THE CARD (PAYMENT) CAN BE CHARGED
2. CALL B&amp;R OFFICE FOR THE LOCK CODE IF THERE'S NO ONE AT THE STORE TO ACCEPT THE ORDER </t>
  </si>
  <si>
    <t>CC Payment added at bottom of the sheet</t>
  </si>
  <si>
    <t>Unsigned Invoice - Driver shared photos of delivery - sent to Cx - Nicholas</t>
  </si>
  <si>
    <t>Images sent to Cx - Nicholas</t>
  </si>
  <si>
    <t xml:space="preserve">#MYQ12I77PI4FZ550 </t>
  </si>
  <si>
    <t>Need to print credit memo #89726 with delivery.</t>
  </si>
  <si>
    <t xml:space="preserve">#PQW77G5B5ZQTLB14 / #DYUEVNBHKPFF1154 </t>
  </si>
  <si>
    <t>1. Add ""RETURNS &amp; EXCHANGES"" Customer Message to Invoice
2. Delivery Fee: $45</t>
  </si>
  <si>
    <t>#F229QL2WIDCBQB19</t>
  </si>
  <si>
    <t xml:space="preserve">1. DELIVERY REQUSTED BETWEEN 9-10AM, THE STAFF ARRIVES AT 10AM.
2. IF NOBODY IS AVAILABLE AT THE TIME OF DELIVERY, CARRIER NEEDS TO DROP THE PRODUCTS INSIDE THE WALK-IN COOLER AS REQUESTED BY THE CUSTOMER AND ALSO SEND IMAGE(S) OF THE ITEMS LEFT THERE TO THE B&amp;R OFFICE.
INSTRUCTIONS:
(i) CHICKEN MUST BE PLACED ON THE (LEFT SIDE) OF THE WAL-IN COLLER
(ii) DRINKS MUST BE PLACED ON THE (RIGHT SIDE)
(iii) DRY GOODS CAN BE PLACED ON THE KITCHEN
3. DRIVER MUST CALL B&amp;R OFFICE, BEFORE UNLOADING, TO CONFIRM PAYMENT (ZELLE) WAS RECEIVED. </t>
  </si>
  <si>
    <t>1. Add ""RETURNS &amp; EXCHANGES"" Customer Message to Invoice
2. Send Invoice to client right after its complete, along with a note requesting to submit Zelle payment confirmation.
3. FRENCH FRIES 3/8 INCH STRAIGHT-SP:$33.06</t>
  </si>
  <si>
    <t xml:space="preserve">1. DELIVERY REQUSTED BETWEEN 9-10AM, THE STAFF ARRIVES AT 10AM.
2. IF NOBODY IS AVAILABLE AT THE TIME OF DELIVERY, CARRIER NEEDS TO DROP THE PRODUCTS INSIDE THE WALK-IN COOLER AS REQUESTED BY THE CUSTOMER AND ALSO SEND IMAGE(S) OF THE ITEMS LEFT THERE TO THE B&amp;R OFFICE.
INSTRUCTIONS:
(I) CHICKEN MUST BE PLACED ON THE (LEFT SIDE) OF THE WAL-IN COLLER
(II) DRINKS MUST BE PLACED ON THE (RIGHT SIDE)
(III) DRY GOODS CAN BE PLACED ON THE KITCHEN
3. DRIVER MUST CALL B&amp;R OFFICE, BEFORE UNLOADING, TO CONFIRM PAYMENT (ZELLE) WAS RECEIVED. </t>
  </si>
  <si>
    <t xml:space="preserve">#Z6CO6Q75ZZ467A03  / #RZP7WQTYQ7BY2F32 </t>
  </si>
  <si>
    <t>sp list</t>
  </si>
  <si>
    <t>1. store opening time 12:30 PM
2. Contact person : Neal Choi, Manager 9093137933
3.  Lock Code is 0728/0207- enter the code and take the Key.</t>
  </si>
  <si>
    <t>Overdue/ Send Invoice to Cx</t>
  </si>
  <si>
    <t>1. Add ""RETURNS &amp; EXCHANGES"" Customer Message to Invoice
2. 42827U PD HONEYDEW MELONS 15 LBS 
Make sure to compare the shelf price and see if there is any opportunity for the item. - Khiara 01.27.25
3. Morning shift must send the invoice to client, so they can be aware of any price changes. --Karen 02.14.24
-Need to send the Inv through GV and Email
4. needs to enter the 3.5% Convenience Fee into their order accordingly so it gets imported by the morning shift.
5.  Lock Code is 0728/0207- enter the code and take the Key.
6. Delivery Fee $45</t>
  </si>
  <si>
    <t>1. IF THE STORE IS CLOSED, CARRIER NEEDS TO DROP THE PRODUCTS **INSIDE THE KITCHEN**, DO NOT LEAVE THEM OUTSIDE AS REQUESTED BY THE CUSTOMER AND ALSO SEND IMAGE(S) OF THE ITEMS LEFT THERE TO THE B&amp;R OFFICE.
2. DRIVER NEED TO PUT OUT THE ITEMS INSIDE THE KITCHEN.
3. STORE OPENING TIME 12:30 PM
CONTACT PERSON : NEAL CHOI, MANAGER 9093137933</t>
  </si>
  <si>
    <t xml:space="preserve">#7TKO9QAY6Z28XQ51 </t>
  </si>
  <si>
    <t>1. CARRIER NEEDS TO COLLECT CHECK PAYMENT WITH DELIVERY
2. NEED TO CHARGE WHENEVER THE ACCOUNT IS DUE -- 3.50% CARD FEE WON'T BE APPLICABLE
3. STORE STARTS RECEIVING AT 9:00AM.</t>
  </si>
  <si>
    <t>1. Add ""RETURNS &amp; EXCHANGES"" Customer Message to Invoice
2. CHICKEN LEG MEAT BNLS - SP $0.10 over cost 
(We must still check the Jetro shelf for price comparison and spotting any potential opportunities)
3. Once invoice is finalized, send the invoice to the customer &amp; inform them about the total amount so they can prepare a check payment, tell the customer that we must collect payment once the driver arrives at the location.</t>
  </si>
  <si>
    <t xml:space="preserve">#IM90J47QE1JDA117 </t>
  </si>
  <si>
    <t xml:space="preserve">1. STORE OPENS 10:00AM BUT THEY CAN START RECEIVING FROM 7:00AM
2. DRIVERS NEED TO TAKE PHOTOS OF UNLOADED PRODUCTS FOR OFFICE DOCUMENTATION </t>
  </si>
  <si>
    <t>1. Add ""RETURNS &amp; EXCHANGES"" Customer Message to Invoice
2.  they order 10, they will get 1 extra of peking noodles</t>
  </si>
  <si>
    <t>Driver checked the mushroom size with Cx and took photos of unloaded items.</t>
  </si>
  <si>
    <t xml:space="preserve"> #RO1P55KIBV9FG1</t>
  </si>
  <si>
    <t>DELIVERY BEFORE 10 AM</t>
  </si>
  <si>
    <t>1. Add ""RETURNS &amp; EXCHANGES"" Customer Message to Invoice
2. If we are sending *Frozen* breast, the description MUST be changed manually to *Defrosted*. 
3. 42665U - UNIT PD CABBAGE GREEN FRESH 3 CT BAG - SP $2 OVER COST 
4. Call Barak before finalizing the invoice and sending to WhatsApp
5. Use item code: Tacos &amp; Carnitas Sahuayo for this instructions.
6. Make sure to check the SP list before printing the invoice.
7. PORK CUSHION MEAT C.O.V-SP:$1.71</t>
  </si>
  <si>
    <t>Cx. signed the pepper pasilla quality and beef chuck roll quality checks.</t>
  </si>
  <si>
    <t>#VYESZQE91Z7ZJJ</t>
  </si>
  <si>
    <t>CARRIER NEEDS TO CHECK THE QUALITY OF BREAST AND THIGH MEAT WITH THE CUSTOMER ON DELIVERY.</t>
  </si>
  <si>
    <t xml:space="preserve">#YI2AMF7EPH3KQ559 </t>
  </si>
  <si>
    <t>HUMMUS DOWNEY NEEDS DELIVERY BY 10:00AM</t>
  </si>
  <si>
    <t>(Bennys Tacos West Los Angeles)</t>
  </si>
  <si>
    <t>customer.services@brfood.us</t>
  </si>
  <si>
    <t xml:space="preserve">#WA8KY2JASF9L2F10 </t>
  </si>
  <si>
    <t>DELIVERY REQUESTED BEFORE 10AM</t>
  </si>
  <si>
    <t xml:space="preserve">#2TG6FC07YNQIFE16 </t>
  </si>
  <si>
    <t>Deliveries must be done between 9-10AM.</t>
  </si>
  <si>
    <t>1. Add ""RETURNS &amp; EXCHANGES"" Customer Message to Invoice
2. -SP ON ALL POULTRY PRODUCTS (WHOLE CHICKEN,, THIGH MEAT, LEG MEAT, DRUMSTICKS, ETC) - AT $0.15 over cost - Mario/Barak 03.17.25
- ALL KRUSE ITEMS $0.40 OVER THE COST AND/OR AVG. COST (whichever is highest) - MARIO/BARAK 03.17.25
- Z811127 30378 BACON APPLEWOOD SLICE FRESH 14/16 GF15 LBS CASE - DAILYS - SP 8% Margin - Mario/Barak 06.17.24
Z305756 SMOKED HOCKS FULLY COOKED 30 LBS CASE
-Cost $2.12 | SP $2.49 - Mario/Barak 08.29.23
3. FINALIZE ORDER WITH BARAK - CHECK INVOICE BEFORE PRINTING
4. ADD ON: 7 dozens of French roll - BARAK</t>
  </si>
  <si>
    <t>1. DRIVER NEEDS TO COLLECT BACK PALLETS, BREAD AND MILK CRATES. IF ANY PROBLEM CALL LUIS.
2. DELIVERY MUST BE BETWEEN 9-10AM</t>
  </si>
  <si>
    <t xml:space="preserve">#32P97RQFVD7PG727 </t>
  </si>
  <si>
    <t>1. Add ""RETURNS &amp; EXCHANGES"" Customer Message to Invoice
2. New SP for Item 370204U MILK 3% 2/1 GALLON TWIN PACK  
Cost: $7.17 | SP: $8.44 --Karen/Barak 07.08.24
- 43731 PD STRAWBERRY NATURAL FRESH-SP GUIDLINES: at least $2 over Jetro Shelf OR 29% margin whichever is higher. Cost $22/ SP $30.99. Franz/Barak 02.22.25
ADDED NOTE: make sure we are making money. if the cost is good we can go OVER the previous guidelines. BARAK/YUVAL 5/7/24
-.42827U PD HONEYDEW MELONS 15 LBS 
30% margin over the cost or $4 over Jetro shelf whichever is higher
Franz 02.24.25
3. Morning shift must send the invoice to client, so they can be aware of any price changes
4. needs to enter the 3.5% Convenience Fee into their order accordingly so it gets imported by the morning shift.</t>
  </si>
  <si>
    <t>1. IF THE STORE IS CLOSED CARRIER NEEDS TO DROP THE PRODUCTS IN THE HALLWAY AS REQUESTED BY THE CUSTOMER AND ALSO SEND IMAGE(S) OF THE ITEMS LEFT 
2. ITEMS NEEDS TO BE LEFT INSIDE THE BACK ROOM, THE CODE FOR THE LOCK BOX IS 2580.</t>
  </si>
  <si>
    <t xml:space="preserve">#O55QB2P3KX6L6015 </t>
  </si>
  <si>
    <t xml:space="preserve">DELIVERY MUST BE AFTER 12PM. </t>
  </si>
  <si>
    <t xml:space="preserve">1. Add ""RETURNS &amp; EXCHANGES"" Customer Message to Invoice
*IMP*
2. Once invoice is Finalized, person working on the invoice must check once the driver is heading to the Cx's location &amp; inform the Customer about the ETA.
3. We need to send  invoice# 89732  with delivery along with the Statement so Customer can include it in their next payment </t>
  </si>
  <si>
    <t>1. DELIVERY MUST BE AFTER 12PM. 
2. DRIVER NEEDS TO CHECK THE COUNT OF WINGS WITH RESTAURANT ON DELIVERY</t>
  </si>
  <si>
    <t>#Z83QH5FBEZ2YIF41</t>
  </si>
  <si>
    <t>Driver needs to share with the office if the delivery is going to be delayed over 10AM - and if they share so we need to inform the customer 
2.  Customer requested delivery by 9:00 AM</t>
  </si>
  <si>
    <t>1. DRIVER REQUIRES TO HAVE THE PERSON RECEIVING THE PRODUCTS SIGN &amp; WRITE THEIR NAME ON THE INVOICE 
2. CUSTOMER REQUESTED DELIVERY BY 9:00 AM</t>
  </si>
  <si>
    <t>Arrived at 09:21, 21 mins late.</t>
  </si>
  <si>
    <t xml:space="preserve">#CIQATQ7A44V1Q327 </t>
  </si>
  <si>
    <t xml:space="preserve"> DRIVER MUST CHECK THE QUALITY OF THE MEAT ITEMS WITH THE PERSON RECEIVING THE DELIVERY AND MAKE A NOTE IN THE INVOICE ONCE CHECK IS COMPLETE.
</t>
  </si>
  <si>
    <t>1. Add ""RETURNS &amp; EXCHANGES"" Customer Message to Invoice
2. We must send the Invoice to client after printing. They have requested to be sent through a picture in their GV group chat. 
3. SINCE THEY ARE NOT COD, AS SOON AS THE CARD WAS CHARGED, KHIARA HAS TO SEND THE PAYMENT RECEIPT TO THE CUSTOMER.
4. needs to enter the 3.5% Convenience Fee into their order accordingly so it gets imported by the morning shift.</t>
  </si>
  <si>
    <t>Driver must check the quality of meat items with Cx - confirmed - Nicholas</t>
  </si>
  <si>
    <t xml:space="preserve">#YQYQ7EC7Y28JY239 / #PNKTUDJKZVD19543 </t>
  </si>
  <si>
    <t>Customer requested delivery by 9:00 AM</t>
  </si>
  <si>
    <t>1. Add ""RETURNS &amp; EXCHANGES"" Customer Message to Invoice
2. Anytime there is a substitution, customer requested to send the same weight as the substituted item. - Luis P 01.23.24
3. To get into the back patio, the lock code is 5mary - Lock Code is 1224 - enter the code and take the Key, press 2020 if the alarm goes on.
(Don't put this on the invoice, only share with the driver individually)
4. Delivery Fee of $35
2. Add Zelle item code in the Invoice</t>
  </si>
  <si>
    <t>1. CUSTOMER REQUESTED DELIVERY BY 9:00 AM
2. DRIVER NEED TO SEND IMAGES AFTER UNLOADING THE ITEMS WHEN THERE NO ONE AT THE RESTAURANT TO SIGN THE INVOICE. 
3. NEED TO COMPLETELY CHECK THE ORDER WITH CUSTOMER ON DELIVERY ITEM BY ITEM TO AVOID ANY DISCREPANCY LATER. 
4. DRIVER NEEDS TO DROP THE PRODUCTS IN RESTAURANT'S WALK-IN AREA AS REQUESTED BY THE CUSTOMER AND IF THE DOOR IS LOCKED CALL THE OFFICE FOR THE LOCK CODE
5. CUST. WILL PAY VIA "ZELLE" AND MAY PAY AFTER THE DELIVERY AS WELL.</t>
  </si>
  <si>
    <t>Zelle Payment pending - Need to follow up later with Cx. / Barak</t>
  </si>
  <si>
    <t>#8AFZ64B5WLB09822</t>
  </si>
  <si>
    <t xml:space="preserve">1. Customer would need their delivery between 9AM - 10AM everytime
2. Driver needs to share with the office if the delivery is going to be delayed over 10AM - and if they share so we need to inform the customer </t>
  </si>
  <si>
    <t xml:space="preserve">1. Add "RETURNS &amp; EXCHANGES" Customer Message to Invoice
2.  Item code: "Bennys Tacos Santa Monica" created for this Cx and it contains the information to be updated at the top of the invoice along with notes for morning shift. If more information needs to be added, please update the item code description.
3. Driver needs to share with the office if the delivery is going to be delayed over 10AM - and if they share so we need to inform the customer </t>
  </si>
  <si>
    <t xml:space="preserve">1. CUSTOMER WOULD NEED THEIR DELIVERY BETWEEN 9AM - 10AM EVERYTIME
2. DRIVER REQUIRES TO HAVE THE PERSON RECEIVING THE PRODUCTS SIGN &amp; WRITE THEIR NAME ON THE INVOICE </t>
  </si>
  <si>
    <t>Jorge arrived at around 2.5 hrs. late at 11:23. Requested by 10;00</t>
  </si>
  <si>
    <t>a</t>
  </si>
  <si>
    <t xml:space="preserve">#Y5LNZ2J4X183YU11 / #K90QO6FBYE3KEY30 </t>
  </si>
  <si>
    <t>1. Add ""RETURNS &amp; EXCHANGES"" Customer Message to Invoice
2. Need to print the statement after the invoice is finalized customer is over due 
3. Delivery Fee: $45</t>
  </si>
  <si>
    <t xml:space="preserve">#32FLY7YA2B0CVV06 </t>
  </si>
  <si>
    <t xml:space="preserve">1. RESTAURANT STARTS RECEIVING AT 10:00AM
2. DELIVERY HAS TO BE UNLOADED AT THE BACK DOOR. </t>
  </si>
  <si>
    <t xml:space="preserve">1. Add ""RETURNS &amp; EXCHANGES"" Customer Message to Invoice
2. All missing Items in Pho Show's order, will be re-ordered as a second delivery for the next day. </t>
  </si>
  <si>
    <t xml:space="preserve">#SH57PPPF21FH6X21/#QX8O08YQQRU33Z37 </t>
  </si>
  <si>
    <t>Print statement</t>
  </si>
  <si>
    <t>#QD5K7BL10O88SP14</t>
  </si>
  <si>
    <t xml:space="preserve">#6U8V8GZOJ3096B39 </t>
  </si>
  <si>
    <t>1) Customer will not go over  07 days of credit
2) Store opens at 10:00am</t>
  </si>
  <si>
    <t>STORE OPENS AT 10:00AM</t>
  </si>
  <si>
    <t>Arrived after 10:00 as requested.</t>
  </si>
  <si>
    <t>#F50IY5D7275D3C20</t>
  </si>
  <si>
    <t>Need to print statement on every delivery</t>
  </si>
  <si>
    <t>1. Add ""RETURNS &amp; EXCHANGES"" Customer Message to Invoice
Statement printed</t>
  </si>
  <si>
    <t>Need to print Credit Memo #89989</t>
  </si>
  <si>
    <t>#MPYO3143E7DCYP45</t>
  </si>
  <si>
    <t>1. DELIVERY MUST BE DONE AT 11AM THE LATEST
2. Need to print statement</t>
  </si>
  <si>
    <t>1. Add ""RETURNS &amp; EXCHANGES"" Customer Message to Invoice
2. Statement printed
3. BEEF SHOULDER CLODS BONELESS -SP:$4.68
BEEF RIBEYE LIP ON 11&amp;UP FROZEN -SP:$?</t>
  </si>
  <si>
    <t>DELIVERY MUST BE DONE AT 11AM THE LATEST</t>
  </si>
  <si>
    <t xml:space="preserve">#747MGXSJOAI92Q45 </t>
  </si>
  <si>
    <t>1. Add ""RETURNS &amp; EXCHANGES"" Customer Message to Invoice
2. For Apsic, D&amp;A  or Wellcare items: Karen/Barak 02/29/2024
Items between $18-38 - 10%
3.  We need to charge 5% margin over the cost for all the "SOLD BY POUND ITEMS"  but if they order any meat item in unit we need to charge 8% for that item - Barak :- Hemet (04/08/2019)/Khiara 02/28/25</t>
  </si>
  <si>
    <t xml:space="preserve">#DMNS20FOU2QTH442/#YV51HPYBIRHA7R50 </t>
  </si>
  <si>
    <t>All items received - Mario</t>
  </si>
  <si>
    <t>Payment</t>
  </si>
  <si>
    <t>Zelle Temp - receipt pending from Rachel</t>
  </si>
  <si>
    <t>CC 8238</t>
  </si>
  <si>
    <t>Payment applied - Mario</t>
  </si>
  <si>
    <t>QBS ACH 9456</t>
  </si>
  <si>
    <t>QBS ACH 9454</t>
  </si>
  <si>
    <t>Check #13780</t>
  </si>
  <si>
    <t>Total Deposits</t>
  </si>
  <si>
    <t>IMP</t>
  </si>
  <si>
    <t>IMP: DO NOT ENTER ANYTHING  ON &amp; BELOW THIS ROW - James</t>
  </si>
  <si>
    <t>Right Networks</t>
  </si>
  <si>
    <t>Unique T.</t>
  </si>
  <si>
    <t># of Pgs</t>
  </si>
  <si>
    <t>brfood@yahoo.com</t>
  </si>
  <si>
    <r>
      <rPr>
        <b/>
        <u/>
        <sz val="9"/>
        <color rgb="FF0563C1"/>
        <rFont val="Calibri"/>
      </rPr>
      <t>barakzakai@yahoo.com</t>
    </r>
  </si>
  <si>
    <t>zinirachel73@gmail.com</t>
  </si>
  <si>
    <t>rachelzini@gmail.com</t>
  </si>
  <si>
    <t>brfood580@gmail.com</t>
  </si>
  <si>
    <t>brrachel108@gmail.com</t>
  </si>
  <si>
    <t>Brfood111@gmail.com</t>
  </si>
  <si>
    <t>barak@brfood.us</t>
  </si>
  <si>
    <t>Total</t>
  </si>
  <si>
    <t>%</t>
  </si>
  <si>
    <t>Start Time</t>
  </si>
  <si>
    <t>End Time</t>
  </si>
  <si>
    <t>Duration</t>
  </si>
  <si>
    <t>Efficiency 
(in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</si>
</sst>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
    <numFmt numFmtId="165" formatCode="mm/dd/yy"/>
    <numFmt numFmtId="166" formatCode="&quot;$&quot;#,##0.00"/>
    <numFmt numFmtId="167" formatCode="[h]&quot;:&quot;mm&quot;:&quot;"/>
  </numFmts>
  <fonts count="14" x14ac:knownFonts="1">
    <font>
      <sz val="10"/>
      <color rgb="FF000000"/>
      <name val="Calibri"/>
      <scheme val="minor"/>
    </font>
    <font>
      <sz val="10"/>
      <color theme="1"/>
      <name val="Calibri"/>
      <scheme val="minor"/>
    </font>
    <font>
      <sz val="10"/>
      <color theme="1"/>
      <name val="Calibri"/>
    </font>
    <font>
      <sz val="10"/>
      <name val="Calibri"/>
    </font>
    <font>
      <b/>
      <sz val="9"/>
      <color theme="1"/>
      <name val="Calibri"/>
    </font>
    <font>
      <b/>
      <sz val="9"/>
      <color rgb="FF000000"/>
      <name val="Calibri"/>
    </font>
    <font>
      <b/>
      <sz val="9"/>
      <color rgb="FFFFFFFF"/>
      <name val="Calibri"/>
    </font>
    <font>
      <b/>
      <sz val="11"/>
      <color rgb="FFFFFFFF"/>
      <name val="Calibri"/>
    </font>
    <font>
      <b/>
      <sz val="9"/>
      <color rgb="FFFFFF00"/>
      <name val="Calibri"/>
    </font>
    <font>
      <b/>
      <sz val="9"/>
      <color rgb="FF00FF00"/>
      <name val="Calibri"/>
    </font>
    <font>
      <b/>
      <sz val="9"/>
      <color rgb="FF202124"/>
      <name val="Calibri"/>
    </font>
    <font>
      <b/>
      <u/>
      <sz val="9"/>
      <color rgb="FF0563C1"/>
      <name val="Calibri"/>
    </font>
    <font>
      <b/>
      <i/>
      <u/>
      <sz val="9"/>
      <color rgb="FFFFFFFF"/>
      <name val="Calibri"/>
    </font>
    <font>
      <b/>
      <i/>
      <sz val="9"/>
      <color rgb="FFFFFF00"/>
      <name val="Calibri"/>
    </font>
  </fonts>
  <fills count="36">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0C343D"/>
        <bgColor rgb="FF0C343D"/>
      </patternFill>
    </fill>
    <fill>
      <patternFill patternType="solid">
        <fgColor rgb="FF4C1130"/>
        <bgColor rgb="FF4C1130"/>
      </patternFill>
    </fill>
    <fill>
      <patternFill patternType="solid">
        <fgColor rgb="FFFFFF00"/>
        <bgColor rgb="FFFFFF00"/>
      </patternFill>
    </fill>
    <fill>
      <patternFill patternType="solid">
        <fgColor rgb="FF00FF00"/>
        <bgColor rgb="FF00FF00"/>
      </patternFill>
    </fill>
    <fill>
      <patternFill patternType="solid">
        <fgColor rgb="FF274E13"/>
        <bgColor rgb="FF274E13"/>
      </patternFill>
    </fill>
    <fill>
      <patternFill patternType="solid">
        <fgColor rgb="FFD9D9D9"/>
        <bgColor rgb="FFD9D9D9"/>
      </patternFill>
    </fill>
    <fill>
      <patternFill patternType="solid">
        <fgColor rgb="FF073763"/>
        <bgColor rgb="FF073763"/>
      </patternFill>
    </fill>
    <fill>
      <patternFill patternType="solid">
        <fgColor rgb="FF660000"/>
        <bgColor rgb="FF660000"/>
      </patternFill>
    </fill>
    <fill>
      <patternFill patternType="solid">
        <fgColor rgb="FFCFE2F3"/>
        <bgColor rgb="FFCFE2F3"/>
      </patternFill>
    </fill>
    <fill>
      <patternFill patternType="solid">
        <fgColor rgb="FFB4A7D6"/>
        <bgColor rgb="FFB4A7D6"/>
      </patternFill>
    </fill>
    <fill>
      <patternFill patternType="solid">
        <fgColor rgb="FF9FC5E8"/>
        <bgColor rgb="FF9FC5E8"/>
      </patternFill>
    </fill>
    <fill>
      <patternFill patternType="solid">
        <fgColor rgb="FFFFE599"/>
        <bgColor rgb="FFFFE599"/>
      </patternFill>
    </fill>
    <fill>
      <patternFill patternType="solid">
        <fgColor rgb="FF980000"/>
        <bgColor rgb="FF980000"/>
      </patternFill>
    </fill>
    <fill>
      <patternFill patternType="solid">
        <fgColor rgb="FF202124"/>
        <bgColor rgb="FF202124"/>
      </patternFill>
    </fill>
    <fill>
      <patternFill patternType="solid">
        <fgColor rgb="FF000000"/>
        <bgColor rgb="FF000000"/>
      </patternFill>
    </fill>
    <fill>
      <patternFill patternType="solid">
        <fgColor rgb="FFFF9900"/>
        <bgColor rgb="FFFF9900"/>
      </patternFill>
    </fill>
    <fill>
      <patternFill patternType="solid">
        <fgColor rgb="FFB7B7B7"/>
        <bgColor rgb="FFB7B7B7"/>
      </patternFill>
    </fill>
    <fill>
      <patternFill patternType="solid">
        <fgColor rgb="FFFFF2CC"/>
        <bgColor rgb="FFFFF2CC"/>
      </patternFill>
    </fill>
    <fill>
      <patternFill patternType="solid">
        <fgColor rgb="FF741B47"/>
        <bgColor rgb="FF741B47"/>
      </patternFill>
    </fill>
    <fill>
      <patternFill patternType="solid">
        <fgColor rgb="FFCC0000"/>
        <bgColor rgb="FFCC0000"/>
      </patternFill>
    </fill>
    <fill>
      <patternFill patternType="solid">
        <fgColor rgb="FFC9DAF8"/>
        <bgColor rgb="FFC9DAF8"/>
      </patternFill>
    </fill>
    <fill>
      <patternFill patternType="solid">
        <fgColor rgb="FFD0E0E3"/>
        <bgColor rgb="FFD0E0E3"/>
      </patternFill>
    </fill>
    <fill>
      <patternFill patternType="solid">
        <fgColor rgb="FF9900FF"/>
        <bgColor rgb="FF9900FF"/>
      </patternFill>
    </fill>
    <fill>
      <patternFill patternType="solid">
        <fgColor rgb="FF00FFFF"/>
        <bgColor rgb="FF00FFFF"/>
      </patternFill>
    </fill>
    <fill>
      <patternFill patternType="solid">
        <fgColor rgb="FFFF00FF"/>
        <bgColor rgb="FFFF00FF"/>
      </patternFill>
    </fill>
    <fill>
      <patternFill patternType="solid">
        <fgColor rgb="FF6FA8DC"/>
        <bgColor rgb="FF6FA8DC"/>
      </patternFill>
    </fill>
    <fill>
      <patternFill patternType="solid">
        <fgColor rgb="FFBF9000"/>
        <bgColor rgb="FFBF9000"/>
      </patternFill>
    </fill>
    <fill>
      <patternFill patternType="solid">
        <fgColor rgb="FF93C47D"/>
        <bgColor rgb="FF93C47D"/>
      </patternFill>
    </fill>
    <fill>
      <patternFill patternType="solid">
        <fgColor rgb="FFCCCCCC"/>
        <bgColor rgb="FFCCCCCC"/>
      </patternFill>
    </fill>
    <fill>
      <patternFill patternType="solid">
        <fgColor rgb="FF4A86E8"/>
        <bgColor rgb="FF4A86E8"/>
      </patternFill>
    </fill>
    <fill>
      <patternFill patternType="solid">
        <fgColor theme="5"/>
        <bgColor theme="5"/>
      </patternFill>
    </fill>
    <fill>
      <patternFill patternType="solid">
        <fgColor rgb="FF7F6000"/>
        <bgColor rgb="FF7F6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39">
    <xf numFmtId="0" fontId="0" fillId="0" borderId="0" xfId="0"/>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0" xfId="0" applyFont="1" applyAlignment="1">
      <alignment vertical="center"/>
    </xf>
    <xf numFmtId="0" fontId="6" fillId="1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6" fillId="5" borderId="1" xfId="0" applyFont="1" applyFill="1" applyBorder="1" applyAlignment="1">
      <alignment horizontal="center" vertical="center" wrapText="1"/>
    </xf>
    <xf numFmtId="0" fontId="6" fillId="16"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166" fontId="6" fillId="10" borderId="1" xfId="0" applyNumberFormat="1" applyFont="1" applyFill="1" applyBorder="1" applyAlignment="1">
      <alignment horizontal="center" vertical="center" wrapText="1"/>
    </xf>
    <xf numFmtId="0" fontId="6" fillId="25"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166"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7" borderId="1" xfId="0" applyFont="1" applyFill="1" applyBorder="1" applyAlignment="1">
      <alignment horizontal="left" vertical="center"/>
    </xf>
    <xf numFmtId="166" fontId="5" fillId="2" borderId="1" xfId="0" applyNumberFormat="1" applyFont="1" applyFill="1" applyBorder="1" applyAlignment="1">
      <alignment horizontal="center" vertical="center"/>
    </xf>
    <xf numFmtId="0" fontId="5" fillId="0" borderId="1" xfId="0" applyFont="1" applyBorder="1" applyAlignment="1">
      <alignment horizontal="left" vertical="center"/>
    </xf>
    <xf numFmtId="0" fontId="6" fillId="26" borderId="1" xfId="0" applyFont="1" applyFill="1" applyBorder="1" applyAlignment="1">
      <alignment horizontal="center" vertical="center" wrapText="1"/>
    </xf>
    <xf numFmtId="0" fontId="6" fillId="10" borderId="0" xfId="0" applyFont="1" applyFill="1" applyAlignment="1">
      <alignment horizontal="center" vertical="center" wrapText="1"/>
    </xf>
    <xf numFmtId="10" fontId="4" fillId="6" borderId="1" xfId="0" applyNumberFormat="1" applyFont="1" applyFill="1" applyBorder="1" applyAlignment="1">
      <alignment horizontal="center" vertical="center"/>
    </xf>
    <xf numFmtId="166" fontId="5" fillId="21" borderId="1" xfId="0" applyNumberFormat="1" applyFont="1" applyFill="1" applyBorder="1" applyAlignment="1">
      <alignment horizontal="center" vertical="center"/>
    </xf>
    <xf numFmtId="166" fontId="5" fillId="6"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166" fontId="5" fillId="20" borderId="1" xfId="0" applyNumberFormat="1" applyFont="1" applyFill="1" applyBorder="1" applyAlignment="1">
      <alignment horizontal="center" vertical="center"/>
    </xf>
    <xf numFmtId="166" fontId="5" fillId="7" borderId="1" xfId="0" applyNumberFormat="1" applyFont="1" applyFill="1" applyBorder="1" applyAlignment="1">
      <alignment horizontal="center" vertical="center"/>
    </xf>
    <xf numFmtId="166" fontId="6" fillId="26" borderId="1" xfId="0" applyNumberFormat="1" applyFont="1" applyFill="1" applyBorder="1" applyAlignment="1">
      <alignment horizontal="center" vertical="center"/>
    </xf>
    <xf numFmtId="166" fontId="5" fillId="27" borderId="1" xfId="0" applyNumberFormat="1" applyFont="1" applyFill="1" applyBorder="1" applyAlignment="1">
      <alignment horizontal="center" vertical="center"/>
    </xf>
    <xf numFmtId="166" fontId="5" fillId="32" borderId="1" xfId="0" applyNumberFormat="1" applyFont="1" applyFill="1" applyBorder="1" applyAlignment="1">
      <alignment horizontal="center" vertical="center"/>
    </xf>
    <xf numFmtId="0" fontId="2" fillId="33" borderId="1" xfId="0" applyFont="1" applyFill="1" applyBorder="1" applyAlignment="1">
      <alignment vertical="center"/>
    </xf>
    <xf numFmtId="166" fontId="6" fillId="33" borderId="1" xfId="0" applyNumberFormat="1" applyFont="1" applyFill="1" applyBorder="1" applyAlignment="1">
      <alignment horizontal="center" vertical="center"/>
    </xf>
    <xf numFmtId="166" fontId="2" fillId="33" borderId="1" xfId="0" applyNumberFormat="1" applyFont="1" applyFill="1" applyBorder="1" applyAlignment="1">
      <alignment vertical="center"/>
    </xf>
    <xf numFmtId="0" fontId="6" fillId="33" borderId="1" xfId="0" applyFont="1" applyFill="1" applyBorder="1" applyAlignment="1">
      <alignment vertical="center"/>
    </xf>
    <xf numFmtId="0" fontId="2" fillId="33" borderId="0" xfId="0" applyFont="1" applyFill="1" applyAlignment="1">
      <alignment vertical="center"/>
    </xf>
    <xf numFmtId="166" fontId="5" fillId="33" borderId="1"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164" fontId="4" fillId="0" borderId="1" xfId="0" applyNumberFormat="1" applyFont="1" applyBorder="1" applyAlignment="1">
      <alignment vertical="center"/>
    </xf>
    <xf numFmtId="164" fontId="6" fillId="10" borderId="1" xfId="0" applyNumberFormat="1" applyFont="1" applyFill="1" applyBorder="1" applyAlignment="1">
      <alignment horizontal="center" vertical="center"/>
    </xf>
    <xf numFmtId="3" fontId="5" fillId="2" borderId="1" xfId="0" applyNumberFormat="1" applyFont="1" applyFill="1" applyBorder="1" applyAlignment="1">
      <alignment horizontal="center" vertical="center"/>
    </xf>
    <xf numFmtId="3" fontId="5" fillId="14" borderId="1" xfId="0" applyNumberFormat="1" applyFont="1" applyFill="1" applyBorder="1" applyAlignment="1">
      <alignment horizontal="center" vertical="center"/>
    </xf>
    <xf numFmtId="10" fontId="5" fillId="2" borderId="1" xfId="0" applyNumberFormat="1" applyFont="1" applyFill="1" applyBorder="1" applyAlignment="1">
      <alignment horizontal="center" vertical="center"/>
    </xf>
    <xf numFmtId="10" fontId="5" fillId="0" borderId="1" xfId="0" applyNumberFormat="1" applyFont="1" applyBorder="1" applyAlignment="1">
      <alignment horizontal="center" vertical="center"/>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6" fillId="3" borderId="1" xfId="0" applyFont="1" applyFill="1" applyBorder="1" applyAlignment="1">
      <alignment horizontal="center" vertical="center"/>
    </xf>
    <xf numFmtId="0" fontId="0" fillId="0" borderId="0" xfId="0" applyAlignment="1"/>
    <xf numFmtId="0" fontId="5" fillId="6" borderId="1" xfId="0" applyFont="1" applyFill="1" applyBorder="1" applyAlignment="1">
      <alignment horizontal="center" vertical="center"/>
    </xf>
    <xf numFmtId="0" fontId="6" fillId="10" borderId="1" xfId="0" applyFont="1" applyFill="1" applyBorder="1" applyAlignment="1">
      <alignment horizontal="left"/>
    </xf>
    <xf numFmtId="0" fontId="6" fillId="10" borderId="1" xfId="0" applyFont="1" applyFill="1" applyBorder="1" applyAlignment="1">
      <alignment horizontal="center"/>
    </xf>
    <xf numFmtId="0" fontId="8" fillId="10" borderId="1" xfId="0" applyFont="1" applyFill="1" applyBorder="1" applyAlignment="1">
      <alignment horizontal="center"/>
    </xf>
    <xf numFmtId="0" fontId="6" fillId="10" borderId="1" xfId="0" applyFont="1" applyFill="1" applyBorder="1" applyAlignment="1"/>
    <xf numFmtId="0" fontId="4" fillId="10" borderId="1" xfId="0" applyFont="1" applyFill="1" applyBorder="1" applyAlignment="1">
      <alignment horizontal="left" vertical="center"/>
    </xf>
    <xf numFmtId="0" fontId="5" fillId="10" borderId="1" xfId="0" applyFont="1" applyFill="1" applyBorder="1" applyAlignment="1">
      <alignment horizontal="left" vertical="center"/>
    </xf>
    <xf numFmtId="0" fontId="4" fillId="10" borderId="1" xfId="0" applyFont="1" applyFill="1" applyBorder="1" applyAlignment="1">
      <alignment horizontal="center" vertical="center"/>
    </xf>
    <xf numFmtId="0" fontId="6" fillId="24" borderId="1" xfId="0" applyFont="1" applyFill="1" applyBorder="1" applyAlignment="1">
      <alignment horizontal="left" vertical="center"/>
    </xf>
    <xf numFmtId="166" fontId="6" fillId="18" borderId="1" xfId="0" applyNumberFormat="1" applyFont="1" applyFill="1" applyBorder="1" applyAlignment="1">
      <alignment horizontal="center" vertical="center"/>
    </xf>
    <xf numFmtId="166" fontId="9" fillId="18" borderId="1" xfId="0" applyNumberFormat="1" applyFont="1" applyFill="1" applyBorder="1" applyAlignment="1">
      <alignment horizontal="center" vertical="center"/>
    </xf>
    <xf numFmtId="166" fontId="8" fillId="18" borderId="1" xfId="0" applyNumberFormat="1" applyFont="1" applyFill="1" applyBorder="1" applyAlignment="1">
      <alignment horizontal="center" vertical="center"/>
    </xf>
    <xf numFmtId="166" fontId="6" fillId="3" borderId="1" xfId="0" applyNumberFormat="1" applyFont="1" applyFill="1" applyBorder="1" applyAlignment="1">
      <alignment horizontal="center" vertical="center"/>
    </xf>
    <xf numFmtId="3" fontId="6" fillId="3" borderId="1" xfId="0" applyNumberFormat="1" applyFont="1" applyFill="1" applyBorder="1" applyAlignment="1">
      <alignment horizontal="center" vertical="center"/>
    </xf>
    <xf numFmtId="3" fontId="5" fillId="7" borderId="1" xfId="0" applyNumberFormat="1" applyFont="1" applyFill="1" applyBorder="1" applyAlignment="1">
      <alignment horizontal="center" vertical="center"/>
    </xf>
    <xf numFmtId="0" fontId="4" fillId="18" borderId="1" xfId="0" applyFont="1" applyFill="1" applyBorder="1" applyAlignment="1">
      <alignment horizontal="left" vertical="center"/>
    </xf>
    <xf numFmtId="0" fontId="4" fillId="25" borderId="1" xfId="0" applyFont="1" applyFill="1" applyBorder="1" applyAlignment="1">
      <alignment horizontal="left" vertical="center"/>
    </xf>
    <xf numFmtId="0" fontId="4" fillId="2" borderId="1" xfId="0" applyFont="1" applyFill="1" applyBorder="1" applyAlignment="1">
      <alignment horizontal="left" vertical="center"/>
    </xf>
    <xf numFmtId="0" fontId="4" fillId="2" borderId="0" xfId="0" applyFont="1" applyFill="1" applyAlignment="1">
      <alignment horizontal="left" vertical="center"/>
    </xf>
    <xf numFmtId="0" fontId="5" fillId="12" borderId="1" xfId="0" applyFont="1" applyFill="1" applyBorder="1" applyAlignment="1">
      <alignment horizontal="center" vertical="center"/>
    </xf>
    <xf numFmtId="164" fontId="10" fillId="7" borderId="1" xfId="0" applyNumberFormat="1" applyFont="1" applyFill="1" applyBorder="1" applyAlignment="1">
      <alignment horizontal="left" vertical="center"/>
    </xf>
    <xf numFmtId="0" fontId="5" fillId="7" borderId="1" xfId="0" applyFont="1" applyFill="1" applyBorder="1" applyAlignment="1">
      <alignment horizontal="center" vertical="center"/>
    </xf>
    <xf numFmtId="166" fontId="5" fillId="7" borderId="1" xfId="0" applyNumberFormat="1" applyFont="1" applyFill="1" applyBorder="1" applyAlignment="1">
      <alignment horizontal="left" vertical="center"/>
    </xf>
    <xf numFmtId="0" fontId="5" fillId="19" borderId="1" xfId="0" applyFont="1" applyFill="1" applyBorder="1" applyAlignment="1">
      <alignment horizontal="left" vertical="center"/>
    </xf>
    <xf numFmtId="165" fontId="5" fillId="2" borderId="1" xfId="0" applyNumberFormat="1" applyFont="1" applyFill="1" applyBorder="1" applyAlignment="1">
      <alignment horizontal="left" vertical="center"/>
    </xf>
    <xf numFmtId="166" fontId="5" fillId="13" borderId="1" xfId="0" applyNumberFormat="1" applyFont="1" applyFill="1" applyBorder="1" applyAlignment="1">
      <alignment horizontal="left" vertical="center"/>
    </xf>
    <xf numFmtId="166" fontId="5" fillId="0" borderId="1" xfId="0" applyNumberFormat="1" applyFont="1" applyBorder="1" applyAlignment="1">
      <alignment horizontal="left" vertical="center"/>
    </xf>
    <xf numFmtId="0" fontId="5" fillId="29" borderId="1" xfId="0" applyFont="1" applyFill="1" applyBorder="1" applyAlignment="1">
      <alignment horizontal="left" vertical="center"/>
    </xf>
    <xf numFmtId="0" fontId="5" fillId="6" borderId="1" xfId="0" applyFont="1" applyFill="1" applyBorder="1" applyAlignment="1">
      <alignment horizontal="left" vertical="center"/>
    </xf>
    <xf numFmtId="166" fontId="5" fillId="6" borderId="1" xfId="0" applyNumberFormat="1" applyFont="1" applyFill="1" applyBorder="1" applyAlignment="1">
      <alignment horizontal="left" vertical="center"/>
    </xf>
    <xf numFmtId="0" fontId="5" fillId="0" borderId="0" xfId="0" applyFont="1" applyAlignment="1">
      <alignment horizontal="left" vertical="center"/>
    </xf>
    <xf numFmtId="166" fontId="5" fillId="2" borderId="1" xfId="0" applyNumberFormat="1" applyFont="1" applyFill="1" applyBorder="1" applyAlignment="1">
      <alignment horizontal="left" vertical="center"/>
    </xf>
    <xf numFmtId="0" fontId="5" fillId="21" borderId="1" xfId="0" applyFont="1" applyFill="1" applyBorder="1" applyAlignment="1">
      <alignment horizontal="left" vertical="center"/>
    </xf>
    <xf numFmtId="166" fontId="5" fillId="28" borderId="1" xfId="0" applyNumberFormat="1" applyFont="1" applyFill="1" applyBorder="1" applyAlignment="1">
      <alignment horizontal="left" vertical="center"/>
    </xf>
    <xf numFmtId="164" fontId="10" fillId="2" borderId="1" xfId="0" applyNumberFormat="1" applyFont="1" applyFill="1" applyBorder="1" applyAlignment="1">
      <alignment horizontal="left" vertical="center"/>
    </xf>
    <xf numFmtId="0" fontId="5" fillId="28" borderId="1" xfId="0" applyFont="1" applyFill="1" applyBorder="1" applyAlignment="1">
      <alignment horizontal="left" vertical="center"/>
    </xf>
    <xf numFmtId="0" fontId="5" fillId="20" borderId="1" xfId="0" applyFont="1" applyFill="1" applyBorder="1" applyAlignment="1">
      <alignment horizontal="left" vertical="center"/>
    </xf>
    <xf numFmtId="0" fontId="5" fillId="20" borderId="1" xfId="0" applyFont="1" applyFill="1" applyBorder="1" applyAlignment="1">
      <alignment horizontal="center" vertical="center"/>
    </xf>
    <xf numFmtId="166" fontId="5" fillId="20" borderId="1" xfId="0" applyNumberFormat="1" applyFont="1" applyFill="1" applyBorder="1" applyAlignment="1">
      <alignment horizontal="left" vertical="center"/>
    </xf>
    <xf numFmtId="0" fontId="4" fillId="2" borderId="1" xfId="0" applyFont="1" applyFill="1" applyBorder="1" applyAlignment="1">
      <alignment vertical="center"/>
    </xf>
    <xf numFmtId="0" fontId="5" fillId="2" borderId="0" xfId="0" applyFont="1" applyFill="1" applyAlignment="1">
      <alignment horizontal="left" vertical="center"/>
    </xf>
    <xf numFmtId="166" fontId="5" fillId="26" borderId="1" xfId="0" applyNumberFormat="1" applyFont="1" applyFill="1" applyBorder="1" applyAlignment="1">
      <alignment horizontal="left" vertical="center"/>
    </xf>
    <xf numFmtId="0" fontId="6" fillId="3" borderId="1" xfId="0" applyFont="1" applyFill="1" applyBorder="1" applyAlignment="1">
      <alignment horizontal="left" vertical="center"/>
    </xf>
    <xf numFmtId="166" fontId="5" fillId="19" borderId="1" xfId="0" applyNumberFormat="1" applyFont="1" applyFill="1" applyBorder="1" applyAlignment="1">
      <alignment horizontal="left" vertical="center"/>
    </xf>
    <xf numFmtId="166" fontId="6" fillId="3" borderId="1" xfId="0" applyNumberFormat="1" applyFont="1" applyFill="1" applyBorder="1" applyAlignment="1">
      <alignment horizontal="left" vertical="center"/>
    </xf>
    <xf numFmtId="0" fontId="5" fillId="7" borderId="1" xfId="0" applyFont="1" applyFill="1" applyBorder="1" applyAlignment="1">
      <alignment horizontal="left"/>
    </xf>
    <xf numFmtId="0" fontId="10" fillId="7" borderId="1" xfId="0" applyFont="1" applyFill="1" applyBorder="1" applyAlignment="1">
      <alignment horizontal="left" vertical="center"/>
    </xf>
    <xf numFmtId="0" fontId="5" fillId="31" borderId="1" xfId="0" applyFont="1" applyFill="1" applyBorder="1" applyAlignment="1">
      <alignment horizontal="left" vertical="center"/>
    </xf>
    <xf numFmtId="0" fontId="5" fillId="27" borderId="1" xfId="0" applyFont="1" applyFill="1" applyBorder="1" applyAlignment="1">
      <alignment horizontal="left" vertical="center"/>
    </xf>
    <xf numFmtId="0" fontId="6" fillId="2" borderId="1" xfId="0" applyFont="1" applyFill="1" applyBorder="1" applyAlignment="1">
      <alignment horizontal="left" vertical="center"/>
    </xf>
    <xf numFmtId="166" fontId="10" fillId="7" borderId="1" xfId="0" applyNumberFormat="1" applyFont="1" applyFill="1" applyBorder="1" applyAlignment="1">
      <alignment horizontal="left" vertical="center"/>
    </xf>
    <xf numFmtId="0" fontId="5" fillId="32" borderId="1" xfId="0" applyFont="1" applyFill="1" applyBorder="1" applyAlignment="1">
      <alignment horizontal="left" vertical="center"/>
    </xf>
    <xf numFmtId="0" fontId="5" fillId="32" borderId="1" xfId="0" applyFont="1" applyFill="1" applyBorder="1" applyAlignment="1">
      <alignment horizontal="center" vertical="center"/>
    </xf>
    <xf numFmtId="166" fontId="5" fillId="32" borderId="1" xfId="0" applyNumberFormat="1" applyFont="1" applyFill="1" applyBorder="1" applyAlignment="1">
      <alignment horizontal="left" vertical="center"/>
    </xf>
    <xf numFmtId="164" fontId="6" fillId="33" borderId="1" xfId="0" applyNumberFormat="1" applyFont="1" applyFill="1" applyBorder="1" applyAlignment="1">
      <alignment horizontal="left" vertical="center"/>
    </xf>
    <xf numFmtId="166" fontId="6" fillId="33" borderId="1" xfId="0" applyNumberFormat="1" applyFont="1" applyFill="1" applyBorder="1" applyAlignment="1">
      <alignment vertical="center"/>
    </xf>
    <xf numFmtId="0" fontId="6" fillId="2" borderId="1" xfId="0" applyFont="1" applyFill="1" applyBorder="1" applyAlignment="1">
      <alignment vertical="center"/>
    </xf>
    <xf numFmtId="0" fontId="5" fillId="34" borderId="1" xfId="0" applyFont="1" applyFill="1" applyBorder="1" applyAlignment="1">
      <alignment horizontal="center" vertical="center"/>
    </xf>
    <xf numFmtId="164" fontId="10" fillId="34" borderId="1" xfId="0" applyNumberFormat="1" applyFont="1" applyFill="1" applyBorder="1" applyAlignment="1">
      <alignment horizontal="left" vertical="center"/>
    </xf>
    <xf numFmtId="0" fontId="5" fillId="34" borderId="1" xfId="0" applyFont="1" applyFill="1" applyBorder="1" applyAlignment="1">
      <alignment horizontal="left" vertical="center"/>
    </xf>
    <xf numFmtId="0" fontId="5" fillId="35" borderId="1" xfId="0" applyFont="1" applyFill="1" applyBorder="1" applyAlignment="1">
      <alignment horizontal="left" vertical="center"/>
    </xf>
    <xf numFmtId="0" fontId="10" fillId="0" borderId="1" xfId="0" applyFont="1" applyBorder="1" applyAlignment="1">
      <alignment horizontal="left" vertical="center"/>
    </xf>
    <xf numFmtId="164" fontId="5" fillId="0" borderId="1" xfId="0" applyNumberFormat="1" applyFont="1" applyBorder="1" applyAlignment="1">
      <alignment horizontal="left" vertical="center"/>
    </xf>
    <xf numFmtId="166" fontId="6" fillId="16" borderId="1" xfId="0" applyNumberFormat="1" applyFont="1" applyFill="1" applyBorder="1" applyAlignment="1">
      <alignment horizontal="center" vertical="center"/>
    </xf>
    <xf numFmtId="166" fontId="6" fillId="16" borderId="1" xfId="0" applyNumberFormat="1" applyFont="1" applyFill="1" applyBorder="1" applyAlignment="1">
      <alignment vertical="center"/>
    </xf>
    <xf numFmtId="166" fontId="6" fillId="4" borderId="1" xfId="0" applyNumberFormat="1" applyFont="1" applyFill="1" applyBorder="1" applyAlignment="1">
      <alignment horizontal="center" vertical="center"/>
    </xf>
    <xf numFmtId="166" fontId="6" fillId="8" borderId="1" xfId="0" applyNumberFormat="1" applyFont="1" applyFill="1" applyBorder="1" applyAlignment="1">
      <alignment horizontal="center" vertical="center"/>
    </xf>
    <xf numFmtId="164" fontId="4" fillId="15" borderId="1" xfId="0" applyNumberFormat="1" applyFont="1" applyFill="1" applyBorder="1" applyAlignment="1">
      <alignment vertical="center"/>
    </xf>
    <xf numFmtId="164" fontId="11" fillId="15" borderId="1" xfId="0" applyNumberFormat="1" applyFont="1" applyFill="1" applyBorder="1" applyAlignment="1">
      <alignment vertical="center"/>
    </xf>
    <xf numFmtId="165" fontId="5" fillId="0" borderId="1" xfId="0" applyNumberFormat="1" applyFont="1" applyBorder="1" applyAlignment="1">
      <alignment horizontal="left" vertical="center"/>
    </xf>
    <xf numFmtId="166" fontId="6" fillId="17" borderId="1" xfId="0" applyNumberFormat="1" applyFont="1" applyFill="1" applyBorder="1" applyAlignment="1">
      <alignment horizontal="center" vertical="center"/>
    </xf>
    <xf numFmtId="166" fontId="7" fillId="8" borderId="1" xfId="0" applyNumberFormat="1" applyFont="1" applyFill="1" applyBorder="1" applyAlignment="1">
      <alignment horizontal="center" vertical="center"/>
    </xf>
    <xf numFmtId="19" fontId="5" fillId="0" borderId="1" xfId="0" applyNumberFormat="1" applyFont="1" applyBorder="1" applyAlignment="1">
      <alignment horizontal="center" vertical="center"/>
    </xf>
    <xf numFmtId="167" fontId="5" fillId="0" borderId="1" xfId="0" applyNumberFormat="1" applyFont="1" applyBorder="1" applyAlignment="1">
      <alignment horizontal="center" vertical="center"/>
    </xf>
    <xf numFmtId="167" fontId="5" fillId="7" borderId="1" xfId="0" applyNumberFormat="1" applyFont="1" applyFill="1" applyBorder="1" applyAlignment="1">
      <alignment horizontal="center" vertical="center"/>
    </xf>
    <xf numFmtId="166" fontId="5" fillId="30" borderId="1" xfId="0" applyNumberFormat="1" applyFont="1" applyFill="1" applyBorder="1" applyAlignment="1">
      <alignment horizontal="left" vertical="center"/>
    </xf>
    <xf numFmtId="166" fontId="6" fillId="22" borderId="1" xfId="0" applyNumberFormat="1" applyFont="1" applyFill="1" applyBorder="1" applyAlignment="1">
      <alignment horizontal="left" vertical="center"/>
    </xf>
    <xf numFmtId="166" fontId="5" fillId="9" borderId="1" xfId="0" applyNumberFormat="1" applyFont="1" applyFill="1" applyBorder="1" applyAlignment="1">
      <alignment horizontal="left" vertical="center"/>
    </xf>
    <xf numFmtId="166" fontId="6" fillId="26" borderId="1" xfId="0" applyNumberFormat="1" applyFont="1" applyFill="1" applyBorder="1" applyAlignment="1">
      <alignment horizontal="left" vertical="center"/>
    </xf>
    <xf numFmtId="166" fontId="5" fillId="27" borderId="1" xfId="0" applyNumberFormat="1" applyFont="1" applyFill="1" applyBorder="1" applyAlignment="1">
      <alignment horizontal="left" vertical="center"/>
    </xf>
    <xf numFmtId="166" fontId="2" fillId="33" borderId="1" xfId="0" applyNumberFormat="1" applyFont="1" applyFill="1" applyBorder="1" applyAlignment="1">
      <alignment horizontal="left" vertical="center"/>
    </xf>
    <xf numFmtId="166" fontId="4" fillId="0" borderId="1" xfId="0" applyNumberFormat="1" applyFont="1" applyBorder="1" applyAlignment="1">
      <alignment horizontal="left" vertical="center"/>
    </xf>
    <xf numFmtId="0" fontId="0" fillId="0" borderId="0" xfId="0" applyAlignment="1">
      <alignment horizontal="left"/>
    </xf>
    <xf numFmtId="0" fontId="0" fillId="0" borderId="0" xfId="0" applyAlignment="1">
      <alignment wrapText="1"/>
    </xf>
    <xf numFmtId="0" fontId="5" fillId="0" borderId="2" xfId="0" applyFont="1" applyBorder="1" applyAlignment="1">
      <alignment horizontal="center" vertical="center"/>
    </xf>
    <xf numFmtId="0" fontId="3" fillId="0" borderId="2" xfId="0" applyFont="1" applyBorder="1" applyAlignment="1"/>
  </cellXfs>
  <cellStyles count="1">
    <cellStyle name="Normal" xfId="0" builtinId="0"/>
  </cellStyles>
  <dxfs count="53">
    <dxf>
      <font>
        <color rgb="FF000000"/>
      </font>
      <fill>
        <patternFill patternType="solid">
          <fgColor rgb="FFFF00FF"/>
          <bgColor rgb="FFFF00FF"/>
        </patternFill>
      </fill>
    </dxf>
    <dxf>
      <font>
        <color rgb="FFFFFFFF"/>
      </font>
      <fill>
        <patternFill patternType="solid">
          <fgColor rgb="FF0000FF"/>
          <bgColor rgb="FF0000FF"/>
        </patternFill>
      </fill>
    </dxf>
    <dxf>
      <font>
        <color rgb="FFFFFF00"/>
      </font>
      <fill>
        <patternFill patternType="solid">
          <fgColor rgb="FFFF0000"/>
          <bgColor rgb="FFFF0000"/>
        </patternFill>
      </fill>
    </dxf>
    <dxf>
      <font>
        <color rgb="FFFFFFFF"/>
      </font>
      <fill>
        <patternFill patternType="solid">
          <fgColor rgb="FF0000FF"/>
          <bgColor rgb="FF0000FF"/>
        </patternFill>
      </fill>
    </dxf>
    <dxf>
      <fill>
        <patternFill patternType="solid">
          <fgColor rgb="FF00FF00"/>
          <bgColor rgb="FF00FF00"/>
        </patternFill>
      </fill>
    </dxf>
    <dxf>
      <font>
        <color rgb="FFFFFFFF"/>
      </font>
      <fill>
        <patternFill patternType="solid">
          <fgColor rgb="FFFF0000"/>
          <bgColor rgb="FFFF0000"/>
        </patternFill>
      </fill>
    </dxf>
    <dxf>
      <font>
        <color rgb="FFFFFFFF"/>
      </font>
      <fill>
        <patternFill patternType="solid">
          <fgColor rgb="FF0000FF"/>
          <bgColor rgb="FF0000FF"/>
        </patternFill>
      </fill>
    </dxf>
    <dxf>
      <font>
        <color rgb="FFFFFF00"/>
      </font>
      <fill>
        <patternFill patternType="solid">
          <fgColor rgb="FFFF0000"/>
          <bgColor rgb="FFFF0000"/>
        </patternFill>
      </fill>
    </dxf>
    <dxf>
      <font>
        <color rgb="FFFFFFFF"/>
      </font>
      <fill>
        <patternFill patternType="solid">
          <fgColor rgb="FF0000FF"/>
          <bgColor rgb="FF0000FF"/>
        </patternFill>
      </fill>
    </dxf>
    <dxf>
      <font>
        <color rgb="FFFFFFFF"/>
      </font>
      <fill>
        <patternFill patternType="solid">
          <fgColor rgb="FF0000FF"/>
          <bgColor rgb="FF0000FF"/>
        </patternFill>
      </fill>
    </dxf>
    <dxf>
      <font>
        <color rgb="FFFFFF00"/>
      </font>
      <fill>
        <patternFill patternType="solid">
          <fgColor rgb="FFFF0000"/>
          <bgColor rgb="FFFF0000"/>
        </patternFill>
      </fill>
    </dxf>
    <dxf>
      <font>
        <color rgb="FFFFFFFF"/>
      </font>
      <fill>
        <patternFill patternType="solid">
          <fgColor rgb="FF0000FF"/>
          <bgColor rgb="FF0000FF"/>
        </patternFill>
      </fill>
    </dxf>
    <dxf>
      <font>
        <color rgb="FF000000"/>
      </font>
      <fill>
        <patternFill patternType="solid">
          <fgColor rgb="FFFF00FF"/>
          <bgColor rgb="FFFF00FF"/>
        </patternFill>
      </fill>
    </dxf>
    <dxf>
      <font>
        <color rgb="FF000000"/>
      </font>
      <fill>
        <patternFill patternType="solid">
          <fgColor rgb="FFF4CCCC"/>
          <bgColor rgb="FFF4CCCC"/>
        </patternFill>
      </fill>
    </dxf>
    <dxf>
      <fill>
        <patternFill patternType="none"/>
      </fill>
    </dxf>
    <dxf>
      <fill>
        <patternFill patternType="solid">
          <fgColor rgb="FFFF00FF"/>
          <bgColor rgb="FFFF00FF"/>
        </patternFill>
      </fill>
    </dxf>
    <dxf>
      <font>
        <color rgb="FFFFFFFF"/>
      </font>
      <fill>
        <patternFill patternType="solid">
          <fgColor rgb="FF0000FF"/>
          <bgColor rgb="FF0000FF"/>
        </patternFill>
      </fill>
    </dxf>
    <dxf>
      <font>
        <color rgb="FFFFFFFF"/>
      </font>
      <fill>
        <patternFill patternType="solid">
          <fgColor rgb="FFFF0000"/>
          <bgColor rgb="FFFF0000"/>
        </patternFill>
      </fill>
    </dxf>
    <dxf>
      <fill>
        <patternFill patternType="solid">
          <fgColor rgb="FFFF00FF"/>
          <bgColor rgb="FFFF00FF"/>
        </patternFill>
      </fill>
    </dxf>
    <dxf>
      <font>
        <color rgb="FFFFFFFF"/>
      </font>
      <fill>
        <patternFill patternType="solid">
          <fgColor rgb="FF0000FF"/>
          <bgColor rgb="FF0000FF"/>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00"/>
      </font>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ont>
        <color rgb="FF000000"/>
      </font>
      <fill>
        <patternFill patternType="solid">
          <fgColor rgb="FFFF00FF"/>
          <bgColor rgb="FFFF00FF"/>
        </patternFill>
      </fill>
    </dxf>
    <dxf>
      <font>
        <color rgb="FF000000"/>
      </font>
      <fill>
        <patternFill patternType="solid">
          <fgColor rgb="FFFF00FF"/>
          <bgColor rgb="FFFF00FF"/>
        </patternFill>
      </fill>
    </dxf>
    <dxf>
      <font>
        <color rgb="FFFFFFFF"/>
      </font>
      <fill>
        <patternFill patternType="solid">
          <fgColor rgb="FF0000FF"/>
          <bgColor rgb="FF0000FF"/>
        </patternFill>
      </fill>
    </dxf>
    <dxf>
      <fill>
        <patternFill patternType="solid">
          <fgColor rgb="FFD5A6BD"/>
          <bgColor rgb="FFD5A6BD"/>
        </patternFill>
      </fill>
    </dxf>
    <dxf>
      <fill>
        <patternFill patternType="solid">
          <fgColor rgb="FF0000FF"/>
          <bgColor rgb="FF0000FF"/>
        </patternFill>
      </fill>
    </dxf>
    <dxf>
      <fill>
        <patternFill patternType="solid">
          <fgColor rgb="FF00FFFF"/>
          <bgColor rgb="FF00FFFF"/>
        </patternFill>
      </fill>
    </dxf>
    <dxf>
      <fill>
        <patternFill patternType="solid">
          <fgColor rgb="FFD5A6BD"/>
          <bgColor rgb="FFD5A6BD"/>
        </patternFill>
      </fill>
    </dxf>
    <dxf>
      <fill>
        <patternFill patternType="solid">
          <fgColor rgb="FF0000FF"/>
          <bgColor rgb="FF0000FF"/>
        </patternFill>
      </fill>
    </dxf>
    <dxf>
      <fill>
        <patternFill patternType="solid">
          <fgColor rgb="FF00FFFF"/>
          <bgColor rgb="FF00FFFF"/>
        </patternFill>
      </fill>
    </dxf>
    <dxf>
      <font>
        <color rgb="FF000000"/>
      </font>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ont>
        <color rgb="FFFFFFFF"/>
      </font>
      <fill>
        <patternFill patternType="solid">
          <fgColor rgb="FF0000FF"/>
          <bgColor rgb="FF0000FF"/>
        </patternFill>
      </fill>
    </dxf>
    <dxf>
      <font>
        <color rgb="FFFFFFFF"/>
      </font>
      <fill>
        <patternFill patternType="solid">
          <fgColor rgb="FF741B47"/>
          <bgColor rgb="FF741B47"/>
        </patternFill>
      </fill>
    </dxf>
    <dxf>
      <font>
        <color rgb="FFFFFFFF"/>
      </font>
      <fill>
        <patternFill patternType="solid">
          <fgColor rgb="FF741B47"/>
          <bgColor rgb="FF741B47"/>
        </patternFill>
      </fill>
    </dxf>
    <dxf>
      <fill>
        <patternFill patternType="solid">
          <fgColor rgb="FF6D9EEB"/>
          <bgColor rgb="FF6D9EEB"/>
        </patternFill>
      </fill>
    </dxf>
    <dxf>
      <fill>
        <patternFill patternType="solid">
          <fgColor rgb="FFE06666"/>
          <bgColor rgb="FFE06666"/>
        </patternFill>
      </fill>
    </dxf>
    <dxf>
      <font>
        <color rgb="FFFFFFFF"/>
      </font>
      <fill>
        <patternFill patternType="solid">
          <fgColor rgb="FF674EA7"/>
          <bgColor rgb="FF674EA7"/>
        </patternFill>
      </fill>
    </dxf>
    <dxf>
      <font>
        <color rgb="FFFFFFFF"/>
      </font>
      <fill>
        <patternFill patternType="solid">
          <fgColor rgb="FF674EA7"/>
          <bgColor rgb="FF674EA7"/>
        </patternFill>
      </fill>
    </dxf>
    <dxf>
      <fill>
        <patternFill patternType="solid">
          <fgColor rgb="FF6D9EEB"/>
          <bgColor rgb="FF6D9EEB"/>
        </patternFill>
      </fill>
    </dxf>
    <dxf>
      <fill>
        <patternFill patternType="solid">
          <fgColor rgb="FFE06666"/>
          <bgColor rgb="FFE06666"/>
        </patternFill>
      </fill>
    </dxf>
    <dxf>
      <font>
        <color rgb="FF000000"/>
      </font>
      <fill>
        <patternFill patternType="solid">
          <fgColor rgb="FFF4CCCC"/>
          <bgColor rgb="FFF4CCCC"/>
        </patternFill>
      </fill>
    </dxf>
    <dxf>
      <font>
        <color rgb="FFFFFFFF"/>
      </font>
      <fill>
        <patternFill patternType="solid">
          <fgColor rgb="FF0000FF"/>
          <bgColor rgb="FF0000FF"/>
        </patternFill>
      </fill>
    </dxf>
    <dxf>
      <font>
        <color rgb="FF000000"/>
      </font>
      <fill>
        <patternFill patternType="solid">
          <fgColor rgb="FFF4CCCC"/>
          <bgColor rgb="FFF4CCCC"/>
        </patternFill>
      </fill>
    </dxf>
    <dxf>
      <font>
        <color rgb="FF000000"/>
      </font>
      <fill>
        <patternFill patternType="solid">
          <fgColor rgb="FFF4CCCC"/>
          <bgColor rgb="FFF4CC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Validation Source Sheet-style" pivot="0" count="3" xr9:uid="{00000000-0011-0000-FFFF-FFFF00000000}">
      <tableStyleElement type="headerRow" dxfId="52"/>
      <tableStyleElement type="firstRowStripe" dxfId="51"/>
      <tableStyleElement type="secondRowStripe" dxfId="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C600"/>
      </a:lt1>
      <a:dk2>
        <a:srgbClr val="000000"/>
      </a:dk2>
      <a:lt2>
        <a:srgbClr val="FFC600"/>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rachelzini@gmail.com" TargetMode="External"/><Relationship Id="rId7" Type="http://schemas.openxmlformats.org/officeDocument/2006/relationships/hyperlink" Target="mailto:barak@brfood.us" TargetMode="External"/><Relationship Id="rId2" Type="http://schemas.openxmlformats.org/officeDocument/2006/relationships/hyperlink" Target="mailto:zinirachel73@gmail.com" TargetMode="External"/><Relationship Id="rId1" Type="http://schemas.openxmlformats.org/officeDocument/2006/relationships/hyperlink" Target="mailto:barakzakai@yahoo.com" TargetMode="External"/><Relationship Id="rId6" Type="http://schemas.openxmlformats.org/officeDocument/2006/relationships/hyperlink" Target="mailto:Brfood111@gmail.com" TargetMode="External"/><Relationship Id="rId5" Type="http://schemas.openxmlformats.org/officeDocument/2006/relationships/hyperlink" Target="mailto:brrachel108@gmail.com" TargetMode="External"/><Relationship Id="rId10" Type="http://schemas.openxmlformats.org/officeDocument/2006/relationships/comments" Target="../comments1.xml"/><Relationship Id="rId4" Type="http://schemas.openxmlformats.org/officeDocument/2006/relationships/hyperlink" Target="mailto:brfood580@gmail.com"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CC92"/>
  <sheetViews>
    <sheetView tabSelected="1" workbookViewId="0">
      <pane xSplit="6" ySplit="2" topLeftCell="AF3" activePane="bottomRight" state="frozen"/>
      <selection pane="topRight" activeCell="G1" sqref="G1"/>
      <selection pane="bottomLeft" activeCell="A3" sqref="A3"/>
      <selection pane="bottomRight" activeCell="AL18" sqref="AL18"/>
    </sheetView>
  </sheetViews>
  <sheetFormatPr defaultColWidth="14.42578125" defaultRowHeight="12.75" x14ac:dyDescent="0.2"/>
  <cols>
    <col min="1" max="1" width="8.42578125" style="52" customWidth="1"/>
    <col min="2" max="2" width="6.5703125" style="52" customWidth="1"/>
    <col min="3" max="3" width="11" style="135" customWidth="1"/>
    <col min="4" max="4" width="8.85546875" style="52" customWidth="1"/>
    <col min="5" max="5" width="6.85546875" style="52" customWidth="1"/>
    <col min="6" max="6" width="28.42578125" style="52" customWidth="1"/>
    <col min="7" max="7" width="12" style="52" customWidth="1"/>
    <col min="8" max="8" width="9.7109375" style="52" customWidth="1"/>
    <col min="9" max="9" width="10.140625" style="52" customWidth="1"/>
    <col min="10" max="10" width="13.5703125" style="52" customWidth="1"/>
    <col min="11" max="11" width="25" style="52" customWidth="1"/>
    <col min="12" max="12" width="13.7109375" style="52" customWidth="1"/>
    <col min="13" max="13" width="13.140625" style="52" customWidth="1"/>
    <col min="14" max="14" width="11.85546875" style="52" customWidth="1"/>
    <col min="15" max="16" width="19" style="52" customWidth="1"/>
    <col min="17" max="17" width="12.28515625" style="52" customWidth="1"/>
    <col min="18" max="18" width="19.7109375" style="52" customWidth="1"/>
    <col min="19" max="19" width="13.140625" style="52" customWidth="1"/>
    <col min="20" max="20" width="15.42578125" style="52" customWidth="1"/>
    <col min="21" max="21" width="11" style="52" customWidth="1"/>
    <col min="22" max="22" width="43" style="52" customWidth="1"/>
    <col min="23" max="23" width="13.28515625" style="52" customWidth="1"/>
    <col min="24" max="24" width="9.140625" style="52" customWidth="1"/>
    <col min="25" max="25" width="10.85546875" style="52" customWidth="1"/>
    <col min="26" max="27" width="12" style="52" customWidth="1"/>
    <col min="28" max="28" width="11.7109375" style="52" customWidth="1"/>
    <col min="29" max="29" width="44.28515625" style="52" customWidth="1"/>
    <col min="30" max="30" width="49.28515625" style="52" customWidth="1"/>
    <col min="31" max="31" width="12.85546875" style="52" customWidth="1"/>
    <col min="32" max="32" width="1.42578125" style="52" customWidth="1"/>
    <col min="33" max="33" width="14.42578125" style="52"/>
    <col min="34" max="34" width="14" style="52" customWidth="1"/>
    <col min="35" max="35" width="13.7109375" style="52" customWidth="1"/>
    <col min="36" max="36" width="15.28515625" style="52" customWidth="1"/>
    <col min="37" max="37" width="9.7109375" style="52" customWidth="1"/>
    <col min="38" max="38" width="12.140625" style="52" customWidth="1"/>
    <col min="39" max="39" width="10.7109375" style="52" customWidth="1"/>
    <col min="40" max="40" width="5.28515625" style="52" customWidth="1"/>
    <col min="41" max="41" width="11.5703125" style="52" customWidth="1"/>
    <col min="42" max="42" width="13" style="52" customWidth="1"/>
    <col min="43" max="44" width="25.28515625" style="52" customWidth="1"/>
    <col min="45" max="45" width="13" style="52" customWidth="1"/>
    <col min="46" max="46" width="25.28515625" style="52" customWidth="1"/>
    <col min="47" max="47" width="1.28515625" style="52" customWidth="1"/>
    <col min="48" max="48" width="10.140625" style="52" customWidth="1"/>
    <col min="49" max="49" width="10.7109375" style="52" customWidth="1"/>
    <col min="50" max="50" width="22.85546875" style="52" customWidth="1"/>
    <col min="51" max="51" width="12.28515625" style="52" customWidth="1"/>
    <col min="52" max="52" width="8.5703125" style="52" customWidth="1"/>
    <col min="53" max="53" width="14.5703125" style="52" customWidth="1"/>
    <col min="54" max="54" width="12" style="52" customWidth="1"/>
    <col min="55" max="56" width="37.5703125" style="52" customWidth="1"/>
    <col min="57" max="81" width="11.7109375" style="52" customWidth="1"/>
    <col min="82" max="16384" width="14.42578125" style="52"/>
  </cols>
  <sheetData>
    <row r="1" spans="1:81" s="136" customFormat="1" ht="43.5" customHeight="1" x14ac:dyDescent="0.2">
      <c r="A1" s="4" t="s">
        <v>85</v>
      </c>
      <c r="B1" s="4" t="s">
        <v>86</v>
      </c>
      <c r="C1" s="4" t="s">
        <v>31</v>
      </c>
      <c r="D1" s="5"/>
      <c r="E1" s="4" t="s">
        <v>87</v>
      </c>
      <c r="F1" s="4" t="s">
        <v>76</v>
      </c>
      <c r="G1" s="6" t="s">
        <v>129</v>
      </c>
      <c r="H1" s="4" t="s">
        <v>88</v>
      </c>
      <c r="I1" s="7" t="s">
        <v>130</v>
      </c>
      <c r="J1" s="4" t="s">
        <v>131</v>
      </c>
      <c r="K1" s="4" t="s">
        <v>71</v>
      </c>
      <c r="L1" s="4" t="s">
        <v>89</v>
      </c>
      <c r="M1" s="4" t="s">
        <v>90</v>
      </c>
      <c r="N1" s="4" t="s">
        <v>91</v>
      </c>
      <c r="O1" s="8" t="s">
        <v>132</v>
      </c>
      <c r="P1" s="4" t="s">
        <v>92</v>
      </c>
      <c r="Q1" s="4" t="s">
        <v>93</v>
      </c>
      <c r="R1" s="9" t="s">
        <v>133</v>
      </c>
      <c r="S1" s="10" t="s">
        <v>94</v>
      </c>
      <c r="T1" s="10" t="s">
        <v>134</v>
      </c>
      <c r="U1" s="11" t="s">
        <v>135</v>
      </c>
      <c r="V1" s="4" t="s">
        <v>136</v>
      </c>
      <c r="W1" s="4" t="s">
        <v>95</v>
      </c>
      <c r="X1" s="4" t="s">
        <v>96</v>
      </c>
      <c r="Y1" s="4" t="s">
        <v>97</v>
      </c>
      <c r="Z1" s="4" t="s">
        <v>98</v>
      </c>
      <c r="AA1" s="12" t="s">
        <v>100</v>
      </c>
      <c r="AB1" s="4" t="s">
        <v>99</v>
      </c>
      <c r="AC1" s="4" t="s">
        <v>102</v>
      </c>
      <c r="AD1" s="4" t="s">
        <v>101</v>
      </c>
      <c r="AE1" s="13" t="s">
        <v>103</v>
      </c>
      <c r="AF1" s="14"/>
      <c r="AG1" s="4" t="s">
        <v>104</v>
      </c>
      <c r="AH1" s="4" t="s">
        <v>31</v>
      </c>
      <c r="AI1" s="4" t="s">
        <v>106</v>
      </c>
      <c r="AJ1" s="15" t="s">
        <v>107</v>
      </c>
      <c r="AK1" s="15" t="s">
        <v>108</v>
      </c>
      <c r="AL1" s="15" t="s">
        <v>73</v>
      </c>
      <c r="AM1" s="15" t="s">
        <v>109</v>
      </c>
      <c r="AN1" s="4" t="s">
        <v>105</v>
      </c>
      <c r="AO1" s="15" t="s">
        <v>110</v>
      </c>
      <c r="AP1" s="10" t="s">
        <v>10</v>
      </c>
      <c r="AQ1" s="10" t="s">
        <v>113</v>
      </c>
      <c r="AR1" s="10" t="s">
        <v>113</v>
      </c>
      <c r="AS1" s="7" t="s">
        <v>111</v>
      </c>
      <c r="AT1" s="4" t="s">
        <v>112</v>
      </c>
      <c r="AU1" s="16"/>
      <c r="AV1" s="4" t="s">
        <v>106</v>
      </c>
      <c r="AW1" s="4" t="s">
        <v>114</v>
      </c>
      <c r="AX1" s="4" t="s">
        <v>115</v>
      </c>
      <c r="AY1" s="17" t="s">
        <v>116</v>
      </c>
      <c r="AZ1" s="4" t="s">
        <v>117</v>
      </c>
      <c r="BA1" s="23" t="s">
        <v>118</v>
      </c>
      <c r="BB1" s="6" t="s">
        <v>129</v>
      </c>
      <c r="BC1" s="6" t="s">
        <v>119</v>
      </c>
      <c r="BD1" s="11" t="s">
        <v>120</v>
      </c>
      <c r="BE1" s="4"/>
      <c r="BF1" s="24"/>
      <c r="BG1" s="24"/>
      <c r="BH1" s="24"/>
      <c r="BI1" s="24"/>
      <c r="BJ1" s="24"/>
      <c r="BK1" s="24"/>
      <c r="BL1" s="24"/>
      <c r="BM1" s="24"/>
      <c r="BN1" s="24"/>
      <c r="BO1" s="24"/>
      <c r="BP1" s="24"/>
      <c r="BQ1" s="24"/>
      <c r="BR1" s="24"/>
      <c r="BS1" s="24"/>
      <c r="BT1" s="24"/>
      <c r="BU1" s="24"/>
      <c r="BV1" s="24"/>
      <c r="BW1" s="24"/>
      <c r="BX1" s="24"/>
      <c r="BY1" s="24"/>
      <c r="BZ1" s="24"/>
      <c r="CA1" s="24"/>
      <c r="CB1" s="24"/>
      <c r="CC1" s="24"/>
    </row>
    <row r="2" spans="1:81" x14ac:dyDescent="0.2">
      <c r="A2" s="49"/>
      <c r="B2" s="53">
        <f>COUNT(A:A)</f>
        <v>41</v>
      </c>
      <c r="C2" s="53">
        <f>COUNTA($AB$3:$AB$47)</f>
        <v>41</v>
      </c>
      <c r="D2" s="19"/>
      <c r="E2" s="53">
        <f>B2-C2</f>
        <v>0</v>
      </c>
      <c r="F2" s="50"/>
      <c r="G2" s="54"/>
      <c r="H2" s="55"/>
      <c r="I2" s="55"/>
      <c r="J2" s="56"/>
      <c r="K2" s="56"/>
      <c r="L2" s="57"/>
      <c r="M2" s="56"/>
      <c r="N2" s="58"/>
      <c r="O2" s="59"/>
      <c r="P2" s="59"/>
      <c r="Q2" s="58"/>
      <c r="R2" s="59"/>
      <c r="S2" s="59"/>
      <c r="T2" s="59"/>
      <c r="U2" s="59"/>
      <c r="V2" s="58"/>
      <c r="W2" s="58"/>
      <c r="X2" s="58"/>
      <c r="Y2" s="60"/>
      <c r="Z2" s="58"/>
      <c r="AA2" s="60"/>
      <c r="AB2" s="58"/>
      <c r="AC2" s="58"/>
      <c r="AD2" s="58"/>
      <c r="AE2" s="58"/>
      <c r="AF2" s="61"/>
      <c r="AG2" s="53">
        <f>B2</f>
        <v>41</v>
      </c>
      <c r="AH2" s="53">
        <f>COUNTA(AH3:AH47)</f>
        <v>26</v>
      </c>
      <c r="AI2" s="25" t="e">
        <f>AF2/AE2*100%</f>
        <v>#DIV/0!</v>
      </c>
      <c r="AJ2" s="62" t="s">
        <v>121</v>
      </c>
      <c r="AK2" s="63" t="s">
        <v>122</v>
      </c>
      <c r="AL2" s="64" t="s">
        <v>123</v>
      </c>
      <c r="AM2" s="65" t="s">
        <v>124</v>
      </c>
      <c r="AN2" s="51" t="e">
        <f>#REF!-AK2</f>
        <v>#REF!</v>
      </c>
      <c r="AO2" s="66">
        <f>COUNTIF(AT3:AT47, "*Credit*")</f>
        <v>0</v>
      </c>
      <c r="AP2" s="31" t="s">
        <v>125</v>
      </c>
      <c r="AQ2" s="68"/>
      <c r="AR2" s="68"/>
      <c r="AS2" s="67">
        <f>COUNT(#REF!)</f>
        <v>0</v>
      </c>
      <c r="AT2" s="68"/>
      <c r="AU2" s="69"/>
      <c r="AV2" s="70"/>
      <c r="AW2" s="70"/>
      <c r="AX2" s="70"/>
      <c r="AY2" s="70"/>
      <c r="AZ2" s="70"/>
      <c r="BA2" s="69"/>
      <c r="BB2" s="54"/>
      <c r="BC2" s="70"/>
      <c r="BD2" s="70"/>
      <c r="BE2" s="70"/>
      <c r="BF2" s="71"/>
      <c r="BG2" s="71"/>
      <c r="BH2" s="71"/>
      <c r="BI2" s="71"/>
      <c r="BJ2" s="71"/>
      <c r="BK2" s="71"/>
      <c r="BL2" s="71"/>
      <c r="BM2" s="71"/>
      <c r="BN2" s="71"/>
      <c r="BO2" s="71"/>
      <c r="BP2" s="71"/>
      <c r="BQ2" s="71"/>
      <c r="BR2" s="71"/>
      <c r="BS2" s="71"/>
      <c r="BT2" s="71"/>
      <c r="BU2" s="71"/>
      <c r="BV2" s="71"/>
      <c r="BW2" s="71"/>
      <c r="BX2" s="71"/>
      <c r="BY2" s="71"/>
      <c r="BZ2" s="71"/>
      <c r="CA2" s="71"/>
      <c r="CB2" s="71"/>
      <c r="CC2" s="71"/>
    </row>
    <row r="3" spans="1:81" x14ac:dyDescent="0.2">
      <c r="A3" s="72">
        <v>8</v>
      </c>
      <c r="B3" s="26" t="s">
        <v>137</v>
      </c>
      <c r="C3" s="96" t="s">
        <v>19</v>
      </c>
      <c r="D3" s="19">
        <v>1</v>
      </c>
      <c r="E3" s="73">
        <v>45803</v>
      </c>
      <c r="F3" s="20" t="s">
        <v>32</v>
      </c>
      <c r="G3" s="20" t="s">
        <v>32</v>
      </c>
      <c r="H3" s="20" t="s">
        <v>6</v>
      </c>
      <c r="I3" s="74" t="s">
        <v>11</v>
      </c>
      <c r="J3" s="20" t="s">
        <v>126</v>
      </c>
      <c r="K3" s="20" t="s">
        <v>82</v>
      </c>
      <c r="L3" s="20" t="s">
        <v>6</v>
      </c>
      <c r="M3" s="20" t="s">
        <v>6</v>
      </c>
      <c r="N3" s="20" t="s">
        <v>6</v>
      </c>
      <c r="O3" s="20" t="s">
        <v>126</v>
      </c>
      <c r="P3" s="20" t="s">
        <v>138</v>
      </c>
      <c r="Q3" s="75" t="s">
        <v>6</v>
      </c>
      <c r="R3" s="75"/>
      <c r="S3" s="75" t="s">
        <v>6</v>
      </c>
      <c r="T3" s="22"/>
      <c r="U3" s="22"/>
      <c r="V3" s="76" t="s">
        <v>139</v>
      </c>
      <c r="W3" s="29"/>
      <c r="X3" s="77">
        <v>45790</v>
      </c>
      <c r="Y3" s="21">
        <v>27694.37</v>
      </c>
      <c r="Z3" s="78" t="s">
        <v>4</v>
      </c>
      <c r="AA3" s="29" t="s">
        <v>140</v>
      </c>
      <c r="AB3" s="78" t="s">
        <v>4</v>
      </c>
      <c r="AC3" s="20" t="s">
        <v>142</v>
      </c>
      <c r="AD3" s="20" t="s">
        <v>141</v>
      </c>
      <c r="AE3" s="79"/>
      <c r="AF3" s="22"/>
      <c r="AG3" s="80" t="s">
        <v>26</v>
      </c>
      <c r="AH3" s="81" t="s">
        <v>19</v>
      </c>
      <c r="AI3" s="53">
        <v>90029</v>
      </c>
      <c r="AJ3" s="27">
        <v>4957.76</v>
      </c>
      <c r="AK3" s="27"/>
      <c r="AL3" s="27"/>
      <c r="AM3" s="27"/>
      <c r="AN3" s="53">
        <v>7</v>
      </c>
      <c r="AO3" s="27">
        <v>4957.76</v>
      </c>
      <c r="AP3" s="81" t="s">
        <v>140</v>
      </c>
      <c r="AQ3" s="82" t="s">
        <v>143</v>
      </c>
      <c r="AR3" s="82" t="s">
        <v>143</v>
      </c>
      <c r="AS3" s="82"/>
      <c r="AT3" s="82"/>
      <c r="AU3" s="41"/>
      <c r="AV3" s="22">
        <v>90029</v>
      </c>
      <c r="AW3" s="22"/>
      <c r="AX3" s="22"/>
      <c r="AY3" s="22"/>
      <c r="AZ3" s="22"/>
      <c r="BA3" s="22"/>
      <c r="BB3" s="20" t="s">
        <v>32</v>
      </c>
      <c r="BC3" s="20" t="s">
        <v>138</v>
      </c>
      <c r="BD3" s="22" t="s">
        <v>32</v>
      </c>
      <c r="BE3" s="22"/>
      <c r="BF3" s="83"/>
      <c r="BG3" s="83"/>
      <c r="BH3" s="83"/>
      <c r="BI3" s="83"/>
      <c r="BJ3" s="83"/>
      <c r="BK3" s="83"/>
      <c r="BL3" s="83"/>
      <c r="BM3" s="83"/>
      <c r="BN3" s="83"/>
      <c r="BO3" s="83"/>
      <c r="BP3" s="83"/>
      <c r="BQ3" s="83"/>
      <c r="BR3" s="83"/>
      <c r="BS3" s="83"/>
      <c r="BT3" s="83"/>
      <c r="BU3" s="83"/>
      <c r="BV3" s="83"/>
      <c r="BW3" s="83"/>
      <c r="BX3" s="83"/>
      <c r="BY3" s="83"/>
      <c r="BZ3" s="83"/>
      <c r="CA3" s="83"/>
      <c r="CB3" s="83"/>
      <c r="CC3" s="83"/>
    </row>
    <row r="4" spans="1:81" x14ac:dyDescent="0.2">
      <c r="A4" s="72">
        <v>11</v>
      </c>
      <c r="B4" s="26" t="s">
        <v>137</v>
      </c>
      <c r="C4" s="96" t="s">
        <v>19</v>
      </c>
      <c r="D4" s="19">
        <v>2</v>
      </c>
      <c r="E4" s="73">
        <v>45803</v>
      </c>
      <c r="F4" s="20" t="s">
        <v>23</v>
      </c>
      <c r="G4" s="20" t="s">
        <v>23</v>
      </c>
      <c r="H4" s="20" t="s">
        <v>2</v>
      </c>
      <c r="I4" s="74" t="s">
        <v>21</v>
      </c>
      <c r="J4" s="20" t="s">
        <v>126</v>
      </c>
      <c r="K4" s="20" t="s">
        <v>13</v>
      </c>
      <c r="L4" s="20"/>
      <c r="M4" s="20"/>
      <c r="N4" s="20"/>
      <c r="O4" s="20" t="s">
        <v>126</v>
      </c>
      <c r="P4" s="20" t="s">
        <v>144</v>
      </c>
      <c r="Q4" s="75" t="s">
        <v>70</v>
      </c>
      <c r="R4" s="20"/>
      <c r="S4" s="20" t="s">
        <v>2</v>
      </c>
      <c r="T4" s="22"/>
      <c r="U4" s="22"/>
      <c r="V4" s="20"/>
      <c r="W4" s="29"/>
      <c r="X4" s="77">
        <v>45778</v>
      </c>
      <c r="Y4" s="21">
        <v>14449.56</v>
      </c>
      <c r="Z4" s="78" t="s">
        <v>4</v>
      </c>
      <c r="AA4" s="29"/>
      <c r="AB4" s="78" t="s">
        <v>4</v>
      </c>
      <c r="AC4" s="84" t="s">
        <v>146</v>
      </c>
      <c r="AD4" s="20" t="s">
        <v>145</v>
      </c>
      <c r="AE4" s="79"/>
      <c r="AF4" s="22"/>
      <c r="AG4" s="22" t="s">
        <v>83</v>
      </c>
      <c r="AH4" s="81" t="s">
        <v>19</v>
      </c>
      <c r="AI4" s="53">
        <v>90036</v>
      </c>
      <c r="AJ4" s="27">
        <v>2102.15</v>
      </c>
      <c r="AK4" s="27"/>
      <c r="AL4" s="27"/>
      <c r="AM4" s="27"/>
      <c r="AN4" s="53">
        <v>3</v>
      </c>
      <c r="AO4" s="27">
        <v>2102.15</v>
      </c>
      <c r="AP4" s="81"/>
      <c r="AQ4" s="82"/>
      <c r="AR4" s="82"/>
      <c r="AS4" s="82"/>
      <c r="AT4" s="82"/>
      <c r="AU4" s="41"/>
      <c r="AV4" s="22">
        <v>90036</v>
      </c>
      <c r="AW4" s="22"/>
      <c r="AX4" s="22"/>
      <c r="AY4" s="22"/>
      <c r="AZ4" s="22"/>
      <c r="BA4" s="22"/>
      <c r="BB4" s="20" t="s">
        <v>23</v>
      </c>
      <c r="BC4" s="20" t="s">
        <v>144</v>
      </c>
      <c r="BD4" s="22" t="s">
        <v>23</v>
      </c>
      <c r="BE4" s="22"/>
      <c r="BF4" s="83"/>
      <c r="BG4" s="83"/>
      <c r="BH4" s="83"/>
      <c r="BI4" s="83"/>
      <c r="BJ4" s="83"/>
      <c r="BK4" s="83"/>
      <c r="BL4" s="83"/>
      <c r="BM4" s="83"/>
      <c r="BN4" s="83"/>
      <c r="BO4" s="83"/>
      <c r="BP4" s="83"/>
      <c r="BQ4" s="83"/>
      <c r="BR4" s="83"/>
      <c r="BS4" s="83"/>
      <c r="BT4" s="83"/>
      <c r="BU4" s="83"/>
      <c r="BV4" s="83"/>
      <c r="BW4" s="83"/>
      <c r="BX4" s="83"/>
      <c r="BY4" s="83"/>
      <c r="BZ4" s="83"/>
      <c r="CA4" s="83"/>
      <c r="CB4" s="83"/>
      <c r="CC4" s="83"/>
    </row>
    <row r="5" spans="1:81" x14ac:dyDescent="0.2">
      <c r="A5" s="72">
        <v>12</v>
      </c>
      <c r="B5" s="26" t="s">
        <v>137</v>
      </c>
      <c r="C5" s="96" t="s">
        <v>19</v>
      </c>
      <c r="D5" s="19">
        <v>3</v>
      </c>
      <c r="E5" s="73">
        <v>45803</v>
      </c>
      <c r="F5" s="20" t="s">
        <v>35</v>
      </c>
      <c r="G5" s="20" t="s">
        <v>35</v>
      </c>
      <c r="H5" s="20" t="s">
        <v>2</v>
      </c>
      <c r="I5" s="74" t="s">
        <v>21</v>
      </c>
      <c r="J5" s="20" t="s">
        <v>126</v>
      </c>
      <c r="K5" s="20" t="s">
        <v>13</v>
      </c>
      <c r="L5" s="20"/>
      <c r="M5" s="20"/>
      <c r="N5" s="20"/>
      <c r="O5" s="20" t="s">
        <v>126</v>
      </c>
      <c r="P5" s="20" t="s">
        <v>147</v>
      </c>
      <c r="Q5" s="75" t="s">
        <v>70</v>
      </c>
      <c r="R5" s="20"/>
      <c r="S5" s="20" t="s">
        <v>2</v>
      </c>
      <c r="T5" s="22"/>
      <c r="U5" s="22"/>
      <c r="V5" s="76" t="s">
        <v>148</v>
      </c>
      <c r="W5" s="29"/>
      <c r="X5" s="77">
        <v>45780</v>
      </c>
      <c r="Y5" s="21">
        <v>9849.4699999999993</v>
      </c>
      <c r="Z5" s="78" t="s">
        <v>4</v>
      </c>
      <c r="AA5" s="29"/>
      <c r="AB5" s="78" t="s">
        <v>4</v>
      </c>
      <c r="AC5" s="20" t="s">
        <v>150</v>
      </c>
      <c r="AD5" s="20" t="s">
        <v>149</v>
      </c>
      <c r="AE5" s="79"/>
      <c r="AF5" s="22"/>
      <c r="AG5" s="80" t="s">
        <v>26</v>
      </c>
      <c r="AH5" s="81" t="s">
        <v>19</v>
      </c>
      <c r="AI5" s="53">
        <v>90050</v>
      </c>
      <c r="AJ5" s="27">
        <v>1224.97</v>
      </c>
      <c r="AK5" s="27"/>
      <c r="AL5" s="27"/>
      <c r="AM5" s="27"/>
      <c r="AN5" s="53">
        <v>4</v>
      </c>
      <c r="AO5" s="27">
        <v>1224.97</v>
      </c>
      <c r="AP5" s="81"/>
      <c r="AQ5" s="82" t="s">
        <v>151</v>
      </c>
      <c r="AR5" s="82" t="s">
        <v>151</v>
      </c>
      <c r="AS5" s="82"/>
      <c r="AT5" s="82"/>
      <c r="AU5" s="41"/>
      <c r="AV5" s="22">
        <v>90050</v>
      </c>
      <c r="AW5" s="22"/>
      <c r="AX5" s="22"/>
      <c r="AY5" s="22"/>
      <c r="AZ5" s="22"/>
      <c r="BA5" s="22"/>
      <c r="BB5" s="20" t="s">
        <v>35</v>
      </c>
      <c r="BC5" s="20" t="s">
        <v>147</v>
      </c>
      <c r="BD5" s="22" t="s">
        <v>35</v>
      </c>
      <c r="BE5" s="22"/>
      <c r="BF5" s="83"/>
      <c r="BG5" s="83"/>
      <c r="BH5" s="83"/>
      <c r="BI5" s="83"/>
      <c r="BJ5" s="83"/>
      <c r="BK5" s="83"/>
      <c r="BL5" s="83"/>
      <c r="BM5" s="83"/>
      <c r="BN5" s="83"/>
      <c r="BO5" s="83"/>
      <c r="BP5" s="83"/>
      <c r="BQ5" s="83"/>
      <c r="BR5" s="83"/>
      <c r="BS5" s="83"/>
      <c r="BT5" s="83"/>
      <c r="BU5" s="83"/>
      <c r="BV5" s="83"/>
      <c r="BW5" s="83"/>
      <c r="BX5" s="83"/>
      <c r="BY5" s="83"/>
      <c r="BZ5" s="83"/>
      <c r="CA5" s="83"/>
      <c r="CB5" s="83"/>
      <c r="CC5" s="83"/>
    </row>
    <row r="6" spans="1:81" x14ac:dyDescent="0.2">
      <c r="A6" s="72">
        <v>9</v>
      </c>
      <c r="B6" s="26" t="s">
        <v>137</v>
      </c>
      <c r="C6" s="96" t="s">
        <v>19</v>
      </c>
      <c r="D6" s="19">
        <v>4</v>
      </c>
      <c r="E6" s="73">
        <v>45803</v>
      </c>
      <c r="F6" s="20" t="s">
        <v>63</v>
      </c>
      <c r="G6" s="20" t="s">
        <v>75</v>
      </c>
      <c r="H6" s="20" t="s">
        <v>2</v>
      </c>
      <c r="I6" s="74" t="s">
        <v>11</v>
      </c>
      <c r="J6" s="20" t="s">
        <v>126</v>
      </c>
      <c r="K6" s="20" t="s">
        <v>82</v>
      </c>
      <c r="L6" s="20" t="s">
        <v>0</v>
      </c>
      <c r="M6" s="20" t="s">
        <v>0</v>
      </c>
      <c r="N6" s="20" t="s">
        <v>0</v>
      </c>
      <c r="O6" s="20" t="s">
        <v>126</v>
      </c>
      <c r="P6" s="20" t="s">
        <v>152</v>
      </c>
      <c r="Q6" s="75" t="s">
        <v>0</v>
      </c>
      <c r="R6" s="75" t="s">
        <v>0</v>
      </c>
      <c r="S6" s="22"/>
      <c r="T6" s="22"/>
      <c r="U6" s="22"/>
      <c r="V6" s="20"/>
      <c r="W6" s="29"/>
      <c r="X6" s="77">
        <v>45750</v>
      </c>
      <c r="Y6" s="21">
        <v>20138.53</v>
      </c>
      <c r="Z6" s="84" t="s">
        <v>57</v>
      </c>
      <c r="AA6" s="29" t="s">
        <v>140</v>
      </c>
      <c r="AB6" s="84" t="s">
        <v>57</v>
      </c>
      <c r="AC6" s="20" t="s">
        <v>154</v>
      </c>
      <c r="AD6" s="20" t="s">
        <v>153</v>
      </c>
      <c r="AE6" s="79"/>
      <c r="AF6" s="22"/>
      <c r="AG6" s="80" t="s">
        <v>26</v>
      </c>
      <c r="AH6" s="81" t="s">
        <v>19</v>
      </c>
      <c r="AI6" s="53">
        <v>90064</v>
      </c>
      <c r="AJ6" s="27">
        <v>717.54</v>
      </c>
      <c r="AK6" s="27"/>
      <c r="AL6" s="27"/>
      <c r="AM6" s="27"/>
      <c r="AN6" s="53">
        <v>2</v>
      </c>
      <c r="AO6" s="27">
        <v>717.54</v>
      </c>
      <c r="AP6" s="81" t="s">
        <v>140</v>
      </c>
      <c r="AQ6" s="82"/>
      <c r="AR6" s="82"/>
      <c r="AS6" s="82"/>
      <c r="AT6" s="82"/>
      <c r="AU6" s="41"/>
      <c r="AV6" s="22">
        <v>90064</v>
      </c>
      <c r="AW6" s="22"/>
      <c r="AX6" s="22"/>
      <c r="AY6" s="22"/>
      <c r="AZ6" s="22"/>
      <c r="BA6" s="22"/>
      <c r="BB6" s="20" t="s">
        <v>75</v>
      </c>
      <c r="BC6" s="20" t="s">
        <v>152</v>
      </c>
      <c r="BD6" s="22" t="s">
        <v>75</v>
      </c>
      <c r="BE6" s="22"/>
      <c r="BF6" s="83"/>
      <c r="BG6" s="83"/>
      <c r="BH6" s="83"/>
      <c r="BI6" s="83"/>
      <c r="BJ6" s="83"/>
      <c r="BK6" s="83"/>
      <c r="BL6" s="83"/>
      <c r="BM6" s="83"/>
      <c r="BN6" s="83"/>
      <c r="BO6" s="83"/>
      <c r="BP6" s="83"/>
      <c r="BQ6" s="83"/>
      <c r="BR6" s="83"/>
      <c r="BS6" s="83"/>
      <c r="BT6" s="83"/>
      <c r="BU6" s="83"/>
      <c r="BV6" s="83"/>
      <c r="BW6" s="83"/>
      <c r="BX6" s="83"/>
      <c r="BY6" s="83"/>
      <c r="BZ6" s="83"/>
      <c r="CA6" s="83"/>
      <c r="CB6" s="83"/>
      <c r="CC6" s="83"/>
    </row>
    <row r="7" spans="1:81" x14ac:dyDescent="0.2">
      <c r="A7" s="72">
        <v>10</v>
      </c>
      <c r="B7" s="26" t="s">
        <v>137</v>
      </c>
      <c r="C7" s="96" t="s">
        <v>19</v>
      </c>
      <c r="D7" s="19">
        <v>5</v>
      </c>
      <c r="E7" s="73">
        <v>45803</v>
      </c>
      <c r="F7" s="20" t="s">
        <v>22</v>
      </c>
      <c r="G7" s="20" t="s">
        <v>22</v>
      </c>
      <c r="H7" s="20" t="s">
        <v>2</v>
      </c>
      <c r="I7" s="74" t="s">
        <v>21</v>
      </c>
      <c r="J7" s="20" t="s">
        <v>126</v>
      </c>
      <c r="K7" s="20" t="s">
        <v>13</v>
      </c>
      <c r="L7" s="20"/>
      <c r="M7" s="20"/>
      <c r="N7" s="20"/>
      <c r="O7" s="20" t="s">
        <v>126</v>
      </c>
      <c r="P7" s="20" t="s">
        <v>155</v>
      </c>
      <c r="Q7" s="75" t="s">
        <v>70</v>
      </c>
      <c r="R7" s="20"/>
      <c r="S7" s="20" t="s">
        <v>2</v>
      </c>
      <c r="T7" s="22"/>
      <c r="U7" s="22"/>
      <c r="V7" s="85" t="s">
        <v>156</v>
      </c>
      <c r="W7" s="29"/>
      <c r="X7" s="77">
        <v>45778</v>
      </c>
      <c r="Y7" s="21">
        <v>42664.82</v>
      </c>
      <c r="Z7" s="78" t="s">
        <v>4</v>
      </c>
      <c r="AA7" s="29"/>
      <c r="AB7" s="78" t="s">
        <v>4</v>
      </c>
      <c r="AC7" s="75" t="s">
        <v>158</v>
      </c>
      <c r="AD7" s="20" t="s">
        <v>157</v>
      </c>
      <c r="AE7" s="79"/>
      <c r="AF7" s="22"/>
      <c r="AG7" s="80" t="s">
        <v>26</v>
      </c>
      <c r="AH7" s="81" t="s">
        <v>19</v>
      </c>
      <c r="AI7" s="53">
        <v>90026</v>
      </c>
      <c r="AJ7" s="27">
        <v>602.5</v>
      </c>
      <c r="AK7" s="27"/>
      <c r="AL7" s="27"/>
      <c r="AM7" s="27"/>
      <c r="AN7" s="53">
        <v>2</v>
      </c>
      <c r="AO7" s="27">
        <v>602.5</v>
      </c>
      <c r="AP7" s="81"/>
      <c r="AQ7" s="82"/>
      <c r="AR7" s="82"/>
      <c r="AS7" s="82"/>
      <c r="AT7" s="82"/>
      <c r="AU7" s="41"/>
      <c r="AV7" s="22">
        <v>90026</v>
      </c>
      <c r="AW7" s="22"/>
      <c r="AX7" s="22"/>
      <c r="AY7" s="22"/>
      <c r="AZ7" s="22"/>
      <c r="BA7" s="22"/>
      <c r="BB7" s="20" t="s">
        <v>22</v>
      </c>
      <c r="BC7" s="20" t="s">
        <v>155</v>
      </c>
      <c r="BD7" s="22" t="s">
        <v>22</v>
      </c>
      <c r="BE7" s="22"/>
      <c r="BF7" s="83"/>
      <c r="BG7" s="83"/>
      <c r="BH7" s="83"/>
      <c r="BI7" s="83"/>
      <c r="BJ7" s="83"/>
      <c r="BK7" s="83"/>
      <c r="BL7" s="83"/>
      <c r="BM7" s="83"/>
      <c r="BN7" s="83"/>
      <c r="BO7" s="83"/>
      <c r="BP7" s="83"/>
      <c r="BQ7" s="83"/>
      <c r="BR7" s="83"/>
      <c r="BS7" s="83"/>
      <c r="BT7" s="83"/>
      <c r="BU7" s="83"/>
      <c r="BV7" s="83"/>
      <c r="BW7" s="83"/>
      <c r="BX7" s="83"/>
      <c r="BY7" s="83"/>
      <c r="BZ7" s="83"/>
      <c r="CA7" s="83"/>
      <c r="CB7" s="83"/>
      <c r="CC7" s="83"/>
    </row>
    <row r="8" spans="1:81" x14ac:dyDescent="0.2">
      <c r="A8" s="28"/>
      <c r="B8" s="21"/>
      <c r="C8" s="86" t="s">
        <v>159</v>
      </c>
      <c r="D8" s="28">
        <v>5</v>
      </c>
      <c r="E8" s="87"/>
      <c r="F8" s="88" t="s">
        <v>160</v>
      </c>
      <c r="G8" s="29"/>
      <c r="H8" s="29"/>
      <c r="I8" s="28"/>
      <c r="J8" s="29"/>
      <c r="K8" s="29"/>
      <c r="L8" s="29"/>
      <c r="M8" s="29"/>
      <c r="N8" s="29"/>
      <c r="O8" s="29"/>
      <c r="P8" s="29"/>
      <c r="Q8" s="84"/>
      <c r="R8" s="29"/>
      <c r="S8" s="29"/>
      <c r="T8" s="29"/>
      <c r="U8" s="29"/>
      <c r="V8" s="29"/>
      <c r="W8" s="29"/>
      <c r="X8" s="77"/>
      <c r="Y8" s="21"/>
      <c r="Z8" s="75"/>
      <c r="AA8" s="29"/>
      <c r="AB8" s="20"/>
      <c r="AC8" s="84"/>
      <c r="AD8" s="29"/>
      <c r="AE8" s="84"/>
      <c r="AF8" s="29"/>
      <c r="AG8" s="80" t="s">
        <v>26</v>
      </c>
      <c r="AH8" s="89"/>
      <c r="AI8" s="90">
        <v>90025</v>
      </c>
      <c r="AJ8" s="30"/>
      <c r="AK8" s="30"/>
      <c r="AL8" s="30"/>
      <c r="AM8" s="30"/>
      <c r="AN8" s="90"/>
      <c r="AO8" s="30"/>
      <c r="AP8" s="89"/>
      <c r="AQ8" s="91"/>
      <c r="AR8" s="91"/>
      <c r="AS8" s="91"/>
      <c r="AT8" s="91" t="s">
        <v>161</v>
      </c>
      <c r="AU8" s="92"/>
      <c r="AV8" s="29">
        <v>90025</v>
      </c>
      <c r="AW8" s="29"/>
      <c r="AX8" s="29"/>
      <c r="AY8" s="29"/>
      <c r="AZ8" s="29"/>
      <c r="BA8" s="29"/>
      <c r="BB8" s="29"/>
      <c r="BC8" s="29"/>
      <c r="BD8" s="29"/>
      <c r="BE8" s="29"/>
      <c r="BF8" s="93"/>
      <c r="BG8" s="93"/>
      <c r="BH8" s="93"/>
      <c r="BI8" s="93"/>
      <c r="BJ8" s="93"/>
      <c r="BK8" s="93"/>
      <c r="BL8" s="93"/>
      <c r="BM8" s="93"/>
      <c r="BN8" s="93"/>
      <c r="BO8" s="93"/>
      <c r="BP8" s="93"/>
      <c r="BQ8" s="93"/>
      <c r="BR8" s="93"/>
      <c r="BS8" s="93"/>
      <c r="BT8" s="93"/>
      <c r="BU8" s="93"/>
      <c r="BV8" s="93"/>
      <c r="BW8" s="93"/>
      <c r="BX8" s="93"/>
      <c r="BY8" s="93"/>
      <c r="BZ8" s="93"/>
      <c r="CA8" s="93"/>
      <c r="CB8" s="93"/>
      <c r="CC8" s="93"/>
    </row>
    <row r="9" spans="1:81" x14ac:dyDescent="0.2">
      <c r="A9" s="72">
        <v>35</v>
      </c>
      <c r="B9" s="26" t="s">
        <v>137</v>
      </c>
      <c r="C9" s="82" t="s">
        <v>48</v>
      </c>
      <c r="D9" s="19">
        <v>1</v>
      </c>
      <c r="E9" s="73">
        <v>45801</v>
      </c>
      <c r="F9" s="20" t="s">
        <v>40</v>
      </c>
      <c r="G9" s="20" t="s">
        <v>81</v>
      </c>
      <c r="H9" s="20" t="s">
        <v>8</v>
      </c>
      <c r="I9" s="74" t="s">
        <v>21</v>
      </c>
      <c r="J9" s="20" t="s">
        <v>126</v>
      </c>
      <c r="K9" s="20" t="s">
        <v>82</v>
      </c>
      <c r="L9" s="20" t="s">
        <v>8</v>
      </c>
      <c r="M9" s="20" t="s">
        <v>8</v>
      </c>
      <c r="N9" s="20" t="s">
        <v>8</v>
      </c>
      <c r="O9" s="20" t="s">
        <v>126</v>
      </c>
      <c r="P9" s="20" t="s">
        <v>162</v>
      </c>
      <c r="Q9" s="75" t="s">
        <v>0</v>
      </c>
      <c r="R9" s="22"/>
      <c r="S9" s="20" t="s">
        <v>0</v>
      </c>
      <c r="T9" s="22"/>
      <c r="U9" s="22"/>
      <c r="V9" s="76" t="s">
        <v>163</v>
      </c>
      <c r="W9" s="29"/>
      <c r="X9" s="29" t="s">
        <v>164</v>
      </c>
      <c r="Y9" s="21">
        <v>0</v>
      </c>
      <c r="Z9" s="78" t="s">
        <v>4</v>
      </c>
      <c r="AA9" s="29"/>
      <c r="AB9" s="78" t="s">
        <v>4</v>
      </c>
      <c r="AC9" s="20" t="s">
        <v>163</v>
      </c>
      <c r="AD9" s="20" t="s">
        <v>165</v>
      </c>
      <c r="AE9" s="79"/>
      <c r="AF9" s="22"/>
      <c r="AG9" s="80" t="s">
        <v>26</v>
      </c>
      <c r="AH9" s="81" t="s">
        <v>48</v>
      </c>
      <c r="AI9" s="53">
        <v>90042</v>
      </c>
      <c r="AJ9" s="27">
        <v>2435.37</v>
      </c>
      <c r="AK9" s="27"/>
      <c r="AL9" s="27"/>
      <c r="AM9" s="27"/>
      <c r="AN9" s="53">
        <v>3</v>
      </c>
      <c r="AO9" s="27">
        <v>2435.37</v>
      </c>
      <c r="AP9" s="81"/>
      <c r="AQ9" s="82"/>
      <c r="AR9" s="82"/>
      <c r="AS9" s="82"/>
      <c r="AT9" s="82"/>
      <c r="AU9" s="41"/>
      <c r="AV9" s="22">
        <v>90042</v>
      </c>
      <c r="AW9" s="22"/>
      <c r="AX9" s="22"/>
      <c r="AY9" s="22"/>
      <c r="AZ9" s="22"/>
      <c r="BA9" s="22"/>
      <c r="BB9" s="20" t="s">
        <v>81</v>
      </c>
      <c r="BC9" s="20" t="s">
        <v>162</v>
      </c>
      <c r="BD9" s="22" t="s">
        <v>81</v>
      </c>
      <c r="BE9" s="22"/>
      <c r="BF9" s="83"/>
      <c r="BG9" s="83"/>
      <c r="BH9" s="83"/>
      <c r="BI9" s="83"/>
      <c r="BJ9" s="83"/>
      <c r="BK9" s="83"/>
      <c r="BL9" s="83"/>
      <c r="BM9" s="83"/>
      <c r="BN9" s="83"/>
      <c r="BO9" s="83"/>
      <c r="BP9" s="83"/>
      <c r="BQ9" s="83"/>
      <c r="BR9" s="83"/>
      <c r="BS9" s="83"/>
      <c r="BT9" s="83"/>
      <c r="BU9" s="83"/>
      <c r="BV9" s="83"/>
      <c r="BW9" s="83"/>
      <c r="BX9" s="83"/>
      <c r="BY9" s="83"/>
      <c r="BZ9" s="83"/>
      <c r="CA9" s="83"/>
      <c r="CB9" s="83"/>
      <c r="CC9" s="83"/>
    </row>
    <row r="10" spans="1:81" x14ac:dyDescent="0.2">
      <c r="A10" s="72">
        <v>40</v>
      </c>
      <c r="B10" s="26" t="s">
        <v>137</v>
      </c>
      <c r="C10" s="82" t="s">
        <v>67</v>
      </c>
      <c r="D10" s="19">
        <v>2</v>
      </c>
      <c r="E10" s="73">
        <v>45803</v>
      </c>
      <c r="F10" s="20" t="s">
        <v>56</v>
      </c>
      <c r="G10" s="20" t="s">
        <v>56</v>
      </c>
      <c r="H10" s="20" t="s">
        <v>2</v>
      </c>
      <c r="I10" s="74" t="s">
        <v>21</v>
      </c>
      <c r="J10" s="20" t="s">
        <v>126</v>
      </c>
      <c r="K10" s="20" t="s">
        <v>78</v>
      </c>
      <c r="L10" s="20" t="s">
        <v>2</v>
      </c>
      <c r="M10" s="20" t="s">
        <v>2</v>
      </c>
      <c r="N10" s="20" t="s">
        <v>2</v>
      </c>
      <c r="O10" s="20" t="s">
        <v>126</v>
      </c>
      <c r="P10" s="20" t="s">
        <v>166</v>
      </c>
      <c r="Q10" s="75" t="s">
        <v>0</v>
      </c>
      <c r="R10" s="20" t="s">
        <v>0</v>
      </c>
      <c r="S10" s="22"/>
      <c r="T10" s="22"/>
      <c r="U10" s="22"/>
      <c r="V10" s="76" t="s">
        <v>167</v>
      </c>
      <c r="W10" s="29"/>
      <c r="X10" s="77">
        <v>45799</v>
      </c>
      <c r="Y10" s="21">
        <v>1680.25</v>
      </c>
      <c r="Z10" s="84" t="s">
        <v>57</v>
      </c>
      <c r="AA10" s="29"/>
      <c r="AB10" s="86" t="s">
        <v>7</v>
      </c>
      <c r="AC10" s="73" t="s">
        <v>167</v>
      </c>
      <c r="AD10" s="73" t="s">
        <v>168</v>
      </c>
      <c r="AE10" s="79"/>
      <c r="AF10" s="22"/>
      <c r="AG10" s="80" t="s">
        <v>26</v>
      </c>
      <c r="AH10" s="20" t="s">
        <v>48</v>
      </c>
      <c r="AI10" s="74">
        <v>90047</v>
      </c>
      <c r="AJ10" s="31">
        <v>1943.57</v>
      </c>
      <c r="AK10" s="31"/>
      <c r="AL10" s="31">
        <v>1680.25</v>
      </c>
      <c r="AM10" s="31"/>
      <c r="AN10" s="74">
        <v>1</v>
      </c>
      <c r="AO10" s="31"/>
      <c r="AP10" s="20"/>
      <c r="AQ10" s="75"/>
      <c r="AR10" s="75"/>
      <c r="AS10" s="75"/>
      <c r="AT10" s="75" t="s">
        <v>169</v>
      </c>
      <c r="AU10" s="41"/>
      <c r="AV10" s="22">
        <v>90047</v>
      </c>
      <c r="AW10" s="22"/>
      <c r="AX10" s="22"/>
      <c r="AY10" s="22"/>
      <c r="AZ10" s="22"/>
      <c r="BA10" s="22"/>
      <c r="BB10" s="20" t="s">
        <v>56</v>
      </c>
      <c r="BC10" s="20" t="s">
        <v>166</v>
      </c>
      <c r="BD10" s="22" t="s">
        <v>56</v>
      </c>
      <c r="BE10" s="22"/>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row>
    <row r="11" spans="1:81" x14ac:dyDescent="0.2">
      <c r="A11" s="72">
        <v>38</v>
      </c>
      <c r="B11" s="26" t="s">
        <v>137</v>
      </c>
      <c r="C11" s="82" t="s">
        <v>48</v>
      </c>
      <c r="D11" s="19">
        <v>3</v>
      </c>
      <c r="E11" s="73">
        <v>45803</v>
      </c>
      <c r="F11" s="20" t="s">
        <v>20</v>
      </c>
      <c r="G11" s="20" t="s">
        <v>20</v>
      </c>
      <c r="H11" s="20" t="s">
        <v>2</v>
      </c>
      <c r="I11" s="74" t="s">
        <v>21</v>
      </c>
      <c r="J11" s="20" t="s">
        <v>126</v>
      </c>
      <c r="K11" s="20" t="s">
        <v>13</v>
      </c>
      <c r="L11" s="20"/>
      <c r="M11" s="20"/>
      <c r="N11" s="20"/>
      <c r="O11" s="20" t="s">
        <v>126</v>
      </c>
      <c r="P11" s="20" t="s">
        <v>170</v>
      </c>
      <c r="Q11" s="75" t="s">
        <v>6</v>
      </c>
      <c r="R11" s="20" t="s">
        <v>0</v>
      </c>
      <c r="S11" s="75" t="s">
        <v>6</v>
      </c>
      <c r="T11" s="22"/>
      <c r="U11" s="22"/>
      <c r="V11" s="76" t="s">
        <v>171</v>
      </c>
      <c r="W11" s="29"/>
      <c r="X11" s="29" t="s">
        <v>164</v>
      </c>
      <c r="Y11" s="21">
        <v>0</v>
      </c>
      <c r="Z11" s="94" t="s">
        <v>8</v>
      </c>
      <c r="AA11" s="29"/>
      <c r="AB11" s="94" t="s">
        <v>8</v>
      </c>
      <c r="AC11" s="96" t="s">
        <v>173</v>
      </c>
      <c r="AD11" s="95" t="s">
        <v>172</v>
      </c>
      <c r="AE11" s="79"/>
      <c r="AF11" s="22"/>
      <c r="AG11" s="80" t="s">
        <v>26</v>
      </c>
      <c r="AH11" s="81" t="s">
        <v>48</v>
      </c>
      <c r="AI11" s="53">
        <v>90045</v>
      </c>
      <c r="AJ11" s="27">
        <v>1975.01</v>
      </c>
      <c r="AK11" s="27"/>
      <c r="AL11" s="27"/>
      <c r="AM11" s="27"/>
      <c r="AN11" s="53">
        <v>2</v>
      </c>
      <c r="AO11" s="27">
        <v>1975.01</v>
      </c>
      <c r="AP11" s="81"/>
      <c r="AQ11" s="82"/>
      <c r="AR11" s="82"/>
      <c r="AS11" s="82"/>
      <c r="AT11" s="97" t="s">
        <v>174</v>
      </c>
      <c r="AU11" s="41"/>
      <c r="AV11" s="22">
        <v>90045</v>
      </c>
      <c r="AW11" s="22"/>
      <c r="AX11" s="22"/>
      <c r="AY11" s="22"/>
      <c r="AZ11" s="22"/>
      <c r="BA11" s="22"/>
      <c r="BB11" s="20" t="s">
        <v>20</v>
      </c>
      <c r="BC11" s="20" t="s">
        <v>170</v>
      </c>
      <c r="BD11" s="22" t="s">
        <v>20</v>
      </c>
      <c r="BE11" s="22"/>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row>
    <row r="12" spans="1:81" x14ac:dyDescent="0.2">
      <c r="A12" s="72">
        <v>34</v>
      </c>
      <c r="B12" s="26" t="s">
        <v>137</v>
      </c>
      <c r="C12" s="82" t="s">
        <v>48</v>
      </c>
      <c r="D12" s="19">
        <v>4</v>
      </c>
      <c r="E12" s="73">
        <v>45803</v>
      </c>
      <c r="F12" s="20" t="s">
        <v>51</v>
      </c>
      <c r="G12" s="20" t="s">
        <v>51</v>
      </c>
      <c r="H12" s="20" t="s">
        <v>57</v>
      </c>
      <c r="I12" s="74" t="s">
        <v>11</v>
      </c>
      <c r="J12" s="20" t="s">
        <v>126</v>
      </c>
      <c r="K12" s="20" t="s">
        <v>82</v>
      </c>
      <c r="L12" s="20" t="s">
        <v>57</v>
      </c>
      <c r="M12" s="20" t="s">
        <v>57</v>
      </c>
      <c r="N12" s="20" t="s">
        <v>57</v>
      </c>
      <c r="O12" s="20" t="s">
        <v>126</v>
      </c>
      <c r="P12" s="20" t="s">
        <v>175</v>
      </c>
      <c r="Q12" s="75" t="s">
        <v>57</v>
      </c>
      <c r="R12" s="29"/>
      <c r="S12" s="20" t="s">
        <v>57</v>
      </c>
      <c r="T12" s="22"/>
      <c r="U12" s="22"/>
      <c r="V12" s="76" t="s">
        <v>176</v>
      </c>
      <c r="W12" s="29"/>
      <c r="X12" s="77">
        <v>45748</v>
      </c>
      <c r="Y12" s="21">
        <v>28442.76</v>
      </c>
      <c r="Z12" s="78" t="s">
        <v>4</v>
      </c>
      <c r="AA12" s="29" t="s">
        <v>140</v>
      </c>
      <c r="AB12" s="78" t="s">
        <v>4</v>
      </c>
      <c r="AC12" s="73" t="s">
        <v>177</v>
      </c>
      <c r="AD12" s="73" t="s">
        <v>145</v>
      </c>
      <c r="AE12" s="79"/>
      <c r="AF12" s="22"/>
      <c r="AG12" s="22"/>
      <c r="AH12" s="22"/>
      <c r="AI12" s="19">
        <v>90048</v>
      </c>
      <c r="AJ12" s="18">
        <v>1867.95</v>
      </c>
      <c r="AK12" s="21"/>
      <c r="AL12" s="18"/>
      <c r="AM12" s="18"/>
      <c r="AN12" s="19"/>
      <c r="AO12" s="18"/>
      <c r="AP12" s="29" t="s">
        <v>140</v>
      </c>
      <c r="AQ12" s="79"/>
      <c r="AR12" s="79"/>
      <c r="AS12" s="79"/>
      <c r="AT12" s="79"/>
      <c r="AU12" s="41"/>
      <c r="AV12" s="22">
        <v>90048</v>
      </c>
      <c r="AW12" s="22"/>
      <c r="AX12" s="22"/>
      <c r="AY12" s="22"/>
      <c r="AZ12" s="22"/>
      <c r="BA12" s="22"/>
      <c r="BB12" s="20" t="s">
        <v>51</v>
      </c>
      <c r="BC12" s="22" t="s">
        <v>175</v>
      </c>
      <c r="BD12" s="22" t="s">
        <v>51</v>
      </c>
      <c r="BE12" s="22"/>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row>
    <row r="13" spans="1:81" x14ac:dyDescent="0.2">
      <c r="A13" s="72">
        <v>36</v>
      </c>
      <c r="B13" s="26" t="s">
        <v>137</v>
      </c>
      <c r="C13" s="82" t="s">
        <v>48</v>
      </c>
      <c r="D13" s="19">
        <v>5</v>
      </c>
      <c r="E13" s="73">
        <v>45803</v>
      </c>
      <c r="F13" s="20" t="s">
        <v>66</v>
      </c>
      <c r="G13" s="20" t="s">
        <v>66</v>
      </c>
      <c r="H13" s="20" t="s">
        <v>2</v>
      </c>
      <c r="I13" s="74" t="s">
        <v>11</v>
      </c>
      <c r="J13" s="20" t="s">
        <v>126</v>
      </c>
      <c r="K13" s="20" t="s">
        <v>82</v>
      </c>
      <c r="L13" s="20" t="s">
        <v>2</v>
      </c>
      <c r="M13" s="20" t="s">
        <v>2</v>
      </c>
      <c r="N13" s="20" t="s">
        <v>2</v>
      </c>
      <c r="O13" s="20" t="s">
        <v>126</v>
      </c>
      <c r="P13" s="20" t="s">
        <v>178</v>
      </c>
      <c r="Q13" s="75" t="s">
        <v>0</v>
      </c>
      <c r="R13" s="22"/>
      <c r="S13" s="22"/>
      <c r="T13" s="22"/>
      <c r="U13" s="22"/>
      <c r="V13" s="76" t="s">
        <v>179</v>
      </c>
      <c r="W13" s="29"/>
      <c r="X13" s="77">
        <v>45797</v>
      </c>
      <c r="Y13" s="21">
        <v>8732.27</v>
      </c>
      <c r="Z13" s="86" t="s">
        <v>7</v>
      </c>
      <c r="AA13" s="29" t="s">
        <v>140</v>
      </c>
      <c r="AB13" s="86" t="s">
        <v>7</v>
      </c>
      <c r="AC13" s="73" t="s">
        <v>179</v>
      </c>
      <c r="AD13" s="73" t="s">
        <v>180</v>
      </c>
      <c r="AE13" s="79"/>
      <c r="AF13" s="22"/>
      <c r="AG13" s="22"/>
      <c r="AH13" s="22"/>
      <c r="AI13" s="19">
        <v>90055</v>
      </c>
      <c r="AJ13" s="18">
        <v>4246.13</v>
      </c>
      <c r="AK13" s="21"/>
      <c r="AL13" s="18"/>
      <c r="AM13" s="18"/>
      <c r="AN13" s="19"/>
      <c r="AO13" s="18"/>
      <c r="AP13" s="29" t="s">
        <v>140</v>
      </c>
      <c r="AQ13" s="79"/>
      <c r="AR13" s="79"/>
      <c r="AS13" s="79"/>
      <c r="AT13" s="79"/>
      <c r="AU13" s="41"/>
      <c r="AV13" s="22">
        <v>90055</v>
      </c>
      <c r="AW13" s="22"/>
      <c r="AX13" s="22"/>
      <c r="AY13" s="22"/>
      <c r="AZ13" s="22"/>
      <c r="BA13" s="22"/>
      <c r="BB13" s="20" t="s">
        <v>66</v>
      </c>
      <c r="BC13" s="22" t="s">
        <v>178</v>
      </c>
      <c r="BD13" s="22" t="s">
        <v>66</v>
      </c>
      <c r="BE13" s="22"/>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row>
    <row r="14" spans="1:81" x14ac:dyDescent="0.2">
      <c r="A14" s="72">
        <v>37</v>
      </c>
      <c r="B14" s="26" t="s">
        <v>137</v>
      </c>
      <c r="C14" s="82" t="s">
        <v>48</v>
      </c>
      <c r="D14" s="19">
        <v>6</v>
      </c>
      <c r="E14" s="73">
        <v>45803</v>
      </c>
      <c r="F14" s="20" t="s">
        <v>39</v>
      </c>
      <c r="G14" s="20" t="s">
        <v>39</v>
      </c>
      <c r="H14" s="20" t="s">
        <v>57</v>
      </c>
      <c r="I14" s="74" t="s">
        <v>11</v>
      </c>
      <c r="J14" s="20" t="s">
        <v>126</v>
      </c>
      <c r="K14" s="20" t="s">
        <v>78</v>
      </c>
      <c r="L14" s="20" t="s">
        <v>57</v>
      </c>
      <c r="M14" s="20" t="s">
        <v>57</v>
      </c>
      <c r="N14" s="20" t="s">
        <v>57</v>
      </c>
      <c r="O14" s="20" t="s">
        <v>126</v>
      </c>
      <c r="P14" s="20" t="s">
        <v>181</v>
      </c>
      <c r="Q14" s="75" t="s">
        <v>57</v>
      </c>
      <c r="R14" s="22"/>
      <c r="S14" s="75" t="s">
        <v>57</v>
      </c>
      <c r="T14" s="22"/>
      <c r="U14" s="22"/>
      <c r="V14" s="95" t="s">
        <v>182</v>
      </c>
      <c r="W14" s="29"/>
      <c r="X14" s="77">
        <v>45797</v>
      </c>
      <c r="Y14" s="21">
        <v>1242</v>
      </c>
      <c r="Z14" s="86" t="s">
        <v>7</v>
      </c>
      <c r="AA14" s="29" t="s">
        <v>140</v>
      </c>
      <c r="AB14" s="86" t="s">
        <v>7</v>
      </c>
      <c r="AC14" s="73" t="s">
        <v>184</v>
      </c>
      <c r="AD14" s="73" t="s">
        <v>183</v>
      </c>
      <c r="AE14" s="79"/>
      <c r="AF14" s="22"/>
      <c r="AG14" s="22"/>
      <c r="AH14" s="22"/>
      <c r="AI14" s="19">
        <v>90027</v>
      </c>
      <c r="AJ14" s="18">
        <v>1039.2</v>
      </c>
      <c r="AK14" s="21"/>
      <c r="AL14" s="18"/>
      <c r="AM14" s="18"/>
      <c r="AN14" s="19"/>
      <c r="AO14" s="18"/>
      <c r="AP14" s="29" t="s">
        <v>140</v>
      </c>
      <c r="AQ14" s="79"/>
      <c r="AR14" s="79"/>
      <c r="AS14" s="79"/>
      <c r="AT14" s="79"/>
      <c r="AU14" s="41"/>
      <c r="AV14" s="22">
        <v>90027</v>
      </c>
      <c r="AW14" s="22"/>
      <c r="AX14" s="22"/>
      <c r="AY14" s="22"/>
      <c r="AZ14" s="22"/>
      <c r="BA14" s="22"/>
      <c r="BB14" s="20" t="s">
        <v>39</v>
      </c>
      <c r="BC14" s="22" t="s">
        <v>181</v>
      </c>
      <c r="BD14" s="22" t="s">
        <v>39</v>
      </c>
      <c r="BE14" s="22"/>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row>
    <row r="15" spans="1:81" x14ac:dyDescent="0.2">
      <c r="A15" s="72">
        <v>20</v>
      </c>
      <c r="B15" s="26" t="s">
        <v>137</v>
      </c>
      <c r="C15" s="128" t="s">
        <v>46</v>
      </c>
      <c r="D15" s="19">
        <v>1</v>
      </c>
      <c r="E15" s="73">
        <v>45803</v>
      </c>
      <c r="F15" s="20" t="s">
        <v>14</v>
      </c>
      <c r="G15" s="20" t="s">
        <v>14</v>
      </c>
      <c r="H15" s="20" t="s">
        <v>6</v>
      </c>
      <c r="I15" s="74" t="s">
        <v>21</v>
      </c>
      <c r="J15" s="20" t="s">
        <v>126</v>
      </c>
      <c r="K15" s="20" t="s">
        <v>127</v>
      </c>
      <c r="L15" s="20" t="s">
        <v>6</v>
      </c>
      <c r="M15" s="20" t="s">
        <v>6</v>
      </c>
      <c r="N15" s="20" t="s">
        <v>6</v>
      </c>
      <c r="O15" s="20" t="s">
        <v>126</v>
      </c>
      <c r="P15" s="20" t="s">
        <v>185</v>
      </c>
      <c r="Q15" s="75" t="s">
        <v>0</v>
      </c>
      <c r="R15" s="22"/>
      <c r="S15" s="22"/>
      <c r="T15" s="22"/>
      <c r="U15" s="22"/>
      <c r="V15" s="76" t="s">
        <v>186</v>
      </c>
      <c r="W15" s="29"/>
      <c r="X15" s="77">
        <v>45778</v>
      </c>
      <c r="Y15" s="21">
        <v>2570.29</v>
      </c>
      <c r="Z15" s="86" t="s">
        <v>7</v>
      </c>
      <c r="AA15" s="29"/>
      <c r="AB15" s="86" t="s">
        <v>7</v>
      </c>
      <c r="AC15" s="73" t="s">
        <v>188</v>
      </c>
      <c r="AD15" s="73" t="s">
        <v>187</v>
      </c>
      <c r="AE15" s="79"/>
      <c r="AF15" s="22"/>
      <c r="AG15" s="80" t="s">
        <v>26</v>
      </c>
      <c r="AH15" s="81" t="s">
        <v>46</v>
      </c>
      <c r="AI15" s="53">
        <v>90035</v>
      </c>
      <c r="AJ15" s="27">
        <v>406.83</v>
      </c>
      <c r="AK15" s="27"/>
      <c r="AL15" s="27"/>
      <c r="AM15" s="27"/>
      <c r="AN15" s="53">
        <v>2</v>
      </c>
      <c r="AO15" s="27">
        <v>406.83</v>
      </c>
      <c r="AP15" s="81"/>
      <c r="AQ15" s="82"/>
      <c r="AR15" s="82"/>
      <c r="AS15" s="82"/>
      <c r="AT15" s="82"/>
      <c r="AU15" s="41"/>
      <c r="AV15" s="22">
        <v>90035</v>
      </c>
      <c r="AW15" s="22"/>
      <c r="AX15" s="22"/>
      <c r="AY15" s="22"/>
      <c r="AZ15" s="22"/>
      <c r="BA15" s="22"/>
      <c r="BB15" s="20" t="s">
        <v>14</v>
      </c>
      <c r="BC15" s="20" t="s">
        <v>185</v>
      </c>
      <c r="BD15" s="22" t="s">
        <v>14</v>
      </c>
      <c r="BE15" s="22"/>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row>
    <row r="16" spans="1:81" x14ac:dyDescent="0.2">
      <c r="A16" s="72">
        <v>21</v>
      </c>
      <c r="B16" s="26" t="s">
        <v>137</v>
      </c>
      <c r="C16" s="128" t="s">
        <v>46</v>
      </c>
      <c r="D16" s="19">
        <v>2</v>
      </c>
      <c r="E16" s="73">
        <v>45803</v>
      </c>
      <c r="F16" s="20" t="s">
        <v>30</v>
      </c>
      <c r="G16" s="20" t="s">
        <v>14</v>
      </c>
      <c r="H16" s="20" t="s">
        <v>6</v>
      </c>
      <c r="I16" s="74" t="s">
        <v>21</v>
      </c>
      <c r="J16" s="20" t="s">
        <v>126</v>
      </c>
      <c r="K16" s="20" t="s">
        <v>127</v>
      </c>
      <c r="L16" s="20" t="s">
        <v>6</v>
      </c>
      <c r="M16" s="20" t="s">
        <v>6</v>
      </c>
      <c r="N16" s="20" t="s">
        <v>6</v>
      </c>
      <c r="O16" s="20" t="s">
        <v>126</v>
      </c>
      <c r="P16" s="20" t="s">
        <v>189</v>
      </c>
      <c r="Q16" s="75" t="s">
        <v>0</v>
      </c>
      <c r="R16" s="75" t="s">
        <v>0</v>
      </c>
      <c r="S16" s="22"/>
      <c r="T16" s="22"/>
      <c r="U16" s="22"/>
      <c r="V16" s="76" t="s">
        <v>186</v>
      </c>
      <c r="W16" s="29"/>
      <c r="X16" s="77">
        <v>45778</v>
      </c>
      <c r="Y16" s="21">
        <v>16257.75</v>
      </c>
      <c r="Z16" s="86" t="s">
        <v>7</v>
      </c>
      <c r="AA16" s="29"/>
      <c r="AB16" s="86" t="s">
        <v>7</v>
      </c>
      <c r="AC16" s="73" t="s">
        <v>191</v>
      </c>
      <c r="AD16" s="73" t="s">
        <v>190</v>
      </c>
      <c r="AE16" s="79"/>
      <c r="AF16" s="22"/>
      <c r="AG16" s="80" t="s">
        <v>26</v>
      </c>
      <c r="AH16" s="81" t="s">
        <v>46</v>
      </c>
      <c r="AI16" s="53">
        <v>90039</v>
      </c>
      <c r="AJ16" s="27">
        <v>1139.31</v>
      </c>
      <c r="AK16" s="27"/>
      <c r="AL16" s="27"/>
      <c r="AM16" s="27"/>
      <c r="AN16" s="53">
        <v>2</v>
      </c>
      <c r="AO16" s="27">
        <v>1139.31</v>
      </c>
      <c r="AP16" s="81"/>
      <c r="AQ16" s="82" t="s">
        <v>192</v>
      </c>
      <c r="AR16" s="82" t="s">
        <v>192</v>
      </c>
      <c r="AS16" s="82"/>
      <c r="AT16" s="82"/>
      <c r="AU16" s="41"/>
      <c r="AV16" s="22">
        <v>90039</v>
      </c>
      <c r="AW16" s="22"/>
      <c r="AX16" s="22"/>
      <c r="AY16" s="22"/>
      <c r="AZ16" s="22"/>
      <c r="BA16" s="22"/>
      <c r="BB16" s="20" t="s">
        <v>14</v>
      </c>
      <c r="BC16" s="20" t="s">
        <v>189</v>
      </c>
      <c r="BD16" s="22" t="s">
        <v>14</v>
      </c>
      <c r="BE16" s="22"/>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row>
    <row r="17" spans="1:81" x14ac:dyDescent="0.2">
      <c r="A17" s="72">
        <v>14</v>
      </c>
      <c r="B17" s="26" t="s">
        <v>137</v>
      </c>
      <c r="C17" s="128" t="s">
        <v>46</v>
      </c>
      <c r="D17" s="19">
        <v>3</v>
      </c>
      <c r="E17" s="73">
        <v>45801</v>
      </c>
      <c r="F17" s="20" t="s">
        <v>52</v>
      </c>
      <c r="G17" s="20" t="s">
        <v>80</v>
      </c>
      <c r="H17" s="20" t="s">
        <v>8</v>
      </c>
      <c r="I17" s="74" t="s">
        <v>21</v>
      </c>
      <c r="J17" s="20" t="s">
        <v>126</v>
      </c>
      <c r="K17" s="20" t="s">
        <v>82</v>
      </c>
      <c r="L17" s="20" t="s">
        <v>8</v>
      </c>
      <c r="M17" s="20" t="s">
        <v>8</v>
      </c>
      <c r="N17" s="20" t="s">
        <v>8</v>
      </c>
      <c r="O17" s="20" t="s">
        <v>126</v>
      </c>
      <c r="P17" s="20" t="s">
        <v>193</v>
      </c>
      <c r="Q17" s="75" t="s">
        <v>0</v>
      </c>
      <c r="R17" s="22"/>
      <c r="S17" s="20" t="s">
        <v>0</v>
      </c>
      <c r="T17" s="22"/>
      <c r="U17" s="22"/>
      <c r="V17" s="76" t="s">
        <v>194</v>
      </c>
      <c r="W17" s="29"/>
      <c r="X17" s="29" t="s">
        <v>164</v>
      </c>
      <c r="Y17" s="21">
        <v>0</v>
      </c>
      <c r="Z17" s="78" t="s">
        <v>4</v>
      </c>
      <c r="AA17" s="29"/>
      <c r="AB17" s="78" t="s">
        <v>4</v>
      </c>
      <c r="AC17" s="73" t="s">
        <v>194</v>
      </c>
      <c r="AD17" s="73" t="s">
        <v>195</v>
      </c>
      <c r="AE17" s="79"/>
      <c r="AF17" s="22"/>
      <c r="AG17" s="22"/>
      <c r="AH17" s="22"/>
      <c r="AI17" s="19">
        <v>90043</v>
      </c>
      <c r="AJ17" s="18">
        <v>125.29</v>
      </c>
      <c r="AK17" s="21"/>
      <c r="AL17" s="18"/>
      <c r="AM17" s="18"/>
      <c r="AN17" s="19"/>
      <c r="AO17" s="18"/>
      <c r="AP17" s="29"/>
      <c r="AQ17" s="79"/>
      <c r="AR17" s="79"/>
      <c r="AS17" s="79"/>
      <c r="AT17" s="79"/>
      <c r="AU17" s="41"/>
      <c r="AV17" s="22">
        <v>90043</v>
      </c>
      <c r="AW17" s="22"/>
      <c r="AX17" s="22"/>
      <c r="AY17" s="22"/>
      <c r="AZ17" s="22"/>
      <c r="BA17" s="22"/>
      <c r="BB17" s="20" t="s">
        <v>80</v>
      </c>
      <c r="BC17" s="22" t="s">
        <v>193</v>
      </c>
      <c r="BD17" s="22" t="s">
        <v>80</v>
      </c>
      <c r="BE17" s="22"/>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row>
    <row r="18" spans="1:81" x14ac:dyDescent="0.2">
      <c r="A18" s="72">
        <v>19</v>
      </c>
      <c r="B18" s="26" t="s">
        <v>137</v>
      </c>
      <c r="C18" s="128" t="s">
        <v>46</v>
      </c>
      <c r="D18" s="19">
        <v>4</v>
      </c>
      <c r="E18" s="73">
        <v>45803</v>
      </c>
      <c r="F18" s="98" t="s">
        <v>15</v>
      </c>
      <c r="G18" s="20" t="s">
        <v>15</v>
      </c>
      <c r="H18" s="20" t="s">
        <v>2</v>
      </c>
      <c r="I18" s="74" t="s">
        <v>11</v>
      </c>
      <c r="J18" s="20" t="s">
        <v>126</v>
      </c>
      <c r="K18" s="20" t="s">
        <v>78</v>
      </c>
      <c r="L18" s="20" t="s">
        <v>2</v>
      </c>
      <c r="M18" s="20" t="s">
        <v>2</v>
      </c>
      <c r="N18" s="20" t="s">
        <v>2</v>
      </c>
      <c r="O18" s="20" t="s">
        <v>126</v>
      </c>
      <c r="P18" s="20" t="s">
        <v>196</v>
      </c>
      <c r="Q18" s="75" t="s">
        <v>0</v>
      </c>
      <c r="R18" s="22"/>
      <c r="S18" s="22"/>
      <c r="T18" s="22"/>
      <c r="U18" s="22"/>
      <c r="V18" s="76" t="s">
        <v>197</v>
      </c>
      <c r="W18" s="29"/>
      <c r="X18" s="77">
        <v>45762</v>
      </c>
      <c r="Y18" s="21">
        <v>10390.120000000001</v>
      </c>
      <c r="Z18" s="84" t="s">
        <v>84</v>
      </c>
      <c r="AA18" s="29" t="s">
        <v>140</v>
      </c>
      <c r="AB18" s="78" t="s">
        <v>4</v>
      </c>
      <c r="AC18" s="75"/>
      <c r="AD18" s="20" t="s">
        <v>145</v>
      </c>
      <c r="AE18" s="79"/>
      <c r="AF18" s="22"/>
      <c r="AG18" s="80" t="s">
        <v>26</v>
      </c>
      <c r="AH18" s="81" t="s">
        <v>46</v>
      </c>
      <c r="AI18" s="53">
        <v>90052</v>
      </c>
      <c r="AJ18" s="27">
        <v>491.04</v>
      </c>
      <c r="AK18" s="27"/>
      <c r="AL18" s="27"/>
      <c r="AM18" s="27"/>
      <c r="AN18" s="53">
        <v>2</v>
      </c>
      <c r="AO18" s="27">
        <v>491.04</v>
      </c>
      <c r="AP18" s="81" t="s">
        <v>140</v>
      </c>
      <c r="AQ18" s="82" t="s">
        <v>198</v>
      </c>
      <c r="AR18" s="82" t="s">
        <v>198</v>
      </c>
      <c r="AS18" s="82"/>
      <c r="AT18" s="82"/>
      <c r="AU18" s="41"/>
      <c r="AV18" s="22">
        <v>90052</v>
      </c>
      <c r="AW18" s="22"/>
      <c r="AX18" s="22"/>
      <c r="AY18" s="22"/>
      <c r="AZ18" s="22"/>
      <c r="BA18" s="22"/>
      <c r="BB18" s="20" t="s">
        <v>15</v>
      </c>
      <c r="BC18" s="20" t="s">
        <v>196</v>
      </c>
      <c r="BD18" s="22" t="s">
        <v>15</v>
      </c>
      <c r="BE18" s="22"/>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row>
    <row r="19" spans="1:81" x14ac:dyDescent="0.2">
      <c r="A19" s="72">
        <v>18</v>
      </c>
      <c r="B19" s="26" t="s">
        <v>137</v>
      </c>
      <c r="C19" s="128" t="s">
        <v>46</v>
      </c>
      <c r="D19" s="19">
        <v>5</v>
      </c>
      <c r="E19" s="73">
        <v>45798</v>
      </c>
      <c r="F19" s="20" t="s">
        <v>50</v>
      </c>
      <c r="G19" s="20" t="s">
        <v>50</v>
      </c>
      <c r="H19" s="20" t="s">
        <v>2</v>
      </c>
      <c r="I19" s="74" t="s">
        <v>21</v>
      </c>
      <c r="J19" s="20" t="s">
        <v>126</v>
      </c>
      <c r="K19" s="20" t="s">
        <v>78</v>
      </c>
      <c r="L19" s="20" t="s">
        <v>2</v>
      </c>
      <c r="M19" s="20" t="s">
        <v>2</v>
      </c>
      <c r="N19" s="20" t="s">
        <v>2</v>
      </c>
      <c r="O19" s="20" t="s">
        <v>126</v>
      </c>
      <c r="P19" s="20" t="s">
        <v>199</v>
      </c>
      <c r="Q19" s="75" t="s">
        <v>0</v>
      </c>
      <c r="R19" s="29"/>
      <c r="S19" s="20" t="s">
        <v>0</v>
      </c>
      <c r="T19" s="22"/>
      <c r="U19" s="22"/>
      <c r="V19" s="20"/>
      <c r="W19" s="29"/>
      <c r="X19" s="29" t="s">
        <v>164</v>
      </c>
      <c r="Y19" s="21">
        <v>0</v>
      </c>
      <c r="Z19" s="78" t="s">
        <v>4</v>
      </c>
      <c r="AA19" s="88" t="s">
        <v>128</v>
      </c>
      <c r="AB19" s="78" t="s">
        <v>4</v>
      </c>
      <c r="AC19" s="73" t="s">
        <v>201</v>
      </c>
      <c r="AD19" s="99" t="s">
        <v>200</v>
      </c>
      <c r="AE19" s="79"/>
      <c r="AF19" s="22"/>
      <c r="AG19" s="80" t="s">
        <v>26</v>
      </c>
      <c r="AH19" s="20" t="s">
        <v>46</v>
      </c>
      <c r="AI19" s="74">
        <v>90059</v>
      </c>
      <c r="AJ19" s="31">
        <v>757.84</v>
      </c>
      <c r="AK19" s="31"/>
      <c r="AL19" s="31"/>
      <c r="AM19" s="31"/>
      <c r="AN19" s="74">
        <v>1</v>
      </c>
      <c r="AO19" s="31"/>
      <c r="AP19" s="88" t="s">
        <v>128</v>
      </c>
      <c r="AQ19" s="100" t="s">
        <v>203</v>
      </c>
      <c r="AR19" s="100" t="s">
        <v>203</v>
      </c>
      <c r="AS19" s="75"/>
      <c r="AT19" s="75" t="s">
        <v>202</v>
      </c>
      <c r="AU19" s="41"/>
      <c r="AV19" s="22">
        <v>90059</v>
      </c>
      <c r="AW19" s="22"/>
      <c r="AX19" s="100" t="s">
        <v>204</v>
      </c>
      <c r="AY19" s="22"/>
      <c r="AZ19" s="22"/>
      <c r="BA19" s="22"/>
      <c r="BB19" s="20" t="s">
        <v>50</v>
      </c>
      <c r="BC19" s="20" t="s">
        <v>199</v>
      </c>
      <c r="BD19" s="22" t="s">
        <v>50</v>
      </c>
      <c r="BE19" s="22"/>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row>
    <row r="20" spans="1:81" x14ac:dyDescent="0.2">
      <c r="A20" s="72">
        <v>15</v>
      </c>
      <c r="B20" s="26" t="s">
        <v>137</v>
      </c>
      <c r="C20" s="128" t="s">
        <v>46</v>
      </c>
      <c r="D20" s="19">
        <v>6</v>
      </c>
      <c r="E20" s="73">
        <v>45803</v>
      </c>
      <c r="F20" s="98" t="s">
        <v>42</v>
      </c>
      <c r="G20" s="20" t="s">
        <v>42</v>
      </c>
      <c r="H20" s="20" t="s">
        <v>2</v>
      </c>
      <c r="I20" s="74"/>
      <c r="J20" s="20" t="s">
        <v>126</v>
      </c>
      <c r="K20" s="20" t="s">
        <v>82</v>
      </c>
      <c r="L20" s="20" t="s">
        <v>2</v>
      </c>
      <c r="M20" s="20" t="s">
        <v>2</v>
      </c>
      <c r="N20" s="20" t="s">
        <v>2</v>
      </c>
      <c r="O20" s="20" t="s">
        <v>126</v>
      </c>
      <c r="P20" s="20" t="s">
        <v>205</v>
      </c>
      <c r="Q20" s="75" t="s">
        <v>0</v>
      </c>
      <c r="R20" s="22"/>
      <c r="S20" s="22"/>
      <c r="T20" s="22"/>
      <c r="U20" s="22"/>
      <c r="V20" s="20"/>
      <c r="W20" s="29"/>
      <c r="X20" s="77">
        <v>45783</v>
      </c>
      <c r="Y20" s="21">
        <v>1110.68</v>
      </c>
      <c r="Z20" s="78" t="s">
        <v>4</v>
      </c>
      <c r="AA20" s="29"/>
      <c r="AB20" s="78" t="s">
        <v>4</v>
      </c>
      <c r="AC20" s="84" t="s">
        <v>146</v>
      </c>
      <c r="AD20" s="101" t="s">
        <v>187</v>
      </c>
      <c r="AE20" s="79"/>
      <c r="AF20" s="22"/>
      <c r="AG20" s="22" t="s">
        <v>83</v>
      </c>
      <c r="AH20" s="81" t="s">
        <v>46</v>
      </c>
      <c r="AI20" s="53">
        <v>90040</v>
      </c>
      <c r="AJ20" s="27">
        <v>306.64999999999998</v>
      </c>
      <c r="AK20" s="27"/>
      <c r="AL20" s="27"/>
      <c r="AM20" s="27"/>
      <c r="AN20" s="53">
        <v>1</v>
      </c>
      <c r="AO20" s="27">
        <v>306.64999999999998</v>
      </c>
      <c r="AP20" s="81"/>
      <c r="AQ20" s="82"/>
      <c r="AR20" s="82"/>
      <c r="AS20" s="82"/>
      <c r="AT20" s="82"/>
      <c r="AU20" s="41"/>
      <c r="AV20" s="22">
        <v>90040</v>
      </c>
      <c r="AW20" s="22"/>
      <c r="AX20" s="22"/>
      <c r="AY20" s="22"/>
      <c r="AZ20" s="22"/>
      <c r="BA20" s="22"/>
      <c r="BB20" s="20" t="s">
        <v>42</v>
      </c>
      <c r="BC20" s="20" t="s">
        <v>205</v>
      </c>
      <c r="BD20" s="22" t="s">
        <v>42</v>
      </c>
      <c r="BE20" s="22"/>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row>
    <row r="21" spans="1:81" x14ac:dyDescent="0.2">
      <c r="A21" s="28"/>
      <c r="B21" s="21"/>
      <c r="C21" s="86" t="s">
        <v>159</v>
      </c>
      <c r="D21" s="28">
        <v>6</v>
      </c>
      <c r="E21" s="87"/>
      <c r="F21" s="88" t="s">
        <v>206</v>
      </c>
      <c r="G21" s="29"/>
      <c r="H21" s="29"/>
      <c r="I21" s="28"/>
      <c r="J21" s="29"/>
      <c r="K21" s="29"/>
      <c r="L21" s="29"/>
      <c r="M21" s="29"/>
      <c r="N21" s="29"/>
      <c r="O21" s="29"/>
      <c r="P21" s="29"/>
      <c r="Q21" s="84"/>
      <c r="R21" s="29"/>
      <c r="S21" s="29"/>
      <c r="T21" s="29"/>
      <c r="U21" s="29"/>
      <c r="V21" s="29"/>
      <c r="W21" s="29"/>
      <c r="X21" s="77"/>
      <c r="Y21" s="21"/>
      <c r="Z21" s="75"/>
      <c r="AA21" s="29"/>
      <c r="AB21" s="20"/>
      <c r="AC21" s="84"/>
      <c r="AD21" s="102"/>
      <c r="AE21" s="84"/>
      <c r="AF21" s="29"/>
      <c r="AG21" s="22" t="s">
        <v>83</v>
      </c>
      <c r="AH21" s="89"/>
      <c r="AI21" s="90">
        <v>89726</v>
      </c>
      <c r="AJ21" s="30"/>
      <c r="AK21" s="30"/>
      <c r="AL21" s="30"/>
      <c r="AM21" s="30"/>
      <c r="AN21" s="90"/>
      <c r="AO21" s="30"/>
      <c r="AP21" s="89"/>
      <c r="AQ21" s="91" t="s">
        <v>161</v>
      </c>
      <c r="AR21" s="91" t="s">
        <v>161</v>
      </c>
      <c r="AS21" s="91"/>
      <c r="AT21" s="91"/>
      <c r="AU21" s="92"/>
      <c r="AV21" s="29">
        <v>89726</v>
      </c>
      <c r="AW21" s="29"/>
      <c r="AX21" s="29"/>
      <c r="AY21" s="29"/>
      <c r="AZ21" s="29"/>
      <c r="BA21" s="29"/>
      <c r="BB21" s="29"/>
      <c r="BC21" s="29"/>
      <c r="BD21" s="29"/>
      <c r="BE21" s="29"/>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row>
    <row r="22" spans="1:81" x14ac:dyDescent="0.2">
      <c r="A22" s="72">
        <v>22</v>
      </c>
      <c r="B22" s="26" t="s">
        <v>137</v>
      </c>
      <c r="C22" s="128" t="s">
        <v>46</v>
      </c>
      <c r="D22" s="19">
        <v>7</v>
      </c>
      <c r="E22" s="73">
        <v>45803</v>
      </c>
      <c r="F22" s="20" t="s">
        <v>38</v>
      </c>
      <c r="G22" s="20" t="s">
        <v>38</v>
      </c>
      <c r="H22" s="20" t="s">
        <v>2</v>
      </c>
      <c r="I22" s="74" t="s">
        <v>21</v>
      </c>
      <c r="J22" s="20" t="s">
        <v>126</v>
      </c>
      <c r="K22" s="20" t="s">
        <v>13</v>
      </c>
      <c r="L22" s="20"/>
      <c r="M22" s="20"/>
      <c r="N22" s="20"/>
      <c r="O22" s="20" t="s">
        <v>126</v>
      </c>
      <c r="P22" s="20" t="s">
        <v>207</v>
      </c>
      <c r="Q22" s="75" t="s">
        <v>70</v>
      </c>
      <c r="R22" s="20"/>
      <c r="S22" s="20" t="s">
        <v>2</v>
      </c>
      <c r="T22" s="22"/>
      <c r="U22" s="22"/>
      <c r="V22" s="20"/>
      <c r="W22" s="29"/>
      <c r="X22" s="77">
        <v>45800</v>
      </c>
      <c r="Y22" s="21">
        <v>438.4</v>
      </c>
      <c r="Z22" s="84" t="s">
        <v>57</v>
      </c>
      <c r="AA22" s="29"/>
      <c r="AB22" s="84" t="s">
        <v>57</v>
      </c>
      <c r="AC22" s="84" t="s">
        <v>146</v>
      </c>
      <c r="AD22" s="20" t="s">
        <v>208</v>
      </c>
      <c r="AE22" s="79"/>
      <c r="AF22" s="22"/>
      <c r="AG22" s="80" t="s">
        <v>26</v>
      </c>
      <c r="AH22" s="81" t="s">
        <v>46</v>
      </c>
      <c r="AI22" s="53">
        <v>90061</v>
      </c>
      <c r="AJ22" s="27">
        <v>366.18</v>
      </c>
      <c r="AK22" s="27"/>
      <c r="AL22" s="27"/>
      <c r="AM22" s="27"/>
      <c r="AN22" s="53">
        <v>1</v>
      </c>
      <c r="AO22" s="27">
        <v>366.18</v>
      </c>
      <c r="AP22" s="81"/>
      <c r="AQ22" s="82"/>
      <c r="AR22" s="82"/>
      <c r="AS22" s="82"/>
      <c r="AT22" s="82"/>
      <c r="AU22" s="41"/>
      <c r="AV22" s="22">
        <v>90061</v>
      </c>
      <c r="AW22" s="22"/>
      <c r="AX22" s="22"/>
      <c r="AY22" s="22"/>
      <c r="AZ22" s="22"/>
      <c r="BA22" s="22"/>
      <c r="BB22" s="20" t="s">
        <v>38</v>
      </c>
      <c r="BC22" s="22" t="s">
        <v>207</v>
      </c>
      <c r="BD22" s="22" t="s">
        <v>38</v>
      </c>
      <c r="BE22" s="22"/>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row>
    <row r="23" spans="1:81" x14ac:dyDescent="0.2">
      <c r="A23" s="72">
        <v>13</v>
      </c>
      <c r="B23" s="26" t="s">
        <v>137</v>
      </c>
      <c r="C23" s="128" t="s">
        <v>46</v>
      </c>
      <c r="D23" s="19">
        <v>8</v>
      </c>
      <c r="E23" s="73">
        <v>45803</v>
      </c>
      <c r="F23" s="20" t="s">
        <v>72</v>
      </c>
      <c r="G23" s="20" t="s">
        <v>37</v>
      </c>
      <c r="H23" s="20" t="s">
        <v>6</v>
      </c>
      <c r="I23" s="74" t="s">
        <v>21</v>
      </c>
      <c r="J23" s="20" t="s">
        <v>126</v>
      </c>
      <c r="K23" s="20" t="s">
        <v>82</v>
      </c>
      <c r="L23" s="20" t="s">
        <v>6</v>
      </c>
      <c r="M23" s="20" t="s">
        <v>6</v>
      </c>
      <c r="N23" s="20" t="s">
        <v>6</v>
      </c>
      <c r="O23" s="20" t="s">
        <v>126</v>
      </c>
      <c r="P23" s="20" t="s">
        <v>209</v>
      </c>
      <c r="Q23" s="75" t="s">
        <v>0</v>
      </c>
      <c r="R23" s="20" t="s">
        <v>0</v>
      </c>
      <c r="S23" s="20" t="s">
        <v>0</v>
      </c>
      <c r="T23" s="22"/>
      <c r="U23" s="22"/>
      <c r="V23" s="76" t="s">
        <v>210</v>
      </c>
      <c r="W23" s="29"/>
      <c r="X23" s="29" t="s">
        <v>164</v>
      </c>
      <c r="Y23" s="21">
        <v>0</v>
      </c>
      <c r="Z23" s="94" t="s">
        <v>8</v>
      </c>
      <c r="AA23" s="88" t="s">
        <v>128</v>
      </c>
      <c r="AB23" s="94" t="s">
        <v>8</v>
      </c>
      <c r="AC23" s="75" t="s">
        <v>212</v>
      </c>
      <c r="AD23" s="20" t="s">
        <v>211</v>
      </c>
      <c r="AE23" s="79"/>
      <c r="AF23" s="22"/>
      <c r="AG23" s="22"/>
      <c r="AH23" s="22"/>
      <c r="AI23" s="19">
        <v>90033</v>
      </c>
      <c r="AJ23" s="18">
        <v>2318.46</v>
      </c>
      <c r="AK23" s="21"/>
      <c r="AL23" s="18"/>
      <c r="AM23" s="18"/>
      <c r="AN23" s="19"/>
      <c r="AO23" s="18"/>
      <c r="AP23" s="88" t="s">
        <v>128</v>
      </c>
      <c r="AQ23" s="79"/>
      <c r="AR23" s="79"/>
      <c r="AS23" s="79"/>
      <c r="AT23" s="79"/>
      <c r="AU23" s="41"/>
      <c r="AV23" s="22">
        <v>90033</v>
      </c>
      <c r="AW23" s="22"/>
      <c r="AX23" s="22"/>
      <c r="AY23" s="22"/>
      <c r="AZ23" s="22"/>
      <c r="BA23" s="22"/>
      <c r="BB23" s="20" t="s">
        <v>37</v>
      </c>
      <c r="BC23" s="22" t="s">
        <v>209</v>
      </c>
      <c r="BD23" s="22" t="s">
        <v>37</v>
      </c>
      <c r="BE23" s="22"/>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row>
    <row r="24" spans="1:81" x14ac:dyDescent="0.2">
      <c r="A24" s="72">
        <v>16</v>
      </c>
      <c r="B24" s="26" t="s">
        <v>137</v>
      </c>
      <c r="C24" s="128" t="s">
        <v>46</v>
      </c>
      <c r="D24" s="19">
        <v>9</v>
      </c>
      <c r="E24" s="73">
        <v>45803</v>
      </c>
      <c r="F24" s="98" t="s">
        <v>36</v>
      </c>
      <c r="G24" s="20" t="s">
        <v>36</v>
      </c>
      <c r="H24" s="20" t="s">
        <v>2</v>
      </c>
      <c r="I24" s="74" t="s">
        <v>11</v>
      </c>
      <c r="J24" s="20" t="s">
        <v>126</v>
      </c>
      <c r="K24" s="20" t="s">
        <v>78</v>
      </c>
      <c r="L24" s="20" t="s">
        <v>2</v>
      </c>
      <c r="M24" s="20" t="s">
        <v>2</v>
      </c>
      <c r="N24" s="20" t="s">
        <v>2</v>
      </c>
      <c r="O24" s="20" t="s">
        <v>126</v>
      </c>
      <c r="P24" s="20" t="s">
        <v>213</v>
      </c>
      <c r="Q24" s="75" t="s">
        <v>2</v>
      </c>
      <c r="R24" s="20" t="s">
        <v>2</v>
      </c>
      <c r="S24" s="22"/>
      <c r="T24" s="22" t="s">
        <v>214</v>
      </c>
      <c r="U24" s="22"/>
      <c r="V24" s="76" t="s">
        <v>215</v>
      </c>
      <c r="W24" s="29"/>
      <c r="X24" s="77">
        <v>45790</v>
      </c>
      <c r="Y24" s="21">
        <v>927.73</v>
      </c>
      <c r="Z24" s="86" t="s">
        <v>7</v>
      </c>
      <c r="AA24" s="88" t="s">
        <v>216</v>
      </c>
      <c r="AB24" s="86" t="s">
        <v>7</v>
      </c>
      <c r="AC24" s="73" t="s">
        <v>218</v>
      </c>
      <c r="AD24" s="73" t="s">
        <v>217</v>
      </c>
      <c r="AE24" s="79"/>
      <c r="AF24" s="22"/>
      <c r="AG24" s="22"/>
      <c r="AH24" s="22"/>
      <c r="AI24" s="19">
        <v>90049</v>
      </c>
      <c r="AJ24" s="18">
        <v>578.97</v>
      </c>
      <c r="AK24" s="21"/>
      <c r="AL24" s="18"/>
      <c r="AM24" s="18"/>
      <c r="AN24" s="19"/>
      <c r="AO24" s="18"/>
      <c r="AP24" s="88" t="s">
        <v>216</v>
      </c>
      <c r="AQ24" s="79"/>
      <c r="AR24" s="79"/>
      <c r="AS24" s="79"/>
      <c r="AT24" s="79"/>
      <c r="AU24" s="41"/>
      <c r="AV24" s="22">
        <v>90049</v>
      </c>
      <c r="AW24" s="22"/>
      <c r="AX24" s="22"/>
      <c r="AY24" s="22"/>
      <c r="AZ24" s="22"/>
      <c r="BA24" s="22"/>
      <c r="BB24" s="20" t="s">
        <v>36</v>
      </c>
      <c r="BC24" s="22" t="s">
        <v>213</v>
      </c>
      <c r="BD24" s="22" t="s">
        <v>36</v>
      </c>
      <c r="BE24" s="22"/>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row>
    <row r="25" spans="1:81" x14ac:dyDescent="0.2">
      <c r="A25" s="72">
        <v>17</v>
      </c>
      <c r="B25" s="26" t="s">
        <v>137</v>
      </c>
      <c r="C25" s="128" t="s">
        <v>46</v>
      </c>
      <c r="D25" s="19">
        <v>10</v>
      </c>
      <c r="E25" s="73">
        <v>45803</v>
      </c>
      <c r="F25" s="20" t="s">
        <v>43</v>
      </c>
      <c r="G25" s="20" t="s">
        <v>43</v>
      </c>
      <c r="H25" s="20" t="s">
        <v>6</v>
      </c>
      <c r="I25" s="74" t="s">
        <v>21</v>
      </c>
      <c r="J25" s="20" t="s">
        <v>126</v>
      </c>
      <c r="K25" s="20" t="s">
        <v>78</v>
      </c>
      <c r="L25" s="20" t="s">
        <v>6</v>
      </c>
      <c r="M25" s="20" t="s">
        <v>6</v>
      </c>
      <c r="N25" s="20" t="s">
        <v>6</v>
      </c>
      <c r="O25" s="20" t="s">
        <v>126</v>
      </c>
      <c r="P25" s="20" t="s">
        <v>219</v>
      </c>
      <c r="Q25" s="75" t="s">
        <v>2</v>
      </c>
      <c r="R25" s="75" t="s">
        <v>2</v>
      </c>
      <c r="S25" s="22"/>
      <c r="T25" s="22" t="s">
        <v>214</v>
      </c>
      <c r="U25" s="22"/>
      <c r="V25" s="76" t="s">
        <v>220</v>
      </c>
      <c r="W25" s="29"/>
      <c r="X25" s="29" t="s">
        <v>164</v>
      </c>
      <c r="Y25" s="21">
        <v>0</v>
      </c>
      <c r="Z25" s="94" t="s">
        <v>8</v>
      </c>
      <c r="AA25" s="88" t="s">
        <v>128</v>
      </c>
      <c r="AB25" s="94" t="s">
        <v>8</v>
      </c>
      <c r="AC25" s="75" t="s">
        <v>220</v>
      </c>
      <c r="AD25" s="20" t="s">
        <v>221</v>
      </c>
      <c r="AE25" s="79"/>
      <c r="AF25" s="22"/>
      <c r="AG25" s="22"/>
      <c r="AH25" s="22"/>
      <c r="AI25" s="19">
        <v>90054</v>
      </c>
      <c r="AJ25" s="18">
        <v>541.36</v>
      </c>
      <c r="AK25" s="21"/>
      <c r="AL25" s="18"/>
      <c r="AM25" s="18"/>
      <c r="AN25" s="19"/>
      <c r="AO25" s="18"/>
      <c r="AP25" s="88" t="s">
        <v>128</v>
      </c>
      <c r="AQ25" s="79"/>
      <c r="AR25" s="79"/>
      <c r="AS25" s="79"/>
      <c r="AT25" s="79"/>
      <c r="AU25" s="41"/>
      <c r="AV25" s="22">
        <v>90054</v>
      </c>
      <c r="AW25" s="22"/>
      <c r="AX25" s="22"/>
      <c r="AY25" s="22"/>
      <c r="AZ25" s="22"/>
      <c r="BA25" s="22"/>
      <c r="BB25" s="20" t="s">
        <v>43</v>
      </c>
      <c r="BC25" s="22" t="s">
        <v>219</v>
      </c>
      <c r="BD25" s="22" t="s">
        <v>43</v>
      </c>
      <c r="BE25" s="22"/>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row>
    <row r="26" spans="1:81" x14ac:dyDescent="0.2">
      <c r="A26" s="72">
        <v>42</v>
      </c>
      <c r="B26" s="26" t="s">
        <v>137</v>
      </c>
      <c r="C26" s="129" t="s">
        <v>67</v>
      </c>
      <c r="D26" s="19">
        <v>1</v>
      </c>
      <c r="E26" s="73">
        <v>45803</v>
      </c>
      <c r="F26" s="20" t="s">
        <v>16</v>
      </c>
      <c r="G26" s="20" t="s">
        <v>16</v>
      </c>
      <c r="H26" s="20" t="s">
        <v>2</v>
      </c>
      <c r="I26" s="74" t="s">
        <v>11</v>
      </c>
      <c r="J26" s="20" t="s">
        <v>126</v>
      </c>
      <c r="K26" s="20" t="s">
        <v>127</v>
      </c>
      <c r="L26" s="20" t="s">
        <v>2</v>
      </c>
      <c r="M26" s="20" t="s">
        <v>2</v>
      </c>
      <c r="N26" s="20" t="s">
        <v>2</v>
      </c>
      <c r="O26" s="20" t="s">
        <v>126</v>
      </c>
      <c r="P26" s="20" t="s">
        <v>222</v>
      </c>
      <c r="Q26" s="75" t="s">
        <v>0</v>
      </c>
      <c r="R26" s="22"/>
      <c r="S26" s="20" t="s">
        <v>0</v>
      </c>
      <c r="T26" s="22"/>
      <c r="U26" s="22"/>
      <c r="V26" s="76" t="s">
        <v>223</v>
      </c>
      <c r="W26" s="29"/>
      <c r="X26" s="77">
        <v>45759</v>
      </c>
      <c r="Y26" s="21">
        <v>9306.3799999999992</v>
      </c>
      <c r="Z26" s="86" t="s">
        <v>7</v>
      </c>
      <c r="AA26" s="29" t="s">
        <v>140</v>
      </c>
      <c r="AB26" s="86" t="s">
        <v>7</v>
      </c>
      <c r="AC26" s="73" t="s">
        <v>223</v>
      </c>
      <c r="AD26" s="73" t="s">
        <v>224</v>
      </c>
      <c r="AE26" s="79"/>
      <c r="AF26" s="22"/>
      <c r="AG26" s="22" t="s">
        <v>83</v>
      </c>
      <c r="AH26" s="81" t="s">
        <v>67</v>
      </c>
      <c r="AI26" s="53">
        <v>90028</v>
      </c>
      <c r="AJ26" s="27">
        <v>1130.6300000000001</v>
      </c>
      <c r="AK26" s="27"/>
      <c r="AL26" s="27"/>
      <c r="AM26" s="27"/>
      <c r="AN26" s="53">
        <v>2</v>
      </c>
      <c r="AO26" s="27">
        <v>1130.6300000000001</v>
      </c>
      <c r="AP26" s="81" t="s">
        <v>140</v>
      </c>
      <c r="AQ26" s="82" t="s">
        <v>225</v>
      </c>
      <c r="AR26" s="82" t="s">
        <v>225</v>
      </c>
      <c r="AS26" s="82"/>
      <c r="AT26" s="82"/>
      <c r="AU26" s="41"/>
      <c r="AV26" s="22">
        <v>90028</v>
      </c>
      <c r="AW26" s="22"/>
      <c r="AX26" s="22"/>
      <c r="AY26" s="22"/>
      <c r="AZ26" s="22"/>
      <c r="BA26" s="22"/>
      <c r="BB26" s="20" t="s">
        <v>16</v>
      </c>
      <c r="BC26" s="22" t="s">
        <v>222</v>
      </c>
      <c r="BD26" s="22" t="s">
        <v>16</v>
      </c>
      <c r="BE26" s="22"/>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row>
    <row r="27" spans="1:81" x14ac:dyDescent="0.2">
      <c r="A27" s="72">
        <v>3</v>
      </c>
      <c r="B27" s="26" t="s">
        <v>137</v>
      </c>
      <c r="C27" s="129" t="s">
        <v>67</v>
      </c>
      <c r="D27" s="19">
        <v>2</v>
      </c>
      <c r="E27" s="73">
        <v>45803</v>
      </c>
      <c r="F27" s="98" t="s">
        <v>69</v>
      </c>
      <c r="G27" s="20" t="s">
        <v>17</v>
      </c>
      <c r="H27" s="20" t="s">
        <v>2</v>
      </c>
      <c r="I27" s="74" t="s">
        <v>21</v>
      </c>
      <c r="J27" s="20" t="s">
        <v>126</v>
      </c>
      <c r="K27" s="20" t="s">
        <v>13</v>
      </c>
      <c r="L27" s="20"/>
      <c r="M27" s="20"/>
      <c r="N27" s="20"/>
      <c r="O27" s="20" t="s">
        <v>126</v>
      </c>
      <c r="P27" s="20" t="s">
        <v>226</v>
      </c>
      <c r="Q27" s="75" t="s">
        <v>70</v>
      </c>
      <c r="R27" s="75" t="s">
        <v>0</v>
      </c>
      <c r="S27" s="20" t="s">
        <v>2</v>
      </c>
      <c r="T27" s="22"/>
      <c r="U27" s="22"/>
      <c r="V27" s="76" t="s">
        <v>227</v>
      </c>
      <c r="W27" s="29"/>
      <c r="X27" s="77">
        <v>45778</v>
      </c>
      <c r="Y27" s="21">
        <v>23091.21</v>
      </c>
      <c r="Z27" s="86" t="s">
        <v>7</v>
      </c>
      <c r="AA27" s="29"/>
      <c r="AB27" s="86" t="s">
        <v>7</v>
      </c>
      <c r="AC27" s="73" t="s">
        <v>227</v>
      </c>
      <c r="AD27" s="73" t="s">
        <v>228</v>
      </c>
      <c r="AE27" s="79"/>
      <c r="AF27" s="22"/>
      <c r="AG27" s="22" t="s">
        <v>83</v>
      </c>
      <c r="AH27" s="81" t="s">
        <v>67</v>
      </c>
      <c r="AI27" s="53">
        <v>90057</v>
      </c>
      <c r="AJ27" s="27">
        <v>1743.56</v>
      </c>
      <c r="AK27" s="27"/>
      <c r="AL27" s="27"/>
      <c r="AM27" s="27"/>
      <c r="AN27" s="53">
        <v>4</v>
      </c>
      <c r="AO27" s="27">
        <v>1743.56</v>
      </c>
      <c r="AP27" s="81"/>
      <c r="AQ27" s="82" t="s">
        <v>229</v>
      </c>
      <c r="AR27" s="82" t="s">
        <v>229</v>
      </c>
      <c r="AS27" s="82"/>
      <c r="AT27" s="82"/>
      <c r="AU27" s="41"/>
      <c r="AV27" s="22">
        <v>90057</v>
      </c>
      <c r="AW27" s="22"/>
      <c r="AX27" s="22"/>
      <c r="AY27" s="22"/>
      <c r="AZ27" s="22"/>
      <c r="BA27" s="22"/>
      <c r="BB27" s="20" t="s">
        <v>17</v>
      </c>
      <c r="BC27" s="22" t="s">
        <v>226</v>
      </c>
      <c r="BD27" s="22" t="s">
        <v>17</v>
      </c>
      <c r="BE27" s="22"/>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row>
    <row r="28" spans="1:81" x14ac:dyDescent="0.2">
      <c r="A28" s="72">
        <v>2</v>
      </c>
      <c r="B28" s="26" t="s">
        <v>137</v>
      </c>
      <c r="C28" s="129" t="s">
        <v>67</v>
      </c>
      <c r="D28" s="19">
        <v>3</v>
      </c>
      <c r="E28" s="73">
        <v>45803</v>
      </c>
      <c r="F28" s="20" t="s">
        <v>25</v>
      </c>
      <c r="G28" s="20" t="s">
        <v>25</v>
      </c>
      <c r="H28" s="20" t="s">
        <v>2</v>
      </c>
      <c r="I28" s="74" t="s">
        <v>11</v>
      </c>
      <c r="J28" s="20" t="s">
        <v>126</v>
      </c>
      <c r="K28" s="20" t="s">
        <v>13</v>
      </c>
      <c r="L28" s="20"/>
      <c r="M28" s="20"/>
      <c r="N28" s="20"/>
      <c r="O28" s="20" t="s">
        <v>126</v>
      </c>
      <c r="P28" s="20" t="s">
        <v>230</v>
      </c>
      <c r="Q28" s="75" t="s">
        <v>70</v>
      </c>
      <c r="R28" s="20"/>
      <c r="S28" s="20" t="s">
        <v>2</v>
      </c>
      <c r="T28" s="22"/>
      <c r="U28" s="22"/>
      <c r="V28" s="20"/>
      <c r="W28" s="29"/>
      <c r="X28" s="77">
        <v>45747</v>
      </c>
      <c r="Y28" s="21">
        <v>14787.74</v>
      </c>
      <c r="Z28" s="78" t="s">
        <v>4</v>
      </c>
      <c r="AA28" s="29" t="s">
        <v>140</v>
      </c>
      <c r="AB28" s="78" t="s">
        <v>4</v>
      </c>
      <c r="AC28" s="73" t="s">
        <v>231</v>
      </c>
      <c r="AD28" s="73" t="s">
        <v>145</v>
      </c>
      <c r="AE28" s="79"/>
      <c r="AF28" s="22"/>
      <c r="AG28" s="22"/>
      <c r="AH28" s="22"/>
      <c r="AI28" s="19">
        <v>90037</v>
      </c>
      <c r="AJ28" s="18">
        <v>535.03</v>
      </c>
      <c r="AK28" s="21"/>
      <c r="AL28" s="18"/>
      <c r="AM28" s="18"/>
      <c r="AN28" s="19"/>
      <c r="AO28" s="18"/>
      <c r="AP28" s="29" t="s">
        <v>140</v>
      </c>
      <c r="AQ28" s="79"/>
      <c r="AR28" s="79"/>
      <c r="AS28" s="79"/>
      <c r="AT28" s="79"/>
      <c r="AU28" s="41"/>
      <c r="AV28" s="22">
        <v>90037</v>
      </c>
      <c r="AW28" s="22"/>
      <c r="AX28" s="22"/>
      <c r="AY28" s="22"/>
      <c r="AZ28" s="22"/>
      <c r="BA28" s="22"/>
      <c r="BB28" s="20" t="s">
        <v>25</v>
      </c>
      <c r="BC28" s="22" t="s">
        <v>230</v>
      </c>
      <c r="BD28" s="22" t="s">
        <v>25</v>
      </c>
      <c r="BE28" s="22"/>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row>
    <row r="29" spans="1:81" x14ac:dyDescent="0.2">
      <c r="A29" s="72">
        <v>1</v>
      </c>
      <c r="B29" s="26" t="s">
        <v>137</v>
      </c>
      <c r="C29" s="129" t="s">
        <v>67</v>
      </c>
      <c r="D29" s="19">
        <v>4</v>
      </c>
      <c r="E29" s="73">
        <v>45803</v>
      </c>
      <c r="F29" s="20" t="s">
        <v>62</v>
      </c>
      <c r="G29" s="20" t="s">
        <v>75</v>
      </c>
      <c r="H29" s="20" t="s">
        <v>2</v>
      </c>
      <c r="I29" s="74" t="s">
        <v>11</v>
      </c>
      <c r="J29" s="20" t="s">
        <v>126</v>
      </c>
      <c r="K29" s="20" t="s">
        <v>82</v>
      </c>
      <c r="L29" s="20" t="s">
        <v>0</v>
      </c>
      <c r="M29" s="20" t="s">
        <v>0</v>
      </c>
      <c r="N29" s="20" t="s">
        <v>0</v>
      </c>
      <c r="O29" s="20" t="s">
        <v>126</v>
      </c>
      <c r="P29" s="20" t="s">
        <v>232</v>
      </c>
      <c r="Q29" s="75" t="s">
        <v>0</v>
      </c>
      <c r="R29" s="75" t="s">
        <v>0</v>
      </c>
      <c r="S29" s="22"/>
      <c r="T29" s="22"/>
      <c r="U29" s="22"/>
      <c r="V29" s="76" t="s">
        <v>233</v>
      </c>
      <c r="W29" s="29"/>
      <c r="X29" s="77">
        <v>45750</v>
      </c>
      <c r="Y29" s="21">
        <v>23091.040000000001</v>
      </c>
      <c r="Z29" s="86" t="s">
        <v>7</v>
      </c>
      <c r="AA29" s="29" t="s">
        <v>140</v>
      </c>
      <c r="AB29" s="86" t="s">
        <v>7</v>
      </c>
      <c r="AC29" s="73" t="s">
        <v>233</v>
      </c>
      <c r="AD29" s="73" t="s">
        <v>153</v>
      </c>
      <c r="AE29" s="79"/>
      <c r="AF29" s="22"/>
      <c r="AG29" s="22"/>
      <c r="AH29" s="22"/>
      <c r="AI29" s="19">
        <v>90030</v>
      </c>
      <c r="AJ29" s="18">
        <v>619.69000000000005</v>
      </c>
      <c r="AK29" s="21"/>
      <c r="AL29" s="18"/>
      <c r="AM29" s="18"/>
      <c r="AN29" s="19"/>
      <c r="AO29" s="18"/>
      <c r="AP29" s="29" t="s">
        <v>140</v>
      </c>
      <c r="AQ29" s="79"/>
      <c r="AR29" s="79"/>
      <c r="AS29" s="79"/>
      <c r="AT29" s="79"/>
      <c r="AU29" s="41"/>
      <c r="AV29" s="22">
        <v>90030</v>
      </c>
      <c r="AW29" s="22"/>
      <c r="AX29" s="22"/>
      <c r="AY29" s="22"/>
      <c r="AZ29" s="22"/>
      <c r="BA29" s="22"/>
      <c r="BB29" s="20" t="s">
        <v>75</v>
      </c>
      <c r="BC29" s="22" t="s">
        <v>232</v>
      </c>
      <c r="BD29" s="22" t="s">
        <v>75</v>
      </c>
      <c r="BE29" s="22"/>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row>
    <row r="30" spans="1:81" x14ac:dyDescent="0.2">
      <c r="A30" s="72">
        <v>24</v>
      </c>
      <c r="B30" s="26" t="s">
        <v>137</v>
      </c>
      <c r="C30" s="130" t="s">
        <v>41</v>
      </c>
      <c r="D30" s="19">
        <v>1</v>
      </c>
      <c r="E30" s="73">
        <v>45803</v>
      </c>
      <c r="F30" s="20" t="s">
        <v>65</v>
      </c>
      <c r="G30" s="20" t="s">
        <v>234</v>
      </c>
      <c r="H30" s="20" t="s">
        <v>2</v>
      </c>
      <c r="I30" s="74" t="s">
        <v>11</v>
      </c>
      <c r="J30" s="20" t="s">
        <v>126</v>
      </c>
      <c r="K30" s="20" t="s">
        <v>235</v>
      </c>
      <c r="L30" s="20"/>
      <c r="M30" s="20"/>
      <c r="N30" s="20"/>
      <c r="O30" s="20" t="s">
        <v>126</v>
      </c>
      <c r="P30" s="20" t="s">
        <v>236</v>
      </c>
      <c r="Q30" s="75" t="s">
        <v>0</v>
      </c>
      <c r="R30" s="20"/>
      <c r="S30" s="20" t="s">
        <v>0</v>
      </c>
      <c r="T30" s="22"/>
      <c r="U30" s="22"/>
      <c r="V30" s="76" t="s">
        <v>237</v>
      </c>
      <c r="W30" s="29"/>
      <c r="X30" s="77">
        <v>45775</v>
      </c>
      <c r="Y30" s="21">
        <v>32768.75</v>
      </c>
      <c r="Z30" s="84" t="s">
        <v>57</v>
      </c>
      <c r="AA30" s="29" t="s">
        <v>140</v>
      </c>
      <c r="AB30" s="84" t="s">
        <v>57</v>
      </c>
      <c r="AC30" s="73" t="s">
        <v>237</v>
      </c>
      <c r="AD30" s="73" t="s">
        <v>145</v>
      </c>
      <c r="AE30" s="79"/>
      <c r="AF30" s="22"/>
      <c r="AG30" s="80" t="s">
        <v>26</v>
      </c>
      <c r="AH30" s="81" t="s">
        <v>41</v>
      </c>
      <c r="AI30" s="53">
        <v>90060</v>
      </c>
      <c r="AJ30" s="27">
        <v>2493.67</v>
      </c>
      <c r="AK30" s="27"/>
      <c r="AL30" s="27"/>
      <c r="AM30" s="27"/>
      <c r="AN30" s="53">
        <v>5</v>
      </c>
      <c r="AO30" s="27">
        <v>2493.67</v>
      </c>
      <c r="AP30" s="81" t="s">
        <v>140</v>
      </c>
      <c r="AQ30" s="82"/>
      <c r="AR30" s="82"/>
      <c r="AS30" s="82"/>
      <c r="AT30" s="82"/>
      <c r="AU30" s="41"/>
      <c r="AV30" s="22">
        <v>90060</v>
      </c>
      <c r="AW30" s="22"/>
      <c r="AX30" s="22"/>
      <c r="AY30" s="22"/>
      <c r="AZ30" s="22"/>
      <c r="BA30" s="22"/>
      <c r="BB30" s="20" t="s">
        <v>234</v>
      </c>
      <c r="BC30" s="22" t="s">
        <v>236</v>
      </c>
      <c r="BD30" s="22" t="s">
        <v>234</v>
      </c>
      <c r="BE30" s="22"/>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row>
    <row r="31" spans="1:81" x14ac:dyDescent="0.2">
      <c r="A31" s="72">
        <v>25</v>
      </c>
      <c r="B31" s="26" t="s">
        <v>137</v>
      </c>
      <c r="C31" s="130" t="s">
        <v>41</v>
      </c>
      <c r="D31" s="19">
        <v>2</v>
      </c>
      <c r="E31" s="73">
        <v>45803</v>
      </c>
      <c r="F31" s="20" t="s">
        <v>60</v>
      </c>
      <c r="G31" s="20" t="s">
        <v>60</v>
      </c>
      <c r="H31" s="20" t="s">
        <v>6</v>
      </c>
      <c r="I31" s="74" t="s">
        <v>21</v>
      </c>
      <c r="J31" s="20" t="s">
        <v>126</v>
      </c>
      <c r="K31" s="20" t="s">
        <v>82</v>
      </c>
      <c r="L31" s="20" t="s">
        <v>6</v>
      </c>
      <c r="M31" s="20" t="s">
        <v>6</v>
      </c>
      <c r="N31" s="20" t="s">
        <v>6</v>
      </c>
      <c r="O31" s="20" t="s">
        <v>126</v>
      </c>
      <c r="P31" s="20" t="s">
        <v>238</v>
      </c>
      <c r="Q31" s="75" t="s">
        <v>0</v>
      </c>
      <c r="R31" s="20" t="s">
        <v>0</v>
      </c>
      <c r="S31" s="22"/>
      <c r="T31" s="22"/>
      <c r="U31" s="22"/>
      <c r="V31" s="76" t="s">
        <v>239</v>
      </c>
      <c r="W31" s="29"/>
      <c r="X31" s="77">
        <v>45800</v>
      </c>
      <c r="Y31" s="21">
        <v>17810.72</v>
      </c>
      <c r="Z31" s="78" t="s">
        <v>4</v>
      </c>
      <c r="AA31" s="29"/>
      <c r="AB31" s="78" t="s">
        <v>4</v>
      </c>
      <c r="AC31" s="73" t="s">
        <v>241</v>
      </c>
      <c r="AD31" s="73" t="s">
        <v>240</v>
      </c>
      <c r="AE31" s="79"/>
      <c r="AF31" s="22"/>
      <c r="AG31" s="22"/>
      <c r="AH31" s="22"/>
      <c r="AI31" s="19">
        <v>90062</v>
      </c>
      <c r="AJ31" s="18">
        <v>13851.36</v>
      </c>
      <c r="AK31" s="21"/>
      <c r="AL31" s="18"/>
      <c r="AM31" s="18"/>
      <c r="AN31" s="19"/>
      <c r="AO31" s="18"/>
      <c r="AP31" s="29"/>
      <c r="AQ31" s="79"/>
      <c r="AR31" s="79"/>
      <c r="AS31" s="79"/>
      <c r="AT31" s="79"/>
      <c r="AU31" s="41"/>
      <c r="AV31" s="22">
        <v>90062</v>
      </c>
      <c r="AW31" s="22"/>
      <c r="AX31" s="22"/>
      <c r="AY31" s="22"/>
      <c r="AZ31" s="22"/>
      <c r="BA31" s="22"/>
      <c r="BB31" s="20" t="s">
        <v>60</v>
      </c>
      <c r="BC31" s="22" t="s">
        <v>238</v>
      </c>
      <c r="BD31" s="22" t="s">
        <v>60</v>
      </c>
      <c r="BE31" s="22"/>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row>
    <row r="32" spans="1:81" x14ac:dyDescent="0.2">
      <c r="A32" s="72">
        <v>26</v>
      </c>
      <c r="B32" s="26" t="s">
        <v>137</v>
      </c>
      <c r="C32" s="130" t="s">
        <v>41</v>
      </c>
      <c r="D32" s="19">
        <v>3</v>
      </c>
      <c r="E32" s="73">
        <v>45803</v>
      </c>
      <c r="F32" s="20" t="s">
        <v>64</v>
      </c>
      <c r="G32" s="20" t="s">
        <v>64</v>
      </c>
      <c r="H32" s="20" t="s">
        <v>57</v>
      </c>
      <c r="I32" s="74" t="s">
        <v>11</v>
      </c>
      <c r="J32" s="20" t="s">
        <v>126</v>
      </c>
      <c r="K32" s="20" t="s">
        <v>78</v>
      </c>
      <c r="L32" s="20" t="s">
        <v>57</v>
      </c>
      <c r="M32" s="20" t="s">
        <v>57</v>
      </c>
      <c r="N32" s="20" t="s">
        <v>57</v>
      </c>
      <c r="O32" s="20" t="s">
        <v>126</v>
      </c>
      <c r="P32" s="20" t="s">
        <v>242</v>
      </c>
      <c r="Q32" s="75" t="s">
        <v>2</v>
      </c>
      <c r="R32" s="20" t="s">
        <v>2</v>
      </c>
      <c r="S32" s="22"/>
      <c r="T32" s="22" t="s">
        <v>214</v>
      </c>
      <c r="U32" s="22"/>
      <c r="V32" s="20"/>
      <c r="W32" s="29"/>
      <c r="X32" s="77">
        <v>45789</v>
      </c>
      <c r="Y32" s="21">
        <v>3790.73</v>
      </c>
      <c r="Z32" s="78" t="s">
        <v>4</v>
      </c>
      <c r="AA32" s="29" t="s">
        <v>140</v>
      </c>
      <c r="AB32" s="78" t="s">
        <v>4</v>
      </c>
      <c r="AC32" s="75" t="s">
        <v>244</v>
      </c>
      <c r="AD32" s="20" t="s">
        <v>243</v>
      </c>
      <c r="AE32" s="79"/>
      <c r="AF32" s="22"/>
      <c r="AG32" s="22"/>
      <c r="AH32" s="22"/>
      <c r="AI32" s="19">
        <v>90046</v>
      </c>
      <c r="AJ32" s="18">
        <v>1165.48</v>
      </c>
      <c r="AK32" s="21"/>
      <c r="AL32" s="18"/>
      <c r="AM32" s="18"/>
      <c r="AN32" s="19"/>
      <c r="AO32" s="18"/>
      <c r="AP32" s="29" t="s">
        <v>140</v>
      </c>
      <c r="AQ32" s="79"/>
      <c r="AR32" s="79"/>
      <c r="AS32" s="79"/>
      <c r="AT32" s="79"/>
      <c r="AU32" s="41"/>
      <c r="AV32" s="22">
        <v>90046</v>
      </c>
      <c r="AW32" s="22"/>
      <c r="AX32" s="22"/>
      <c r="AY32" s="22"/>
      <c r="AZ32" s="22"/>
      <c r="BA32" s="22"/>
      <c r="BB32" s="20" t="s">
        <v>64</v>
      </c>
      <c r="BC32" s="22" t="s">
        <v>242</v>
      </c>
      <c r="BD32" s="22" t="s">
        <v>64</v>
      </c>
      <c r="BE32" s="22"/>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row>
    <row r="33" spans="1:81" x14ac:dyDescent="0.2">
      <c r="A33" s="72">
        <v>27</v>
      </c>
      <c r="B33" s="26" t="s">
        <v>137</v>
      </c>
      <c r="C33" s="130" t="s">
        <v>41</v>
      </c>
      <c r="D33" s="19">
        <v>4</v>
      </c>
      <c r="E33" s="73">
        <v>45799</v>
      </c>
      <c r="F33" s="20" t="s">
        <v>49</v>
      </c>
      <c r="G33" s="20" t="s">
        <v>79</v>
      </c>
      <c r="H33" s="20" t="s">
        <v>6</v>
      </c>
      <c r="I33" s="74" t="s">
        <v>21</v>
      </c>
      <c r="J33" s="20" t="s">
        <v>126</v>
      </c>
      <c r="K33" s="20" t="s">
        <v>78</v>
      </c>
      <c r="L33" s="20" t="s">
        <v>6</v>
      </c>
      <c r="M33" s="20" t="s">
        <v>6</v>
      </c>
      <c r="N33" s="20" t="s">
        <v>6</v>
      </c>
      <c r="O33" s="20" t="s">
        <v>126</v>
      </c>
      <c r="P33" s="20" t="s">
        <v>245</v>
      </c>
      <c r="Q33" s="75" t="s">
        <v>0</v>
      </c>
      <c r="R33" s="29"/>
      <c r="S33" s="20" t="s">
        <v>0</v>
      </c>
      <c r="T33" s="22"/>
      <c r="U33" s="22"/>
      <c r="V33" s="76" t="s">
        <v>246</v>
      </c>
      <c r="W33" s="29"/>
      <c r="X33" s="29" t="s">
        <v>164</v>
      </c>
      <c r="Y33" s="21">
        <v>0</v>
      </c>
      <c r="Z33" s="84" t="s">
        <v>84</v>
      </c>
      <c r="AA33" s="29"/>
      <c r="AB33" s="29" t="s">
        <v>84</v>
      </c>
      <c r="AC33" s="75" t="s">
        <v>248</v>
      </c>
      <c r="AD33" s="20" t="s">
        <v>247</v>
      </c>
      <c r="AE33" s="79"/>
      <c r="AF33" s="22"/>
      <c r="AG33" s="22"/>
      <c r="AH33" s="22"/>
      <c r="AI33" s="19">
        <v>90053</v>
      </c>
      <c r="AJ33" s="18">
        <v>1136.8800000000001</v>
      </c>
      <c r="AK33" s="21"/>
      <c r="AL33" s="18"/>
      <c r="AM33" s="18"/>
      <c r="AN33" s="19"/>
      <c r="AO33" s="18"/>
      <c r="AP33" s="29"/>
      <c r="AQ33" s="79"/>
      <c r="AR33" s="79"/>
      <c r="AS33" s="79"/>
      <c r="AT33" s="79"/>
      <c r="AU33" s="41"/>
      <c r="AV33" s="22">
        <v>90053</v>
      </c>
      <c r="AW33" s="22"/>
      <c r="AX33" s="22"/>
      <c r="AY33" s="22"/>
      <c r="AZ33" s="22"/>
      <c r="BA33" s="22"/>
      <c r="BB33" s="20" t="s">
        <v>79</v>
      </c>
      <c r="BC33" s="22" t="s">
        <v>245</v>
      </c>
      <c r="BD33" s="22" t="s">
        <v>79</v>
      </c>
      <c r="BE33" s="22"/>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row>
    <row r="34" spans="1:81" x14ac:dyDescent="0.2">
      <c r="A34" s="72">
        <v>30</v>
      </c>
      <c r="B34" s="26" t="s">
        <v>137</v>
      </c>
      <c r="C34" s="131" t="s">
        <v>3</v>
      </c>
      <c r="D34" s="19">
        <v>1</v>
      </c>
      <c r="E34" s="73">
        <v>45803</v>
      </c>
      <c r="F34" s="20" t="s">
        <v>53</v>
      </c>
      <c r="G34" s="20" t="s">
        <v>53</v>
      </c>
      <c r="H34" s="20" t="s">
        <v>2</v>
      </c>
      <c r="I34" s="74" t="s">
        <v>21</v>
      </c>
      <c r="J34" s="20" t="s">
        <v>126</v>
      </c>
      <c r="K34" s="20" t="s">
        <v>13</v>
      </c>
      <c r="L34" s="20"/>
      <c r="M34" s="20"/>
      <c r="N34" s="20"/>
      <c r="O34" s="20" t="s">
        <v>126</v>
      </c>
      <c r="P34" s="20" t="s">
        <v>249</v>
      </c>
      <c r="Q34" s="75" t="s">
        <v>70</v>
      </c>
      <c r="R34" s="20"/>
      <c r="S34" s="22"/>
      <c r="T34" s="22"/>
      <c r="U34" s="22"/>
      <c r="V34" s="85" t="s">
        <v>250</v>
      </c>
      <c r="W34" s="29"/>
      <c r="X34" s="77">
        <v>45778</v>
      </c>
      <c r="Y34" s="21">
        <v>22556.11</v>
      </c>
      <c r="Z34" s="86" t="s">
        <v>7</v>
      </c>
      <c r="AA34" s="29"/>
      <c r="AB34" s="86" t="s">
        <v>7</v>
      </c>
      <c r="AC34" s="73" t="s">
        <v>251</v>
      </c>
      <c r="AD34" s="73" t="s">
        <v>145</v>
      </c>
      <c r="AE34" s="79"/>
      <c r="AF34" s="22"/>
      <c r="AG34" s="22" t="s">
        <v>83</v>
      </c>
      <c r="AH34" s="81" t="s">
        <v>3</v>
      </c>
      <c r="AI34" s="53">
        <v>90041</v>
      </c>
      <c r="AJ34" s="27">
        <v>498.92</v>
      </c>
      <c r="AK34" s="27"/>
      <c r="AL34" s="27"/>
      <c r="AM34" s="27"/>
      <c r="AN34" s="53">
        <v>2</v>
      </c>
      <c r="AO34" s="27">
        <v>498.92</v>
      </c>
      <c r="AP34" s="81"/>
      <c r="AQ34" s="82" t="s">
        <v>252</v>
      </c>
      <c r="AR34" s="82" t="s">
        <v>252</v>
      </c>
      <c r="AS34" s="82"/>
      <c r="AT34" s="82"/>
      <c r="AU34" s="41"/>
      <c r="AV34" s="22">
        <v>90041</v>
      </c>
      <c r="AW34" s="22"/>
      <c r="AX34" s="22"/>
      <c r="AY34" s="22"/>
      <c r="AZ34" s="22"/>
      <c r="BA34" s="22"/>
      <c r="BB34" s="20" t="s">
        <v>53</v>
      </c>
      <c r="BC34" s="22" t="s">
        <v>249</v>
      </c>
      <c r="BD34" s="22" t="s">
        <v>53</v>
      </c>
      <c r="BE34" s="22"/>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row>
    <row r="35" spans="1:81" x14ac:dyDescent="0.2">
      <c r="A35" s="72">
        <v>29</v>
      </c>
      <c r="B35" s="26" t="s">
        <v>137</v>
      </c>
      <c r="C35" s="131" t="s">
        <v>3</v>
      </c>
      <c r="D35" s="19">
        <v>2</v>
      </c>
      <c r="E35" s="73">
        <v>45803</v>
      </c>
      <c r="F35" s="20" t="s">
        <v>68</v>
      </c>
      <c r="G35" s="20" t="s">
        <v>68</v>
      </c>
      <c r="H35" s="20" t="s">
        <v>6</v>
      </c>
      <c r="I35" s="74" t="s">
        <v>11</v>
      </c>
      <c r="J35" s="20" t="s">
        <v>126</v>
      </c>
      <c r="K35" s="20" t="s">
        <v>78</v>
      </c>
      <c r="L35" s="20" t="s">
        <v>6</v>
      </c>
      <c r="M35" s="20" t="s">
        <v>6</v>
      </c>
      <c r="N35" s="20" t="s">
        <v>6</v>
      </c>
      <c r="O35" s="20" t="s">
        <v>126</v>
      </c>
      <c r="P35" s="20" t="s">
        <v>253</v>
      </c>
      <c r="Q35" s="75" t="s">
        <v>2</v>
      </c>
      <c r="R35" s="20" t="s">
        <v>2</v>
      </c>
      <c r="S35" s="20" t="s">
        <v>2</v>
      </c>
      <c r="T35" s="22"/>
      <c r="U35" s="22"/>
      <c r="V35" s="76" t="s">
        <v>254</v>
      </c>
      <c r="W35" s="29"/>
      <c r="X35" s="77">
        <v>45797</v>
      </c>
      <c r="Y35" s="21">
        <v>2658.47</v>
      </c>
      <c r="Z35" s="84" t="s">
        <v>57</v>
      </c>
      <c r="AA35" s="88" t="s">
        <v>216</v>
      </c>
      <c r="AB35" s="29" t="s">
        <v>1</v>
      </c>
      <c r="AC35" s="73" t="s">
        <v>254</v>
      </c>
      <c r="AD35" s="73" t="s">
        <v>255</v>
      </c>
      <c r="AE35" s="79"/>
      <c r="AF35" s="22"/>
      <c r="AG35" s="80" t="s">
        <v>26</v>
      </c>
      <c r="AH35" s="81" t="s">
        <v>3</v>
      </c>
      <c r="AI35" s="53">
        <v>90066</v>
      </c>
      <c r="AJ35" s="27">
        <v>2157.81</v>
      </c>
      <c r="AK35" s="27"/>
      <c r="AL35" s="27"/>
      <c r="AM35" s="27"/>
      <c r="AN35" s="53">
        <v>3</v>
      </c>
      <c r="AO35" s="27">
        <v>2157.81</v>
      </c>
      <c r="AP35" s="88" t="s">
        <v>216</v>
      </c>
      <c r="AQ35" s="82" t="s">
        <v>256</v>
      </c>
      <c r="AR35" s="82" t="s">
        <v>256</v>
      </c>
      <c r="AS35" s="82"/>
      <c r="AT35" s="82"/>
      <c r="AU35" s="41"/>
      <c r="AV35" s="22">
        <v>90066</v>
      </c>
      <c r="AW35" s="22"/>
      <c r="AX35" s="22"/>
      <c r="AY35" s="22"/>
      <c r="AZ35" s="22"/>
      <c r="BA35" s="22"/>
      <c r="BB35" s="20" t="s">
        <v>68</v>
      </c>
      <c r="BC35" s="22" t="s">
        <v>253</v>
      </c>
      <c r="BD35" s="22" t="s">
        <v>68</v>
      </c>
      <c r="BE35" s="22"/>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row>
    <row r="36" spans="1:81" x14ac:dyDescent="0.2">
      <c r="A36" s="72">
        <v>33</v>
      </c>
      <c r="B36" s="26" t="s">
        <v>137</v>
      </c>
      <c r="C36" s="131" t="s">
        <v>3</v>
      </c>
      <c r="D36" s="19">
        <v>3</v>
      </c>
      <c r="E36" s="73">
        <v>45803</v>
      </c>
      <c r="F36" s="20" t="s">
        <v>33</v>
      </c>
      <c r="G36" s="20" t="s">
        <v>33</v>
      </c>
      <c r="H36" s="20" t="s">
        <v>2</v>
      </c>
      <c r="I36" s="74" t="s">
        <v>21</v>
      </c>
      <c r="J36" s="20" t="s">
        <v>126</v>
      </c>
      <c r="K36" s="20" t="s">
        <v>13</v>
      </c>
      <c r="L36" s="20"/>
      <c r="M36" s="20"/>
      <c r="N36" s="20"/>
      <c r="O36" s="20" t="s">
        <v>126</v>
      </c>
      <c r="P36" s="20" t="s">
        <v>257</v>
      </c>
      <c r="Q36" s="75" t="s">
        <v>70</v>
      </c>
      <c r="R36" s="20"/>
      <c r="S36" s="20" t="s">
        <v>2</v>
      </c>
      <c r="T36" s="22"/>
      <c r="U36" s="22"/>
      <c r="V36" s="76" t="s">
        <v>258</v>
      </c>
      <c r="W36" s="29"/>
      <c r="X36" s="29" t="s">
        <v>164</v>
      </c>
      <c r="Y36" s="21">
        <v>0</v>
      </c>
      <c r="Z36" s="78" t="s">
        <v>4</v>
      </c>
      <c r="AA36" s="88" t="s">
        <v>128</v>
      </c>
      <c r="AB36" s="78" t="s">
        <v>4</v>
      </c>
      <c r="AC36" s="20" t="s">
        <v>260</v>
      </c>
      <c r="AD36" s="20" t="s">
        <v>259</v>
      </c>
      <c r="AE36" s="79"/>
      <c r="AF36" s="22"/>
      <c r="AG36" s="22" t="s">
        <v>83</v>
      </c>
      <c r="AH36" s="81" t="s">
        <v>3</v>
      </c>
      <c r="AI36" s="53">
        <v>90056</v>
      </c>
      <c r="AJ36" s="27">
        <v>2107.3200000000002</v>
      </c>
      <c r="AK36" s="27"/>
      <c r="AL36" s="27"/>
      <c r="AM36" s="27"/>
      <c r="AN36" s="53">
        <v>6</v>
      </c>
      <c r="AO36" s="27">
        <v>2107.3200000000002</v>
      </c>
      <c r="AP36" s="88" t="s">
        <v>128</v>
      </c>
      <c r="AQ36" s="82"/>
      <c r="AR36" s="82"/>
      <c r="AS36" s="82"/>
      <c r="AT36" s="95" t="s">
        <v>261</v>
      </c>
      <c r="AU36" s="41"/>
      <c r="AV36" s="22">
        <v>90056</v>
      </c>
      <c r="AW36" s="22"/>
      <c r="AX36" s="22"/>
      <c r="AY36" s="22"/>
      <c r="AZ36" s="22"/>
      <c r="BA36" s="22"/>
      <c r="BB36" s="20" t="s">
        <v>33</v>
      </c>
      <c r="BC36" s="22" t="s">
        <v>257</v>
      </c>
      <c r="BD36" s="22" t="s">
        <v>33</v>
      </c>
      <c r="BE36" s="22"/>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row>
    <row r="37" spans="1:81" x14ac:dyDescent="0.2">
      <c r="A37" s="72">
        <v>31</v>
      </c>
      <c r="B37" s="26" t="s">
        <v>137</v>
      </c>
      <c r="C37" s="131" t="s">
        <v>3</v>
      </c>
      <c r="D37" s="19">
        <v>4</v>
      </c>
      <c r="E37" s="73">
        <v>45803</v>
      </c>
      <c r="F37" s="20" t="s">
        <v>44</v>
      </c>
      <c r="G37" s="20" t="s">
        <v>44</v>
      </c>
      <c r="H37" s="20" t="s">
        <v>2</v>
      </c>
      <c r="I37" s="74" t="s">
        <v>21</v>
      </c>
      <c r="J37" s="20" t="s">
        <v>126</v>
      </c>
      <c r="K37" s="20" t="s">
        <v>13</v>
      </c>
      <c r="L37" s="20"/>
      <c r="M37" s="20"/>
      <c r="N37" s="20"/>
      <c r="O37" s="20" t="s">
        <v>126</v>
      </c>
      <c r="P37" s="20" t="s">
        <v>262</v>
      </c>
      <c r="Q37" s="75" t="s">
        <v>70</v>
      </c>
      <c r="R37" s="20"/>
      <c r="S37" s="22"/>
      <c r="T37" s="22"/>
      <c r="U37" s="22"/>
      <c r="V37" s="85" t="s">
        <v>263</v>
      </c>
      <c r="W37" s="29"/>
      <c r="X37" s="77">
        <v>45778</v>
      </c>
      <c r="Y37" s="21">
        <v>30527.97</v>
      </c>
      <c r="Z37" s="84" t="s">
        <v>84</v>
      </c>
      <c r="AA37" s="29"/>
      <c r="AB37" s="78" t="s">
        <v>4</v>
      </c>
      <c r="AC37" s="103" t="s">
        <v>265</v>
      </c>
      <c r="AD37" s="20" t="s">
        <v>264</v>
      </c>
      <c r="AE37" s="79"/>
      <c r="AF37" s="22"/>
      <c r="AG37" s="22" t="s">
        <v>83</v>
      </c>
      <c r="AH37" s="81" t="s">
        <v>3</v>
      </c>
      <c r="AI37" s="53">
        <v>90058</v>
      </c>
      <c r="AJ37" s="27">
        <v>1728.27</v>
      </c>
      <c r="AK37" s="27"/>
      <c r="AL37" s="27"/>
      <c r="AM37" s="27"/>
      <c r="AN37" s="53">
        <v>5</v>
      </c>
      <c r="AO37" s="27">
        <v>1728.27</v>
      </c>
      <c r="AP37" s="81"/>
      <c r="AQ37" s="82" t="s">
        <v>266</v>
      </c>
      <c r="AR37" s="82" t="s">
        <v>266</v>
      </c>
      <c r="AS37" s="82"/>
      <c r="AT37" s="82"/>
      <c r="AU37" s="41" t="s">
        <v>267</v>
      </c>
      <c r="AV37" s="22">
        <v>90058</v>
      </c>
      <c r="AW37" s="22"/>
      <c r="AX37" s="22"/>
      <c r="AY37" s="22"/>
      <c r="AZ37" s="22"/>
      <c r="BA37" s="22"/>
      <c r="BB37" s="20" t="s">
        <v>44</v>
      </c>
      <c r="BC37" s="22" t="s">
        <v>262</v>
      </c>
      <c r="BD37" s="22" t="s">
        <v>44</v>
      </c>
      <c r="BE37" s="22"/>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row>
    <row r="38" spans="1:81" x14ac:dyDescent="0.2">
      <c r="A38" s="72">
        <v>32</v>
      </c>
      <c r="B38" s="26" t="s">
        <v>137</v>
      </c>
      <c r="C38" s="131" t="s">
        <v>3</v>
      </c>
      <c r="D38" s="19">
        <v>5</v>
      </c>
      <c r="E38" s="73">
        <v>45803</v>
      </c>
      <c r="F38" s="20" t="s">
        <v>54</v>
      </c>
      <c r="G38" s="20" t="s">
        <v>54</v>
      </c>
      <c r="H38" s="20" t="s">
        <v>2</v>
      </c>
      <c r="I38" s="74" t="s">
        <v>11</v>
      </c>
      <c r="J38" s="20" t="s">
        <v>126</v>
      </c>
      <c r="K38" s="20" t="s">
        <v>13</v>
      </c>
      <c r="L38" s="20"/>
      <c r="M38" s="20"/>
      <c r="N38" s="20"/>
      <c r="O38" s="20" t="s">
        <v>126</v>
      </c>
      <c r="P38" s="20" t="s">
        <v>268</v>
      </c>
      <c r="Q38" s="75" t="s">
        <v>70</v>
      </c>
      <c r="R38" s="20"/>
      <c r="S38" s="20" t="s">
        <v>2</v>
      </c>
      <c r="T38" s="22"/>
      <c r="U38" s="22"/>
      <c r="V38" s="20"/>
      <c r="W38" s="29"/>
      <c r="X38" s="77">
        <v>45790</v>
      </c>
      <c r="Y38" s="21">
        <v>2931.86</v>
      </c>
      <c r="Z38" s="86" t="s">
        <v>7</v>
      </c>
      <c r="AA38" s="29" t="s">
        <v>140</v>
      </c>
      <c r="AB38" s="86" t="s">
        <v>7</v>
      </c>
      <c r="AC38" s="84" t="s">
        <v>146</v>
      </c>
      <c r="AD38" s="73" t="s">
        <v>269</v>
      </c>
      <c r="AE38" s="79"/>
      <c r="AF38" s="22"/>
      <c r="AG38" s="22"/>
      <c r="AH38" s="22"/>
      <c r="AI38" s="19">
        <v>90034</v>
      </c>
      <c r="AJ38" s="18">
        <v>361.37</v>
      </c>
      <c r="AK38" s="21"/>
      <c r="AL38" s="18"/>
      <c r="AM38" s="18"/>
      <c r="AN38" s="19"/>
      <c r="AO38" s="18"/>
      <c r="AP38" s="29" t="s">
        <v>140</v>
      </c>
      <c r="AQ38" s="79"/>
      <c r="AR38" s="79"/>
      <c r="AS38" s="79"/>
      <c r="AT38" s="79"/>
      <c r="AU38" s="41"/>
      <c r="AV38" s="22">
        <v>90034</v>
      </c>
      <c r="AW38" s="22"/>
      <c r="AX38" s="22"/>
      <c r="AY38" s="22"/>
      <c r="AZ38" s="22"/>
      <c r="BA38" s="22"/>
      <c r="BB38" s="20" t="s">
        <v>54</v>
      </c>
      <c r="BC38" s="22" t="s">
        <v>268</v>
      </c>
      <c r="BD38" s="22" t="s">
        <v>54</v>
      </c>
      <c r="BE38" s="22"/>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row>
    <row r="39" spans="1:81" x14ac:dyDescent="0.2">
      <c r="A39" s="72">
        <v>28</v>
      </c>
      <c r="B39" s="26" t="s">
        <v>137</v>
      </c>
      <c r="C39" s="131" t="s">
        <v>3</v>
      </c>
      <c r="D39" s="19">
        <v>6</v>
      </c>
      <c r="E39" s="73">
        <v>45803</v>
      </c>
      <c r="F39" s="98" t="s">
        <v>29</v>
      </c>
      <c r="G39" s="20" t="s">
        <v>29</v>
      </c>
      <c r="H39" s="20" t="s">
        <v>2</v>
      </c>
      <c r="I39" s="74" t="s">
        <v>21</v>
      </c>
      <c r="J39" s="20" t="s">
        <v>126</v>
      </c>
      <c r="K39" s="20" t="s">
        <v>82</v>
      </c>
      <c r="L39" s="20" t="s">
        <v>2</v>
      </c>
      <c r="M39" s="20" t="s">
        <v>2</v>
      </c>
      <c r="N39" s="20" t="s">
        <v>2</v>
      </c>
      <c r="O39" s="20" t="s">
        <v>126</v>
      </c>
      <c r="P39" s="20" t="s">
        <v>270</v>
      </c>
      <c r="Q39" s="75" t="s">
        <v>0</v>
      </c>
      <c r="R39" s="22"/>
      <c r="S39" s="20" t="s">
        <v>0</v>
      </c>
      <c r="T39" s="22"/>
      <c r="U39" s="22"/>
      <c r="V39" s="96" t="s">
        <v>271</v>
      </c>
      <c r="W39" s="29"/>
      <c r="X39" s="77">
        <v>45778</v>
      </c>
      <c r="Y39" s="21">
        <v>23462.14</v>
      </c>
      <c r="Z39" s="84" t="s">
        <v>84</v>
      </c>
      <c r="AA39" s="29"/>
      <c r="AB39" s="29" t="s">
        <v>84</v>
      </c>
      <c r="AC39" s="75" t="s">
        <v>271</v>
      </c>
      <c r="AD39" s="20" t="s">
        <v>272</v>
      </c>
      <c r="AE39" s="79"/>
      <c r="AF39" s="22"/>
      <c r="AG39" s="22"/>
      <c r="AH39" s="22"/>
      <c r="AI39" s="19">
        <v>90063</v>
      </c>
      <c r="AJ39" s="18">
        <v>468.43</v>
      </c>
      <c r="AK39" s="21"/>
      <c r="AL39" s="18"/>
      <c r="AM39" s="18"/>
      <c r="AN39" s="19"/>
      <c r="AO39" s="18"/>
      <c r="AP39" s="29"/>
      <c r="AQ39" s="79"/>
      <c r="AR39" s="79"/>
      <c r="AS39" s="79"/>
      <c r="AT39" s="79"/>
      <c r="AU39" s="41"/>
      <c r="AV39" s="22">
        <v>90063</v>
      </c>
      <c r="AW39" s="22"/>
      <c r="AX39" s="22"/>
      <c r="AY39" s="22"/>
      <c r="AZ39" s="22"/>
      <c r="BA39" s="22"/>
      <c r="BB39" s="20" t="s">
        <v>29</v>
      </c>
      <c r="BC39" s="22" t="s">
        <v>270</v>
      </c>
      <c r="BD39" s="22" t="s">
        <v>29</v>
      </c>
      <c r="BE39" s="22"/>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row>
    <row r="40" spans="1:81" x14ac:dyDescent="0.2">
      <c r="A40" s="72">
        <v>5</v>
      </c>
      <c r="B40" s="26" t="s">
        <v>137</v>
      </c>
      <c r="C40" s="132" t="s">
        <v>47</v>
      </c>
      <c r="D40" s="19">
        <v>1</v>
      </c>
      <c r="E40" s="73">
        <v>45803</v>
      </c>
      <c r="F40" s="20" t="s">
        <v>59</v>
      </c>
      <c r="G40" s="20" t="s">
        <v>59</v>
      </c>
      <c r="H40" s="20" t="s">
        <v>57</v>
      </c>
      <c r="I40" s="74" t="s">
        <v>11</v>
      </c>
      <c r="J40" s="20" t="s">
        <v>126</v>
      </c>
      <c r="K40" s="20" t="s">
        <v>78</v>
      </c>
      <c r="L40" s="20" t="s">
        <v>57</v>
      </c>
      <c r="M40" s="20" t="s">
        <v>57</v>
      </c>
      <c r="N40" s="20" t="s">
        <v>57</v>
      </c>
      <c r="O40" s="20" t="s">
        <v>126</v>
      </c>
      <c r="P40" s="20" t="s">
        <v>273</v>
      </c>
      <c r="Q40" s="75" t="s">
        <v>57</v>
      </c>
      <c r="R40" s="29"/>
      <c r="S40" s="20" t="s">
        <v>57</v>
      </c>
      <c r="T40" s="22"/>
      <c r="U40" s="22"/>
      <c r="V40" s="95" t="s">
        <v>274</v>
      </c>
      <c r="W40" s="29"/>
      <c r="X40" s="77">
        <v>45772</v>
      </c>
      <c r="Y40" s="21">
        <v>9214.68</v>
      </c>
      <c r="Z40" s="86" t="s">
        <v>7</v>
      </c>
      <c r="AA40" s="29" t="s">
        <v>140</v>
      </c>
      <c r="AB40" s="86" t="s">
        <v>7</v>
      </c>
      <c r="AC40" s="84" t="s">
        <v>146</v>
      </c>
      <c r="AD40" s="73" t="s">
        <v>183</v>
      </c>
      <c r="AE40" s="79"/>
      <c r="AF40" s="22"/>
      <c r="AG40" s="80" t="s">
        <v>26</v>
      </c>
      <c r="AH40" s="81" t="s">
        <v>47</v>
      </c>
      <c r="AI40" s="53">
        <v>90044</v>
      </c>
      <c r="AJ40" s="27">
        <v>713.48</v>
      </c>
      <c r="AK40" s="27"/>
      <c r="AL40" s="27"/>
      <c r="AM40" s="27"/>
      <c r="AN40" s="53">
        <v>2</v>
      </c>
      <c r="AO40" s="27">
        <v>713.48</v>
      </c>
      <c r="AP40" s="81" t="s">
        <v>140</v>
      </c>
      <c r="AQ40" s="82"/>
      <c r="AR40" s="82"/>
      <c r="AS40" s="82"/>
      <c r="AT40" s="82"/>
      <c r="AU40" s="41"/>
      <c r="AV40" s="22">
        <v>90044</v>
      </c>
      <c r="AW40" s="22"/>
      <c r="AX40" s="22"/>
      <c r="AY40" s="22"/>
      <c r="AZ40" s="22"/>
      <c r="BA40" s="22"/>
      <c r="BB40" s="20" t="s">
        <v>59</v>
      </c>
      <c r="BC40" s="22" t="s">
        <v>273</v>
      </c>
      <c r="BD40" s="22" t="s">
        <v>59</v>
      </c>
      <c r="BE40" s="22"/>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row>
    <row r="41" spans="1:81" x14ac:dyDescent="0.2">
      <c r="A41" s="72">
        <v>6</v>
      </c>
      <c r="B41" s="26" t="s">
        <v>137</v>
      </c>
      <c r="C41" s="132" t="s">
        <v>47</v>
      </c>
      <c r="D41" s="19">
        <v>2</v>
      </c>
      <c r="E41" s="73">
        <v>45803</v>
      </c>
      <c r="F41" s="20" t="s">
        <v>61</v>
      </c>
      <c r="G41" s="20" t="s">
        <v>61</v>
      </c>
      <c r="H41" s="20" t="s">
        <v>57</v>
      </c>
      <c r="I41" s="74" t="s">
        <v>11</v>
      </c>
      <c r="J41" s="20" t="s">
        <v>126</v>
      </c>
      <c r="K41" s="20" t="s">
        <v>78</v>
      </c>
      <c r="L41" s="20" t="s">
        <v>57</v>
      </c>
      <c r="M41" s="20" t="s">
        <v>57</v>
      </c>
      <c r="N41" s="20" t="s">
        <v>57</v>
      </c>
      <c r="O41" s="20" t="s">
        <v>126</v>
      </c>
      <c r="P41" s="20" t="s">
        <v>275</v>
      </c>
      <c r="Q41" s="75" t="s">
        <v>57</v>
      </c>
      <c r="R41" s="22"/>
      <c r="S41" s="75" t="s">
        <v>57</v>
      </c>
      <c r="T41" s="22"/>
      <c r="U41" s="22"/>
      <c r="V41" s="95" t="s">
        <v>274</v>
      </c>
      <c r="W41" s="29"/>
      <c r="X41" s="77">
        <v>45772</v>
      </c>
      <c r="Y41" s="21">
        <v>9394.86</v>
      </c>
      <c r="Z41" s="86" t="s">
        <v>7</v>
      </c>
      <c r="AA41" s="29" t="s">
        <v>140</v>
      </c>
      <c r="AB41" s="86" t="s">
        <v>7</v>
      </c>
      <c r="AC41" s="84" t="s">
        <v>146</v>
      </c>
      <c r="AD41" s="73" t="s">
        <v>183</v>
      </c>
      <c r="AE41" s="79"/>
      <c r="AF41" s="22"/>
      <c r="AG41" s="22" t="s">
        <v>83</v>
      </c>
      <c r="AH41" s="81" t="s">
        <v>47</v>
      </c>
      <c r="AI41" s="53">
        <v>90051</v>
      </c>
      <c r="AJ41" s="27">
        <v>750.46</v>
      </c>
      <c r="AK41" s="27"/>
      <c r="AL41" s="27"/>
      <c r="AM41" s="27"/>
      <c r="AN41" s="53">
        <v>2</v>
      </c>
      <c r="AO41" s="27">
        <v>750.46</v>
      </c>
      <c r="AP41" s="81" t="s">
        <v>140</v>
      </c>
      <c r="AQ41" s="82"/>
      <c r="AR41" s="82"/>
      <c r="AS41" s="82"/>
      <c r="AT41" s="82"/>
      <c r="AU41" s="41"/>
      <c r="AV41" s="22">
        <v>90051</v>
      </c>
      <c r="AW41" s="22"/>
      <c r="AX41" s="22"/>
      <c r="AY41" s="22"/>
      <c r="AZ41" s="22"/>
      <c r="BA41" s="22"/>
      <c r="BB41" s="20" t="s">
        <v>61</v>
      </c>
      <c r="BC41" s="22" t="s">
        <v>275</v>
      </c>
      <c r="BD41" s="22" t="s">
        <v>61</v>
      </c>
      <c r="BE41" s="22"/>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row>
    <row r="42" spans="1:81" x14ac:dyDescent="0.2">
      <c r="A42" s="72">
        <v>39</v>
      </c>
      <c r="B42" s="26" t="s">
        <v>137</v>
      </c>
      <c r="C42" s="132" t="s">
        <v>47</v>
      </c>
      <c r="D42" s="19">
        <v>3</v>
      </c>
      <c r="E42" s="73">
        <v>45803</v>
      </c>
      <c r="F42" s="20" t="s">
        <v>24</v>
      </c>
      <c r="G42" s="20" t="s">
        <v>24</v>
      </c>
      <c r="H42" s="20" t="s">
        <v>2</v>
      </c>
      <c r="I42" s="74" t="s">
        <v>11</v>
      </c>
      <c r="J42" s="20" t="s">
        <v>126</v>
      </c>
      <c r="K42" s="20" t="s">
        <v>78</v>
      </c>
      <c r="L42" s="20" t="s">
        <v>0</v>
      </c>
      <c r="M42" s="20" t="s">
        <v>0</v>
      </c>
      <c r="N42" s="20" t="s">
        <v>0</v>
      </c>
      <c r="O42" s="20" t="s">
        <v>126</v>
      </c>
      <c r="P42" s="20" t="s">
        <v>276</v>
      </c>
      <c r="Q42" s="75" t="s">
        <v>0</v>
      </c>
      <c r="R42" s="22"/>
      <c r="S42" s="20" t="s">
        <v>0</v>
      </c>
      <c r="T42" s="22"/>
      <c r="U42" s="22"/>
      <c r="V42" s="95" t="s">
        <v>277</v>
      </c>
      <c r="W42" s="29"/>
      <c r="X42" s="77">
        <v>45797</v>
      </c>
      <c r="Y42" s="21">
        <v>2029.16</v>
      </c>
      <c r="Z42" s="78" t="s">
        <v>4</v>
      </c>
      <c r="AA42" s="29" t="s">
        <v>140</v>
      </c>
      <c r="AB42" s="78" t="s">
        <v>4</v>
      </c>
      <c r="AC42" s="73" t="s">
        <v>278</v>
      </c>
      <c r="AD42" s="73" t="s">
        <v>183</v>
      </c>
      <c r="AE42" s="79"/>
      <c r="AF42" s="22"/>
      <c r="AG42" s="22" t="s">
        <v>83</v>
      </c>
      <c r="AH42" s="81" t="s">
        <v>47</v>
      </c>
      <c r="AI42" s="53">
        <v>90032</v>
      </c>
      <c r="AJ42" s="27">
        <v>447.75</v>
      </c>
      <c r="AK42" s="27"/>
      <c r="AL42" s="27"/>
      <c r="AM42" s="27"/>
      <c r="AN42" s="53">
        <v>1</v>
      </c>
      <c r="AO42" s="27">
        <v>447.75</v>
      </c>
      <c r="AP42" s="81" t="s">
        <v>140</v>
      </c>
      <c r="AQ42" s="82" t="s">
        <v>279</v>
      </c>
      <c r="AR42" s="82" t="s">
        <v>279</v>
      </c>
      <c r="AS42" s="82"/>
      <c r="AT42" s="82"/>
      <c r="AU42" s="41"/>
      <c r="AV42" s="22">
        <v>90032</v>
      </c>
      <c r="AW42" s="22"/>
      <c r="AX42" s="22"/>
      <c r="AY42" s="22"/>
      <c r="AZ42" s="22"/>
      <c r="BA42" s="22"/>
      <c r="BB42" s="20" t="s">
        <v>24</v>
      </c>
      <c r="BC42" s="22" t="s">
        <v>276</v>
      </c>
      <c r="BD42" s="22" t="s">
        <v>24</v>
      </c>
      <c r="BE42" s="22"/>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row>
    <row r="43" spans="1:81" x14ac:dyDescent="0.2">
      <c r="A43" s="72">
        <v>4</v>
      </c>
      <c r="B43" s="26" t="s">
        <v>137</v>
      </c>
      <c r="C43" s="132" t="s">
        <v>47</v>
      </c>
      <c r="D43" s="19">
        <v>4</v>
      </c>
      <c r="E43" s="73">
        <v>45803</v>
      </c>
      <c r="F43" s="20" t="s">
        <v>34</v>
      </c>
      <c r="G43" s="20" t="s">
        <v>34</v>
      </c>
      <c r="H43" s="20" t="s">
        <v>57</v>
      </c>
      <c r="I43" s="74" t="s">
        <v>21</v>
      </c>
      <c r="J43" s="20" t="s">
        <v>126</v>
      </c>
      <c r="K43" s="20" t="s">
        <v>82</v>
      </c>
      <c r="L43" s="20" t="s">
        <v>57</v>
      </c>
      <c r="M43" s="20" t="s">
        <v>57</v>
      </c>
      <c r="N43" s="20" t="s">
        <v>57</v>
      </c>
      <c r="O43" s="20" t="s">
        <v>126</v>
      </c>
      <c r="P43" s="20" t="s">
        <v>280</v>
      </c>
      <c r="Q43" s="75" t="s">
        <v>57</v>
      </c>
      <c r="R43" s="22"/>
      <c r="S43" s="75" t="s">
        <v>57</v>
      </c>
      <c r="T43" s="22"/>
      <c r="U43" s="22"/>
      <c r="V43" s="95" t="s">
        <v>281</v>
      </c>
      <c r="W43" s="29"/>
      <c r="X43" s="77">
        <v>45789</v>
      </c>
      <c r="Y43" s="21">
        <v>2226.27</v>
      </c>
      <c r="Z43" s="86" t="s">
        <v>7</v>
      </c>
      <c r="AA43" s="29"/>
      <c r="AB43" s="86" t="s">
        <v>7</v>
      </c>
      <c r="AC43" s="84" t="s">
        <v>146</v>
      </c>
      <c r="AD43" s="101" t="s">
        <v>282</v>
      </c>
      <c r="AE43" s="79"/>
      <c r="AF43" s="22"/>
      <c r="AG43" s="22" t="s">
        <v>83</v>
      </c>
      <c r="AH43" s="81" t="s">
        <v>47</v>
      </c>
      <c r="AI43" s="53">
        <v>90038</v>
      </c>
      <c r="AJ43" s="27">
        <v>942.53</v>
      </c>
      <c r="AK43" s="27"/>
      <c r="AL43" s="27"/>
      <c r="AM43" s="27"/>
      <c r="AN43" s="53">
        <v>3</v>
      </c>
      <c r="AO43" s="27">
        <v>942.53</v>
      </c>
      <c r="AP43" s="81"/>
      <c r="AQ43" s="82"/>
      <c r="AR43" s="82"/>
      <c r="AS43" s="82"/>
      <c r="AT43" s="82"/>
      <c r="AU43" s="41"/>
      <c r="AV43" s="22">
        <v>90038</v>
      </c>
      <c r="AW43" s="22"/>
      <c r="AX43" s="22"/>
      <c r="AY43" s="22"/>
      <c r="AZ43" s="22"/>
      <c r="BA43" s="22"/>
      <c r="BB43" s="20" t="s">
        <v>34</v>
      </c>
      <c r="BC43" s="22" t="s">
        <v>280</v>
      </c>
      <c r="BD43" s="22" t="s">
        <v>34</v>
      </c>
      <c r="BE43" s="22"/>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row>
    <row r="44" spans="1:81" x14ac:dyDescent="0.2">
      <c r="A44" s="28"/>
      <c r="B44" s="21"/>
      <c r="C44" s="86" t="s">
        <v>159</v>
      </c>
      <c r="D44" s="28">
        <v>4</v>
      </c>
      <c r="E44" s="87"/>
      <c r="F44" s="88" t="s">
        <v>283</v>
      </c>
      <c r="G44" s="29"/>
      <c r="H44" s="29"/>
      <c r="I44" s="28"/>
      <c r="J44" s="29"/>
      <c r="K44" s="29"/>
      <c r="L44" s="29"/>
      <c r="M44" s="29"/>
      <c r="N44" s="29"/>
      <c r="O44" s="29"/>
      <c r="P44" s="29"/>
      <c r="Q44" s="84"/>
      <c r="R44" s="29"/>
      <c r="S44" s="29"/>
      <c r="T44" s="29"/>
      <c r="U44" s="29"/>
      <c r="V44" s="102"/>
      <c r="W44" s="29"/>
      <c r="X44" s="77"/>
      <c r="Y44" s="21"/>
      <c r="Z44" s="75"/>
      <c r="AA44" s="29"/>
      <c r="AB44" s="20"/>
      <c r="AC44" s="84"/>
      <c r="AD44" s="29"/>
      <c r="AE44" s="84"/>
      <c r="AF44" s="29"/>
      <c r="AG44" s="22" t="s">
        <v>83</v>
      </c>
      <c r="AH44" s="104"/>
      <c r="AI44" s="105">
        <v>89989</v>
      </c>
      <c r="AJ44" s="34"/>
      <c r="AK44" s="34"/>
      <c r="AL44" s="34"/>
      <c r="AM44" s="34"/>
      <c r="AN44" s="105"/>
      <c r="AO44" s="34"/>
      <c r="AP44" s="104"/>
      <c r="AQ44" s="106" t="s">
        <v>161</v>
      </c>
      <c r="AR44" s="106" t="s">
        <v>161</v>
      </c>
      <c r="AS44" s="106"/>
      <c r="AT44" s="106"/>
      <c r="AU44" s="92"/>
      <c r="AV44" s="29">
        <v>89989</v>
      </c>
      <c r="AW44" s="29"/>
      <c r="AX44" s="29"/>
      <c r="AY44" s="29"/>
      <c r="AZ44" s="29"/>
      <c r="BA44" s="29"/>
      <c r="BB44" s="29"/>
      <c r="BC44" s="29"/>
      <c r="BD44" s="29"/>
      <c r="BE44" s="29"/>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row>
    <row r="45" spans="1:81" x14ac:dyDescent="0.2">
      <c r="A45" s="72">
        <v>7</v>
      </c>
      <c r="B45" s="26" t="s">
        <v>137</v>
      </c>
      <c r="C45" s="132" t="s">
        <v>47</v>
      </c>
      <c r="D45" s="19">
        <v>5</v>
      </c>
      <c r="E45" s="73">
        <v>45803</v>
      </c>
      <c r="F45" s="20" t="s">
        <v>28</v>
      </c>
      <c r="G45" s="20" t="s">
        <v>28</v>
      </c>
      <c r="H45" s="20" t="s">
        <v>57</v>
      </c>
      <c r="I45" s="74" t="s">
        <v>11</v>
      </c>
      <c r="J45" s="20" t="s">
        <v>126</v>
      </c>
      <c r="K45" s="20" t="s">
        <v>77</v>
      </c>
      <c r="L45" s="20" t="s">
        <v>57</v>
      </c>
      <c r="M45" s="20" t="s">
        <v>57</v>
      </c>
      <c r="N45" s="20" t="s">
        <v>57</v>
      </c>
      <c r="O45" s="20" t="s">
        <v>126</v>
      </c>
      <c r="P45" s="20" t="s">
        <v>284</v>
      </c>
      <c r="Q45" s="75" t="s">
        <v>57</v>
      </c>
      <c r="R45" s="75" t="s">
        <v>0</v>
      </c>
      <c r="S45" s="75" t="s">
        <v>57</v>
      </c>
      <c r="T45" s="22"/>
      <c r="U45" s="22"/>
      <c r="V45" s="95" t="s">
        <v>285</v>
      </c>
      <c r="W45" s="29"/>
      <c r="X45" s="77">
        <v>45797</v>
      </c>
      <c r="Y45" s="21">
        <v>1256.92</v>
      </c>
      <c r="Z45" s="86" t="s">
        <v>7</v>
      </c>
      <c r="AA45" s="29" t="s">
        <v>140</v>
      </c>
      <c r="AB45" s="86" t="s">
        <v>7</v>
      </c>
      <c r="AC45" s="73" t="s">
        <v>287</v>
      </c>
      <c r="AD45" s="73" t="s">
        <v>286</v>
      </c>
      <c r="AE45" s="79"/>
      <c r="AF45" s="22"/>
      <c r="AG45" s="22"/>
      <c r="AH45" s="22"/>
      <c r="AI45" s="19">
        <v>90031</v>
      </c>
      <c r="AJ45" s="18">
        <v>732.74</v>
      </c>
      <c r="AK45" s="21"/>
      <c r="AL45" s="18"/>
      <c r="AM45" s="18"/>
      <c r="AN45" s="19"/>
      <c r="AO45" s="18"/>
      <c r="AP45" s="29" t="s">
        <v>140</v>
      </c>
      <c r="AQ45" s="79"/>
      <c r="AR45" s="79"/>
      <c r="AS45" s="79"/>
      <c r="AT45" s="79"/>
      <c r="AU45" s="41"/>
      <c r="AV45" s="22">
        <v>90031</v>
      </c>
      <c r="AW45" s="22"/>
      <c r="AX45" s="22"/>
      <c r="AY45" s="22"/>
      <c r="AZ45" s="22"/>
      <c r="BA45" s="22"/>
      <c r="BB45" s="20" t="s">
        <v>28</v>
      </c>
      <c r="BC45" s="22" t="s">
        <v>284</v>
      </c>
      <c r="BD45" s="22" t="s">
        <v>28</v>
      </c>
      <c r="BE45" s="22"/>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row>
    <row r="46" spans="1:81" x14ac:dyDescent="0.2">
      <c r="A46" s="72">
        <v>41</v>
      </c>
      <c r="B46" s="26" t="s">
        <v>137</v>
      </c>
      <c r="C46" s="82"/>
      <c r="D46" s="19"/>
      <c r="E46" s="73">
        <v>45803</v>
      </c>
      <c r="F46" s="20" t="s">
        <v>45</v>
      </c>
      <c r="G46" s="20"/>
      <c r="H46" s="20" t="s">
        <v>2</v>
      </c>
      <c r="I46" s="74"/>
      <c r="J46" s="20" t="s">
        <v>126</v>
      </c>
      <c r="K46" s="20" t="s">
        <v>78</v>
      </c>
      <c r="L46" s="20" t="s">
        <v>2</v>
      </c>
      <c r="M46" s="20" t="s">
        <v>2</v>
      </c>
      <c r="N46" s="20" t="s">
        <v>2</v>
      </c>
      <c r="O46" s="20" t="s">
        <v>126</v>
      </c>
      <c r="P46" s="20" t="s">
        <v>288</v>
      </c>
      <c r="Q46" s="75" t="s">
        <v>2</v>
      </c>
      <c r="R46" s="20" t="s">
        <v>0</v>
      </c>
      <c r="S46" s="22"/>
      <c r="T46" s="22"/>
      <c r="U46" s="22"/>
      <c r="V46" s="20"/>
      <c r="W46" s="29"/>
      <c r="X46" s="77">
        <v>45800</v>
      </c>
      <c r="Y46" s="84">
        <v>935.77</v>
      </c>
      <c r="Z46" s="86" t="s">
        <v>7</v>
      </c>
      <c r="AA46" s="29"/>
      <c r="AB46" s="86" t="s">
        <v>7</v>
      </c>
      <c r="AC46" s="84" t="s">
        <v>146</v>
      </c>
      <c r="AD46" s="73" t="s">
        <v>289</v>
      </c>
      <c r="AE46" s="79"/>
      <c r="AF46" s="22"/>
      <c r="AG46" s="80" t="s">
        <v>26</v>
      </c>
      <c r="AH46" s="81" t="s">
        <v>27</v>
      </c>
      <c r="AI46" s="53">
        <v>90065</v>
      </c>
      <c r="AJ46" s="27">
        <v>159.76</v>
      </c>
      <c r="AK46" s="27"/>
      <c r="AL46" s="27"/>
      <c r="AM46" s="27"/>
      <c r="AN46" s="53">
        <v>1</v>
      </c>
      <c r="AO46" s="27">
        <v>159.76</v>
      </c>
      <c r="AP46" s="81"/>
      <c r="AQ46" s="82"/>
      <c r="AR46" s="82"/>
      <c r="AS46" s="82"/>
      <c r="AT46" s="82"/>
      <c r="AU46" s="41"/>
      <c r="AV46" s="22">
        <v>90065</v>
      </c>
      <c r="AW46" s="22"/>
      <c r="AX46" s="22"/>
      <c r="AY46" s="22"/>
      <c r="AZ46" s="22"/>
      <c r="BA46" s="22"/>
      <c r="BB46" s="20"/>
      <c r="BC46" s="22" t="s">
        <v>288</v>
      </c>
      <c r="BD46" s="22"/>
      <c r="BE46" s="22"/>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row>
    <row r="47" spans="1:81" x14ac:dyDescent="0.2">
      <c r="A47" s="35"/>
      <c r="B47" s="36" t="s">
        <v>137</v>
      </c>
      <c r="C47" s="133"/>
      <c r="D47" s="35"/>
      <c r="E47" s="107">
        <v>45801</v>
      </c>
      <c r="F47" s="38" t="s">
        <v>12</v>
      </c>
      <c r="G47" s="38" t="e">
        <v>#N/A</v>
      </c>
      <c r="H47" s="35" t="s">
        <v>2</v>
      </c>
      <c r="I47" s="35" t="s">
        <v>21</v>
      </c>
      <c r="J47" s="35"/>
      <c r="K47" s="35" t="s">
        <v>5</v>
      </c>
      <c r="L47" s="35" t="s">
        <v>4</v>
      </c>
      <c r="M47" s="35"/>
      <c r="N47" s="35"/>
      <c r="O47" s="35"/>
      <c r="P47" s="38" t="s">
        <v>290</v>
      </c>
      <c r="Q47" s="108" t="s">
        <v>4</v>
      </c>
      <c r="R47" s="35"/>
      <c r="S47" s="35"/>
      <c r="T47" s="35"/>
      <c r="U47" s="35"/>
      <c r="V47" s="35"/>
      <c r="W47" s="35"/>
      <c r="X47" s="38" t="s">
        <v>164</v>
      </c>
      <c r="Y47" s="36">
        <v>0</v>
      </c>
      <c r="Z47" s="37"/>
      <c r="AA47" s="35"/>
      <c r="AB47" s="35"/>
      <c r="AC47" s="37" t="s">
        <v>146</v>
      </c>
      <c r="AD47" s="38" t="s">
        <v>291</v>
      </c>
      <c r="AE47" s="37"/>
      <c r="AF47" s="35"/>
      <c r="AG47" s="35"/>
      <c r="AH47" s="35"/>
      <c r="AI47" s="35"/>
      <c r="AJ47" s="37"/>
      <c r="AK47" s="37"/>
      <c r="AL47" s="37"/>
      <c r="AM47" s="37"/>
      <c r="AN47" s="35"/>
      <c r="AO47" s="37"/>
      <c r="AP47" s="35"/>
      <c r="AQ47" s="37"/>
      <c r="AR47" s="37"/>
      <c r="AS47" s="37"/>
      <c r="AT47" s="37"/>
      <c r="AU47" s="35"/>
      <c r="AV47" s="35"/>
      <c r="AW47" s="35"/>
      <c r="AX47" s="35"/>
      <c r="AY47" s="35"/>
      <c r="AZ47" s="35"/>
      <c r="BA47" s="35"/>
      <c r="BB47" s="38" t="e">
        <v>#N/A</v>
      </c>
      <c r="BC47" s="109" t="s">
        <v>290</v>
      </c>
      <c r="BD47" s="35" t="e">
        <v>#N/A</v>
      </c>
      <c r="BE47" s="35"/>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row>
    <row r="48" spans="1:81" x14ac:dyDescent="0.2">
      <c r="A48" s="110" t="s">
        <v>292</v>
      </c>
      <c r="B48" s="19"/>
      <c r="C48" s="79"/>
      <c r="D48" s="19"/>
      <c r="E48" s="111">
        <v>45804</v>
      </c>
      <c r="F48" s="112" t="s">
        <v>55</v>
      </c>
      <c r="G48" s="22"/>
      <c r="H48" s="22"/>
      <c r="I48" s="19"/>
      <c r="J48" s="22"/>
      <c r="K48" s="22"/>
      <c r="L48" s="22"/>
      <c r="M48" s="22"/>
      <c r="N48" s="22"/>
      <c r="O48" s="22"/>
      <c r="P48" s="22"/>
      <c r="Q48" s="79"/>
      <c r="R48" s="22"/>
      <c r="S48" s="22"/>
      <c r="T48" s="22"/>
      <c r="U48" s="22"/>
      <c r="V48" s="29"/>
      <c r="W48" s="29"/>
      <c r="X48" s="29"/>
      <c r="Y48" s="77"/>
      <c r="Z48" s="84"/>
      <c r="AA48" s="29"/>
      <c r="AB48" s="29"/>
      <c r="AC48" s="84"/>
      <c r="AD48" s="29"/>
      <c r="AE48" s="79"/>
      <c r="AF48" s="22"/>
      <c r="AG48" s="80" t="s">
        <v>26</v>
      </c>
      <c r="AH48" s="20" t="s">
        <v>5</v>
      </c>
      <c r="AI48" s="74"/>
      <c r="AJ48" s="31"/>
      <c r="AK48" s="31"/>
      <c r="AL48" s="31">
        <v>1383.09</v>
      </c>
      <c r="AM48" s="31"/>
      <c r="AN48" s="74">
        <v>1</v>
      </c>
      <c r="AO48" s="31"/>
      <c r="AP48" s="31"/>
      <c r="AQ48" s="75"/>
      <c r="AR48" s="75"/>
      <c r="AS48" s="75"/>
      <c r="AT48" s="97" t="s">
        <v>293</v>
      </c>
      <c r="AU48" s="41"/>
      <c r="AV48" s="22"/>
      <c r="AW48" s="22"/>
      <c r="AX48" s="20"/>
      <c r="AY48" s="22"/>
      <c r="AZ48" s="22"/>
      <c r="BA48" s="22"/>
      <c r="BB48" s="22"/>
      <c r="BC48" s="22"/>
      <c r="BD48" s="22"/>
      <c r="BE48" s="22"/>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row>
    <row r="49" spans="1:81" x14ac:dyDescent="0.2">
      <c r="A49" s="110" t="s">
        <v>292</v>
      </c>
      <c r="B49" s="19"/>
      <c r="C49" s="79"/>
      <c r="D49" s="19"/>
      <c r="E49" s="111">
        <v>45804</v>
      </c>
      <c r="F49" s="112" t="s">
        <v>55</v>
      </c>
      <c r="G49" s="22"/>
      <c r="H49" s="22"/>
      <c r="I49" s="19"/>
      <c r="J49" s="22"/>
      <c r="K49" s="22"/>
      <c r="L49" s="22"/>
      <c r="M49" s="22"/>
      <c r="N49" s="22"/>
      <c r="O49" s="22"/>
      <c r="P49" s="22"/>
      <c r="Q49" s="79"/>
      <c r="R49" s="22"/>
      <c r="S49" s="22"/>
      <c r="T49" s="22"/>
      <c r="U49" s="22"/>
      <c r="V49" s="29"/>
      <c r="W49" s="29"/>
      <c r="X49" s="29"/>
      <c r="Y49" s="77"/>
      <c r="Z49" s="84"/>
      <c r="AA49" s="29"/>
      <c r="AB49" s="29"/>
      <c r="AC49" s="84"/>
      <c r="AD49" s="29"/>
      <c r="AE49" s="79"/>
      <c r="AF49" s="22"/>
      <c r="AG49" s="80" t="s">
        <v>26</v>
      </c>
      <c r="AH49" s="20" t="s">
        <v>5</v>
      </c>
      <c r="AI49" s="74"/>
      <c r="AJ49" s="31"/>
      <c r="AK49" s="31"/>
      <c r="AL49" s="31">
        <v>1009.92</v>
      </c>
      <c r="AM49" s="31"/>
      <c r="AN49" s="74">
        <v>1</v>
      </c>
      <c r="AO49" s="31"/>
      <c r="AP49" s="31"/>
      <c r="AQ49" s="75"/>
      <c r="AR49" s="75"/>
      <c r="AS49" s="75"/>
      <c r="AT49" s="97" t="s">
        <v>293</v>
      </c>
      <c r="AU49" s="41"/>
      <c r="AV49" s="22"/>
      <c r="AW49" s="22"/>
      <c r="AX49" s="20"/>
      <c r="AY49" s="22"/>
      <c r="AZ49" s="22"/>
      <c r="BA49" s="22"/>
      <c r="BB49" s="22"/>
      <c r="BC49" s="22"/>
      <c r="BD49" s="22"/>
      <c r="BE49" s="22"/>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row>
    <row r="50" spans="1:81" x14ac:dyDescent="0.2">
      <c r="A50" s="110" t="s">
        <v>292</v>
      </c>
      <c r="B50" s="19"/>
      <c r="C50" s="79"/>
      <c r="D50" s="19"/>
      <c r="E50" s="111">
        <v>45804</v>
      </c>
      <c r="F50" s="112" t="s">
        <v>50</v>
      </c>
      <c r="G50" s="22"/>
      <c r="H50" s="22"/>
      <c r="I50" s="19"/>
      <c r="J50" s="22"/>
      <c r="K50" s="22"/>
      <c r="L50" s="22"/>
      <c r="M50" s="22"/>
      <c r="N50" s="22"/>
      <c r="O50" s="22"/>
      <c r="P50" s="22"/>
      <c r="Q50" s="79"/>
      <c r="R50" s="22"/>
      <c r="S50" s="22"/>
      <c r="T50" s="22"/>
      <c r="U50" s="22"/>
      <c r="V50" s="29"/>
      <c r="W50" s="29"/>
      <c r="X50" s="29"/>
      <c r="Y50" s="77"/>
      <c r="Z50" s="84"/>
      <c r="AA50" s="29"/>
      <c r="AB50" s="29"/>
      <c r="AC50" s="84"/>
      <c r="AD50" s="29"/>
      <c r="AE50" s="79"/>
      <c r="AF50" s="22"/>
      <c r="AG50" s="80" t="s">
        <v>26</v>
      </c>
      <c r="AH50" s="20" t="s">
        <v>7</v>
      </c>
      <c r="AI50" s="74"/>
      <c r="AJ50" s="31"/>
      <c r="AK50" s="31"/>
      <c r="AL50" s="31"/>
      <c r="AM50" s="31">
        <v>757.84</v>
      </c>
      <c r="AN50" s="74">
        <v>1</v>
      </c>
      <c r="AO50" s="31"/>
      <c r="AP50" s="31"/>
      <c r="AQ50" s="75"/>
      <c r="AR50" s="75"/>
      <c r="AS50" s="75"/>
      <c r="AT50" s="75" t="s">
        <v>294</v>
      </c>
      <c r="AU50" s="41"/>
      <c r="AV50" s="22"/>
      <c r="AW50" s="22"/>
      <c r="AX50" s="20" t="s">
        <v>295</v>
      </c>
      <c r="AY50" s="22"/>
      <c r="AZ50" s="22"/>
      <c r="BA50" s="22"/>
      <c r="BB50" s="22"/>
      <c r="BC50" s="22"/>
      <c r="BD50" s="22"/>
      <c r="BE50" s="22"/>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row>
    <row r="51" spans="1:81" x14ac:dyDescent="0.2">
      <c r="A51" s="110" t="s">
        <v>292</v>
      </c>
      <c r="B51" s="19"/>
      <c r="C51" s="79"/>
      <c r="D51" s="19"/>
      <c r="E51" s="111">
        <v>45804</v>
      </c>
      <c r="F51" s="112" t="s">
        <v>66</v>
      </c>
      <c r="G51" s="22"/>
      <c r="H51" s="22"/>
      <c r="I51" s="19"/>
      <c r="J51" s="22"/>
      <c r="K51" s="22"/>
      <c r="L51" s="22"/>
      <c r="M51" s="22"/>
      <c r="N51" s="22"/>
      <c r="O51" s="22"/>
      <c r="P51" s="22"/>
      <c r="Q51" s="79"/>
      <c r="R51" s="22"/>
      <c r="S51" s="22"/>
      <c r="T51" s="22"/>
      <c r="U51" s="22"/>
      <c r="V51" s="29"/>
      <c r="W51" s="29"/>
      <c r="X51" s="29"/>
      <c r="Y51" s="77"/>
      <c r="Z51" s="84"/>
      <c r="AA51" s="29"/>
      <c r="AB51" s="29"/>
      <c r="AC51" s="84"/>
      <c r="AD51" s="29"/>
      <c r="AE51" s="79"/>
      <c r="AF51" s="22"/>
      <c r="AG51" s="80" t="s">
        <v>26</v>
      </c>
      <c r="AH51" s="20" t="s">
        <v>5</v>
      </c>
      <c r="AI51" s="74"/>
      <c r="AJ51" s="31"/>
      <c r="AK51" s="31"/>
      <c r="AL51" s="31">
        <v>4543</v>
      </c>
      <c r="AM51" s="31"/>
      <c r="AN51" s="74">
        <v>1</v>
      </c>
      <c r="AO51" s="31"/>
      <c r="AP51" s="31"/>
      <c r="AQ51" s="75"/>
      <c r="AR51" s="75"/>
      <c r="AS51" s="75"/>
      <c r="AT51" s="97" t="s">
        <v>293</v>
      </c>
      <c r="AU51" s="41"/>
      <c r="AV51" s="22"/>
      <c r="AW51" s="22"/>
      <c r="AX51" s="22"/>
      <c r="AY51" s="22"/>
      <c r="AZ51" s="22"/>
      <c r="BA51" s="22"/>
      <c r="BB51" s="22"/>
      <c r="BC51" s="22"/>
      <c r="BD51" s="22"/>
      <c r="BE51" s="22"/>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row>
    <row r="52" spans="1:81" x14ac:dyDescent="0.2">
      <c r="A52" s="110" t="s">
        <v>292</v>
      </c>
      <c r="B52" s="19"/>
      <c r="C52" s="79"/>
      <c r="D52" s="19"/>
      <c r="E52" s="111">
        <v>45804</v>
      </c>
      <c r="F52" s="112" t="s">
        <v>36</v>
      </c>
      <c r="G52" s="22"/>
      <c r="H52" s="22"/>
      <c r="I52" s="19"/>
      <c r="J52" s="22"/>
      <c r="K52" s="22"/>
      <c r="L52" s="22"/>
      <c r="M52" s="22"/>
      <c r="N52" s="22"/>
      <c r="O52" s="22"/>
      <c r="P52" s="22"/>
      <c r="Q52" s="79"/>
      <c r="R52" s="22"/>
      <c r="S52" s="22"/>
      <c r="T52" s="22"/>
      <c r="U52" s="22"/>
      <c r="V52" s="29"/>
      <c r="W52" s="29"/>
      <c r="X52" s="29"/>
      <c r="Y52" s="77"/>
      <c r="Z52" s="84"/>
      <c r="AA52" s="29"/>
      <c r="AB52" s="29"/>
      <c r="AC52" s="84"/>
      <c r="AD52" s="29"/>
      <c r="AE52" s="79"/>
      <c r="AF52" s="22"/>
      <c r="AG52" s="80" t="s">
        <v>26</v>
      </c>
      <c r="AH52" s="20" t="s">
        <v>7</v>
      </c>
      <c r="AI52" s="74"/>
      <c r="AJ52" s="31"/>
      <c r="AK52" s="31"/>
      <c r="AL52" s="31">
        <v>337.28</v>
      </c>
      <c r="AM52" s="31"/>
      <c r="AN52" s="74">
        <v>1</v>
      </c>
      <c r="AO52" s="31"/>
      <c r="AP52" s="31"/>
      <c r="AQ52" s="75"/>
      <c r="AR52" s="75"/>
      <c r="AS52" s="75"/>
      <c r="AT52" s="75" t="s">
        <v>296</v>
      </c>
      <c r="AU52" s="41"/>
      <c r="AV52" s="22"/>
      <c r="AW52" s="22"/>
      <c r="AX52" s="22"/>
      <c r="AY52" s="22"/>
      <c r="AZ52" s="22"/>
      <c r="BA52" s="22"/>
      <c r="BB52" s="22"/>
      <c r="BC52" s="22"/>
      <c r="BD52" s="22"/>
      <c r="BE52" s="22"/>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row>
    <row r="53" spans="1:81" x14ac:dyDescent="0.2">
      <c r="A53" s="110" t="s">
        <v>292</v>
      </c>
      <c r="B53" s="19"/>
      <c r="C53" s="79"/>
      <c r="D53" s="19"/>
      <c r="E53" s="111">
        <v>45804</v>
      </c>
      <c r="F53" s="112" t="s">
        <v>64</v>
      </c>
      <c r="G53" s="22"/>
      <c r="H53" s="22"/>
      <c r="I53" s="19"/>
      <c r="J53" s="22"/>
      <c r="K53" s="22"/>
      <c r="L53" s="22"/>
      <c r="M53" s="22"/>
      <c r="N53" s="22"/>
      <c r="O53" s="22"/>
      <c r="P53" s="22"/>
      <c r="Q53" s="79"/>
      <c r="R53" s="22"/>
      <c r="S53" s="22"/>
      <c r="T53" s="22"/>
      <c r="U53" s="22"/>
      <c r="V53" s="29"/>
      <c r="W53" s="29"/>
      <c r="X53" s="29"/>
      <c r="Y53" s="77"/>
      <c r="Z53" s="84"/>
      <c r="AA53" s="29"/>
      <c r="AB53" s="29"/>
      <c r="AC53" s="84"/>
      <c r="AD53" s="29"/>
      <c r="AE53" s="79"/>
      <c r="AF53" s="22"/>
      <c r="AG53" s="80" t="s">
        <v>26</v>
      </c>
      <c r="AH53" s="20" t="s">
        <v>7</v>
      </c>
      <c r="AI53" s="74"/>
      <c r="AJ53" s="31"/>
      <c r="AK53" s="31"/>
      <c r="AL53" s="31">
        <v>2074.08</v>
      </c>
      <c r="AM53" s="31"/>
      <c r="AN53" s="74">
        <v>1</v>
      </c>
      <c r="AO53" s="31"/>
      <c r="AP53" s="31"/>
      <c r="AQ53" s="75"/>
      <c r="AR53" s="75"/>
      <c r="AS53" s="75"/>
      <c r="AT53" s="75" t="s">
        <v>297</v>
      </c>
      <c r="AU53" s="41"/>
      <c r="AV53" s="22"/>
      <c r="AW53" s="22"/>
      <c r="AX53" s="22"/>
      <c r="AY53" s="22"/>
      <c r="AZ53" s="22"/>
      <c r="BA53" s="22"/>
      <c r="BB53" s="22"/>
      <c r="BC53" s="22"/>
      <c r="BD53" s="22"/>
      <c r="BE53" s="22"/>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row>
    <row r="54" spans="1:81" x14ac:dyDescent="0.2">
      <c r="A54" s="110" t="s">
        <v>292</v>
      </c>
      <c r="B54" s="19"/>
      <c r="C54" s="79"/>
      <c r="D54" s="19"/>
      <c r="E54" s="111">
        <v>45804</v>
      </c>
      <c r="F54" s="112" t="s">
        <v>74</v>
      </c>
      <c r="G54" s="22"/>
      <c r="H54" s="22"/>
      <c r="I54" s="19"/>
      <c r="J54" s="22"/>
      <c r="K54" s="22"/>
      <c r="L54" s="22"/>
      <c r="M54" s="22"/>
      <c r="N54" s="22"/>
      <c r="O54" s="22"/>
      <c r="P54" s="22"/>
      <c r="Q54" s="79"/>
      <c r="R54" s="22"/>
      <c r="S54" s="22"/>
      <c r="T54" s="22"/>
      <c r="U54" s="22"/>
      <c r="V54" s="29"/>
      <c r="W54" s="29"/>
      <c r="X54" s="29"/>
      <c r="Y54" s="77"/>
      <c r="Z54" s="84"/>
      <c r="AA54" s="29"/>
      <c r="AB54" s="29"/>
      <c r="AC54" s="84" t="s">
        <v>146</v>
      </c>
      <c r="AD54" s="29"/>
      <c r="AE54" s="79"/>
      <c r="AF54" s="22"/>
      <c r="AG54" s="113" t="s">
        <v>9</v>
      </c>
      <c r="AH54" s="20" t="s">
        <v>5</v>
      </c>
      <c r="AI54" s="74"/>
      <c r="AJ54" s="31"/>
      <c r="AK54" s="31"/>
      <c r="AL54" s="31">
        <v>85.8</v>
      </c>
      <c r="AM54" s="31"/>
      <c r="AN54" s="74">
        <v>1</v>
      </c>
      <c r="AO54" s="31"/>
      <c r="AP54" s="31"/>
      <c r="AQ54" s="75"/>
      <c r="AR54" s="75"/>
      <c r="AS54" s="75"/>
      <c r="AT54" s="75" t="s">
        <v>298</v>
      </c>
      <c r="AU54" s="41"/>
      <c r="AV54" s="22"/>
      <c r="AW54" s="22"/>
      <c r="AX54" s="22"/>
      <c r="AY54" s="22"/>
      <c r="AZ54" s="22"/>
      <c r="BA54" s="22"/>
      <c r="BB54" s="22"/>
      <c r="BC54" s="22"/>
      <c r="BD54" s="22"/>
      <c r="BE54" s="22"/>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row>
    <row r="55" spans="1:81" x14ac:dyDescent="0.2">
      <c r="A55" s="19"/>
      <c r="B55" s="19"/>
      <c r="C55" s="79"/>
      <c r="D55" s="19"/>
      <c r="E55" s="114"/>
      <c r="F55" s="115"/>
      <c r="G55" s="22"/>
      <c r="H55" s="22"/>
      <c r="I55" s="19"/>
      <c r="J55" s="22"/>
      <c r="K55" s="22"/>
      <c r="L55" s="22"/>
      <c r="M55" s="22"/>
      <c r="N55" s="22"/>
      <c r="O55" s="22"/>
      <c r="P55" s="22"/>
      <c r="Q55" s="79"/>
      <c r="R55" s="22"/>
      <c r="S55" s="22"/>
      <c r="T55" s="22"/>
      <c r="U55" s="22"/>
      <c r="V55" s="29"/>
      <c r="W55" s="29"/>
      <c r="X55" s="29"/>
      <c r="Y55" s="77"/>
      <c r="Z55" s="84"/>
      <c r="AA55" s="29"/>
      <c r="AB55" s="29"/>
      <c r="AC55" s="84" t="s">
        <v>146</v>
      </c>
      <c r="AD55" s="29"/>
      <c r="AE55" s="79"/>
      <c r="AF55" s="22"/>
      <c r="AG55" s="22"/>
      <c r="AH55" s="22"/>
      <c r="AI55" s="21">
        <f t="shared" ref="AI55:AJ55" si="0">SUM(AI3:AI54)</f>
        <v>3961626</v>
      </c>
      <c r="AJ55" s="21">
        <f t="shared" si="0"/>
        <v>63889.22</v>
      </c>
      <c r="AK55" s="21">
        <f t="shared" ref="AK55:AM55" si="1">SUM(AK3:AK54)</f>
        <v>0</v>
      </c>
      <c r="AL55" s="21">
        <f t="shared" si="1"/>
        <v>11113.42</v>
      </c>
      <c r="AM55" s="21">
        <f t="shared" si="1"/>
        <v>757.84</v>
      </c>
      <c r="AN55" s="19"/>
      <c r="AO55" s="21">
        <f t="shared" ref="AO55" si="2">SUM(AO3:AO54)</f>
        <v>31599.469999999994</v>
      </c>
      <c r="AP55" s="18"/>
      <c r="AQ55" s="79"/>
      <c r="AR55" s="79"/>
      <c r="AS55" s="79"/>
      <c r="AT55" s="79"/>
      <c r="AU55" s="41"/>
      <c r="AV55" s="22"/>
      <c r="AW55" s="22"/>
      <c r="AX55" s="22"/>
      <c r="AY55" s="22"/>
      <c r="AZ55" s="22"/>
      <c r="BA55" s="22"/>
      <c r="BB55" s="22"/>
      <c r="BC55" s="22"/>
      <c r="BD55" s="22"/>
      <c r="BE55" s="22"/>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row>
    <row r="56" spans="1:81" x14ac:dyDescent="0.2">
      <c r="A56" s="19"/>
      <c r="B56" s="19"/>
      <c r="C56" s="79"/>
      <c r="D56" s="19"/>
      <c r="E56" s="114"/>
      <c r="F56" s="115"/>
      <c r="G56" s="22"/>
      <c r="H56" s="22"/>
      <c r="I56" s="19"/>
      <c r="J56" s="22"/>
      <c r="K56" s="22"/>
      <c r="L56" s="22"/>
      <c r="M56" s="22"/>
      <c r="N56" s="22"/>
      <c r="O56" s="22"/>
      <c r="P56" s="22"/>
      <c r="Q56" s="79"/>
      <c r="R56" s="22"/>
      <c r="S56" s="22"/>
      <c r="T56" s="22"/>
      <c r="U56" s="22"/>
      <c r="V56" s="29"/>
      <c r="W56" s="29"/>
      <c r="X56" s="29"/>
      <c r="Y56" s="77"/>
      <c r="Z56" s="84"/>
      <c r="AA56" s="29"/>
      <c r="AB56" s="29"/>
      <c r="AC56" s="84" t="s">
        <v>146</v>
      </c>
      <c r="AD56" s="29"/>
      <c r="AE56" s="79"/>
      <c r="AF56" s="22"/>
      <c r="AG56" s="22"/>
      <c r="AH56" s="22"/>
      <c r="AI56" s="40" t="s">
        <v>299</v>
      </c>
      <c r="AJ56" s="31">
        <f>SUM(AJ55:AJ55)</f>
        <v>63889.22</v>
      </c>
      <c r="AK56" s="18"/>
      <c r="AL56" s="18"/>
      <c r="AM56" s="18"/>
      <c r="AN56" s="19"/>
      <c r="AO56" s="18"/>
      <c r="AP56" s="18"/>
      <c r="AQ56" s="79"/>
      <c r="AR56" s="79"/>
      <c r="AS56" s="79"/>
      <c r="AT56" s="79"/>
      <c r="AU56" s="41"/>
      <c r="AV56" s="22"/>
      <c r="AW56" s="22"/>
      <c r="AX56" s="22"/>
      <c r="AY56" s="22"/>
      <c r="AZ56" s="22"/>
      <c r="BA56" s="22"/>
      <c r="BB56" s="22"/>
      <c r="BC56" s="22"/>
      <c r="BD56" s="22"/>
      <c r="BE56" s="22"/>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row>
    <row r="57" spans="1:81" x14ac:dyDescent="0.2">
      <c r="A57" s="19"/>
      <c r="B57" s="19"/>
      <c r="C57" s="79"/>
      <c r="D57" s="19"/>
      <c r="E57" s="114"/>
      <c r="F57" s="115"/>
      <c r="G57" s="22"/>
      <c r="H57" s="22"/>
      <c r="I57" s="19"/>
      <c r="J57" s="22"/>
      <c r="K57" s="22"/>
      <c r="L57" s="22"/>
      <c r="M57" s="22"/>
      <c r="N57" s="22"/>
      <c r="O57" s="22"/>
      <c r="P57" s="22"/>
      <c r="Q57" s="79"/>
      <c r="R57" s="22"/>
      <c r="S57" s="22"/>
      <c r="T57" s="22"/>
      <c r="U57" s="22"/>
      <c r="V57" s="29"/>
      <c r="W57" s="29"/>
      <c r="X57" s="29"/>
      <c r="Y57" s="77"/>
      <c r="Z57" s="84"/>
      <c r="AA57" s="29"/>
      <c r="AB57" s="29"/>
      <c r="AC57" s="84" t="s">
        <v>146</v>
      </c>
      <c r="AD57" s="29"/>
      <c r="AE57" s="79"/>
      <c r="AF57" s="22"/>
      <c r="AG57" s="22"/>
      <c r="AH57" s="22"/>
      <c r="AI57" s="33" t="s">
        <v>299</v>
      </c>
      <c r="AJ57" s="33"/>
      <c r="AK57" s="26" t="e">
        <f>#REF!-#REF!</f>
        <v>#REF!</v>
      </c>
      <c r="AL57" s="18"/>
      <c r="AM57" s="18"/>
      <c r="AN57" s="19"/>
      <c r="AO57" s="18"/>
      <c r="AP57" s="18"/>
      <c r="AQ57" s="79"/>
      <c r="AR57" s="79"/>
      <c r="AS57" s="79"/>
      <c r="AT57" s="79"/>
      <c r="AU57" s="41"/>
      <c r="AV57" s="22"/>
      <c r="AW57" s="22"/>
      <c r="AX57" s="22"/>
      <c r="AY57" s="22"/>
      <c r="AZ57" s="22"/>
      <c r="BA57" s="22"/>
      <c r="BB57" s="22"/>
      <c r="BC57" s="22"/>
      <c r="BD57" s="22"/>
      <c r="BE57" s="22"/>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row>
    <row r="58" spans="1:81" x14ac:dyDescent="0.2">
      <c r="A58" s="116" t="s">
        <v>300</v>
      </c>
      <c r="B58" s="41"/>
      <c r="C58" s="134"/>
      <c r="D58" s="42"/>
      <c r="E58" s="41"/>
      <c r="F58" s="117" t="s">
        <v>301</v>
      </c>
      <c r="G58" s="22"/>
      <c r="H58" s="22"/>
      <c r="I58" s="19"/>
      <c r="J58" s="22"/>
      <c r="K58" s="22"/>
      <c r="L58" s="22"/>
      <c r="M58" s="22"/>
      <c r="N58" s="22"/>
      <c r="O58" s="22"/>
      <c r="P58" s="22"/>
      <c r="Q58" s="79"/>
      <c r="R58" s="22"/>
      <c r="S58" s="22"/>
      <c r="T58" s="22"/>
      <c r="U58" s="22"/>
      <c r="V58" s="29"/>
      <c r="W58" s="29"/>
      <c r="X58" s="29"/>
      <c r="Y58" s="77"/>
      <c r="Z58" s="84"/>
      <c r="AA58" s="29"/>
      <c r="AB58" s="29"/>
      <c r="AC58" s="84" t="s">
        <v>146</v>
      </c>
      <c r="AD58" s="29"/>
      <c r="AE58" s="79"/>
      <c r="AF58" s="22"/>
      <c r="AG58" s="22"/>
      <c r="AH58" s="22"/>
      <c r="AI58" s="19"/>
      <c r="AJ58" s="18"/>
      <c r="AK58" s="21"/>
      <c r="AL58" s="18"/>
      <c r="AM58" s="18"/>
      <c r="AN58" s="19"/>
      <c r="AO58" s="18"/>
      <c r="AP58" s="18"/>
      <c r="AQ58" s="79"/>
      <c r="AR58" s="79"/>
      <c r="AS58" s="79"/>
      <c r="AT58" s="79"/>
      <c r="AU58" s="41"/>
      <c r="AV58" s="22"/>
      <c r="AW58" s="22"/>
      <c r="AX58" s="22"/>
      <c r="AY58" s="22"/>
      <c r="AZ58" s="22"/>
      <c r="BA58" s="22"/>
      <c r="BB58" s="22"/>
      <c r="BC58" s="22"/>
      <c r="BD58" s="22"/>
      <c r="BE58" s="22"/>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row>
    <row r="59" spans="1:81" x14ac:dyDescent="0.2">
      <c r="A59" s="41"/>
      <c r="B59" s="41"/>
      <c r="C59" s="134"/>
      <c r="D59" s="42"/>
      <c r="E59" s="41"/>
      <c r="F59" s="43"/>
      <c r="G59" s="22"/>
      <c r="H59" s="22"/>
      <c r="I59" s="19"/>
      <c r="J59" s="22"/>
      <c r="K59" s="22"/>
      <c r="L59" s="22"/>
      <c r="M59" s="22"/>
      <c r="N59" s="22"/>
      <c r="O59" s="22"/>
      <c r="P59" s="22"/>
      <c r="Q59" s="79"/>
      <c r="R59" s="22"/>
      <c r="S59" s="22"/>
      <c r="T59" s="22"/>
      <c r="U59" s="22"/>
      <c r="V59" s="29"/>
      <c r="W59" s="29"/>
      <c r="X59" s="29"/>
      <c r="Y59" s="77"/>
      <c r="Z59" s="84"/>
      <c r="AA59" s="29"/>
      <c r="AB59" s="29"/>
      <c r="AC59" s="84" t="s">
        <v>146</v>
      </c>
      <c r="AD59" s="29"/>
      <c r="AE59" s="79"/>
      <c r="AF59" s="22"/>
      <c r="AG59" s="22"/>
      <c r="AH59" s="22"/>
      <c r="AI59" s="19"/>
      <c r="AJ59" s="18"/>
      <c r="AK59" s="21"/>
      <c r="AL59" s="18"/>
      <c r="AM59" s="18"/>
      <c r="AN59" s="19"/>
      <c r="AO59" s="18"/>
      <c r="AP59" s="18"/>
      <c r="AQ59" s="79"/>
      <c r="AR59" s="79"/>
      <c r="AS59" s="79"/>
      <c r="AT59" s="79"/>
      <c r="AU59" s="41"/>
      <c r="AV59" s="22"/>
      <c r="AW59" s="22"/>
      <c r="AX59" s="22"/>
      <c r="AY59" s="22"/>
      <c r="AZ59" s="22"/>
      <c r="BA59" s="22"/>
      <c r="BB59" s="22"/>
      <c r="BC59" s="22"/>
      <c r="BD59" s="22"/>
      <c r="BE59" s="22"/>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row>
    <row r="60" spans="1:81" x14ac:dyDescent="0.2">
      <c r="A60" s="41"/>
      <c r="B60" s="41"/>
      <c r="C60" s="134"/>
      <c r="D60" s="42"/>
      <c r="E60" s="41"/>
      <c r="F60" s="44" t="s">
        <v>302</v>
      </c>
      <c r="G60" s="22"/>
      <c r="H60" s="22"/>
      <c r="I60" s="19"/>
      <c r="J60" s="22"/>
      <c r="K60" s="22"/>
      <c r="L60" s="22"/>
      <c r="M60" s="22"/>
      <c r="N60" s="22"/>
      <c r="O60" s="22"/>
      <c r="P60" s="22"/>
      <c r="Q60" s="79"/>
      <c r="R60" s="22"/>
      <c r="S60" s="22"/>
      <c r="T60" s="22"/>
      <c r="U60" s="22"/>
      <c r="V60" s="29"/>
      <c r="W60" s="29"/>
      <c r="X60" s="29"/>
      <c r="Y60" s="77"/>
      <c r="Z60" s="84"/>
      <c r="AA60" s="29"/>
      <c r="AB60" s="29"/>
      <c r="AC60" s="84" t="s">
        <v>146</v>
      </c>
      <c r="AD60" s="29"/>
      <c r="AE60" s="79"/>
      <c r="AF60" s="22"/>
      <c r="AG60" s="22"/>
      <c r="AH60" s="22"/>
      <c r="AI60" s="19"/>
      <c r="AJ60" s="116" t="s">
        <v>70</v>
      </c>
      <c r="AK60" s="118" t="s">
        <v>303</v>
      </c>
      <c r="AL60" s="119" t="s">
        <v>304</v>
      </c>
      <c r="AM60" s="18"/>
      <c r="AN60" s="19"/>
      <c r="AO60" s="18"/>
      <c r="AP60" s="18"/>
      <c r="AQ60" s="79"/>
      <c r="AR60" s="79"/>
      <c r="AS60" s="18"/>
      <c r="AT60" s="18"/>
      <c r="AU60" s="41"/>
      <c r="AV60" s="22"/>
      <c r="AW60" s="22"/>
      <c r="AX60" s="22"/>
      <c r="AY60" s="22"/>
      <c r="AZ60" s="22"/>
      <c r="BA60" s="22"/>
      <c r="BB60" s="22"/>
      <c r="BC60" s="22"/>
      <c r="BD60" s="22"/>
      <c r="BE60" s="22"/>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row>
    <row r="61" spans="1:81" x14ac:dyDescent="0.2">
      <c r="A61" s="41"/>
      <c r="B61" s="41"/>
      <c r="C61" s="134"/>
      <c r="D61" s="42"/>
      <c r="E61" s="42">
        <v>1</v>
      </c>
      <c r="F61" s="120" t="s">
        <v>305</v>
      </c>
      <c r="G61" s="22" t="s">
        <v>1</v>
      </c>
      <c r="H61" s="22"/>
      <c r="I61" s="19"/>
      <c r="J61" s="22"/>
      <c r="K61" s="22"/>
      <c r="L61" s="22"/>
      <c r="M61" s="22"/>
      <c r="N61" s="22"/>
      <c r="O61" s="22"/>
      <c r="P61" s="22"/>
      <c r="Q61" s="79"/>
      <c r="R61" s="22"/>
      <c r="S61" s="22"/>
      <c r="T61" s="22"/>
      <c r="U61" s="22"/>
      <c r="V61" s="29"/>
      <c r="W61" s="29"/>
      <c r="X61" s="29"/>
      <c r="Y61" s="77"/>
      <c r="Z61" s="84"/>
      <c r="AA61" s="29"/>
      <c r="AB61" s="29" t="s">
        <v>4</v>
      </c>
      <c r="AC61" s="84" t="s">
        <v>146</v>
      </c>
      <c r="AD61" s="29">
        <f>COUNTIF($AB$3:$AB$46,AB61)</f>
        <v>16</v>
      </c>
      <c r="AE61" s="79"/>
      <c r="AF61" s="22"/>
      <c r="AG61" s="22"/>
      <c r="AH61" s="22"/>
      <c r="AI61" s="19"/>
      <c r="AJ61" s="79" t="s">
        <v>9</v>
      </c>
      <c r="AK61" s="45">
        <f>COUNTIF($AG$3:$AG$47,#REF!)</f>
        <v>0</v>
      </c>
      <c r="AL61" s="45" t="e">
        <f>SUMIF($AG$3:$AG$47,AK61,#REF!)</f>
        <v>#REF!</v>
      </c>
      <c r="AM61" s="18"/>
      <c r="AN61" s="19"/>
      <c r="AO61" s="18"/>
      <c r="AP61" s="18"/>
      <c r="AQ61" s="79"/>
      <c r="AR61" s="79"/>
      <c r="AS61" s="18"/>
      <c r="AT61" s="18"/>
      <c r="AU61" s="41"/>
      <c r="AV61" s="22"/>
      <c r="AW61" s="22"/>
      <c r="AX61" s="22"/>
      <c r="AY61" s="22"/>
      <c r="AZ61" s="22"/>
      <c r="BA61" s="22"/>
      <c r="BB61" s="22" t="s">
        <v>1</v>
      </c>
      <c r="BC61" s="22"/>
      <c r="BD61" s="22"/>
      <c r="BE61" s="22"/>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row>
    <row r="62" spans="1:81" x14ac:dyDescent="0.2">
      <c r="A62" s="41"/>
      <c r="B62" s="41"/>
      <c r="C62" s="134"/>
      <c r="D62" s="42"/>
      <c r="E62" s="42">
        <v>2</v>
      </c>
      <c r="F62" s="121" t="s">
        <v>306</v>
      </c>
      <c r="G62" s="22" t="s">
        <v>4</v>
      </c>
      <c r="H62" s="22"/>
      <c r="I62" s="19"/>
      <c r="J62" s="22"/>
      <c r="K62" s="22"/>
      <c r="L62" s="22"/>
      <c r="M62" s="22"/>
      <c r="N62" s="22"/>
      <c r="O62" s="22"/>
      <c r="P62" s="22"/>
      <c r="Q62" s="79"/>
      <c r="R62" s="22"/>
      <c r="S62" s="22"/>
      <c r="T62" s="22"/>
      <c r="U62" s="22"/>
      <c r="V62" s="29"/>
      <c r="W62" s="29"/>
      <c r="X62" s="29"/>
      <c r="Y62" s="77"/>
      <c r="Z62" s="84"/>
      <c r="AA62" s="29"/>
      <c r="AB62" s="22" t="s">
        <v>7</v>
      </c>
      <c r="AC62" s="84" t="s">
        <v>146</v>
      </c>
      <c r="AD62" s="29">
        <f>COUNTIF($AB$3:$AB$46,AB62)</f>
        <v>16</v>
      </c>
      <c r="AE62" s="79"/>
      <c r="AF62" s="22"/>
      <c r="AG62" s="22"/>
      <c r="AH62" s="22"/>
      <c r="AI62" s="19"/>
      <c r="AJ62" s="79" t="s">
        <v>83</v>
      </c>
      <c r="AK62" s="45">
        <f>COUNTIF($AG$3:$AG$47,#REF!)</f>
        <v>0</v>
      </c>
      <c r="AL62" s="45" t="e">
        <f>SUMIF($AG$3:$AG$47,AK62,#REF!)</f>
        <v>#REF!</v>
      </c>
      <c r="AM62" s="18"/>
      <c r="AN62" s="19"/>
      <c r="AO62" s="18"/>
      <c r="AP62" s="18"/>
      <c r="AQ62" s="79"/>
      <c r="AR62" s="79"/>
      <c r="AS62" s="18"/>
      <c r="AT62" s="18"/>
      <c r="AU62" s="41"/>
      <c r="AV62" s="22"/>
      <c r="AW62" s="22"/>
      <c r="AX62" s="22"/>
      <c r="AY62" s="22"/>
      <c r="AZ62" s="22"/>
      <c r="BA62" s="22"/>
      <c r="BB62" s="22" t="s">
        <v>4</v>
      </c>
      <c r="BC62" s="22"/>
      <c r="BD62" s="22"/>
      <c r="BE62" s="22"/>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row>
    <row r="63" spans="1:81" x14ac:dyDescent="0.2">
      <c r="A63" s="41"/>
      <c r="B63" s="41"/>
      <c r="C63" s="134"/>
      <c r="D63" s="42"/>
      <c r="E63" s="42">
        <v>3</v>
      </c>
      <c r="F63" s="121" t="s">
        <v>307</v>
      </c>
      <c r="G63" s="22" t="s">
        <v>7</v>
      </c>
      <c r="H63" s="22"/>
      <c r="I63" s="19"/>
      <c r="J63" s="22"/>
      <c r="K63" s="22"/>
      <c r="L63" s="22"/>
      <c r="M63" s="22"/>
      <c r="N63" s="22"/>
      <c r="O63" s="22"/>
      <c r="P63" s="22"/>
      <c r="Q63" s="79"/>
      <c r="R63" s="22"/>
      <c r="S63" s="22"/>
      <c r="T63" s="22"/>
      <c r="U63" s="22"/>
      <c r="V63" s="29"/>
      <c r="W63" s="29"/>
      <c r="X63" s="29"/>
      <c r="Y63" s="77"/>
      <c r="Z63" s="84"/>
      <c r="AA63" s="29"/>
      <c r="AB63" s="22" t="s">
        <v>84</v>
      </c>
      <c r="AC63" s="84" t="s">
        <v>146</v>
      </c>
      <c r="AD63" s="29">
        <f>COUNTIF($AB$3:$AB$46,AB63)</f>
        <v>2</v>
      </c>
      <c r="AE63" s="79"/>
      <c r="AF63" s="22"/>
      <c r="AG63" s="22"/>
      <c r="AH63" s="22"/>
      <c r="AI63" s="19"/>
      <c r="AJ63" s="79" t="s">
        <v>26</v>
      </c>
      <c r="AK63" s="45">
        <f>COUNTIF($AG$3:$AG$47,#REF!)</f>
        <v>0</v>
      </c>
      <c r="AL63" s="45" t="e">
        <f>SUMIF($AG$3:$AG$47,AK63,#REF!)</f>
        <v>#REF!</v>
      </c>
      <c r="AM63" s="18"/>
      <c r="AN63" s="19"/>
      <c r="AO63" s="18"/>
      <c r="AP63" s="18"/>
      <c r="AQ63" s="79"/>
      <c r="AR63" s="79"/>
      <c r="AS63" s="18"/>
      <c r="AT63" s="18"/>
      <c r="AU63" s="41"/>
      <c r="AV63" s="22"/>
      <c r="AW63" s="22"/>
      <c r="AX63" s="22"/>
      <c r="AY63" s="22"/>
      <c r="AZ63" s="22"/>
      <c r="BA63" s="22"/>
      <c r="BB63" s="22" t="s">
        <v>7</v>
      </c>
      <c r="BC63" s="22"/>
      <c r="BD63" s="22"/>
      <c r="BE63" s="22"/>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row>
    <row r="64" spans="1:81" x14ac:dyDescent="0.2">
      <c r="A64" s="41"/>
      <c r="B64" s="41"/>
      <c r="C64" s="134"/>
      <c r="D64" s="42"/>
      <c r="E64" s="42">
        <v>4</v>
      </c>
      <c r="F64" s="121" t="s">
        <v>308</v>
      </c>
      <c r="G64" s="22"/>
      <c r="H64" s="22"/>
      <c r="I64" s="19"/>
      <c r="J64" s="22"/>
      <c r="K64" s="22"/>
      <c r="L64" s="22"/>
      <c r="M64" s="22"/>
      <c r="N64" s="22"/>
      <c r="O64" s="22"/>
      <c r="P64" s="22"/>
      <c r="Q64" s="79"/>
      <c r="R64" s="22"/>
      <c r="S64" s="22"/>
      <c r="T64" s="22"/>
      <c r="U64" s="22"/>
      <c r="V64" s="29"/>
      <c r="W64" s="29"/>
      <c r="X64" s="29"/>
      <c r="Y64" s="77"/>
      <c r="Z64" s="84"/>
      <c r="AA64" s="29"/>
      <c r="AB64" s="22" t="s">
        <v>57</v>
      </c>
      <c r="AC64" s="84" t="s">
        <v>146</v>
      </c>
      <c r="AD64" s="29">
        <f>COUNTIF($AB$3:$AB$46,AB64)</f>
        <v>3</v>
      </c>
      <c r="AE64" s="79"/>
      <c r="AF64" s="22"/>
      <c r="AG64" s="22"/>
      <c r="AH64" s="22"/>
      <c r="AI64" s="19"/>
      <c r="AJ64" s="79"/>
      <c r="AK64" s="46">
        <f t="shared" ref="AK64" si="3">SUM(AK60:AK63)</f>
        <v>0</v>
      </c>
      <c r="AL64" s="46" t="e">
        <f t="shared" ref="AL64" si="4">SUM(AL60:AL63)</f>
        <v>#REF!</v>
      </c>
      <c r="AM64" s="18"/>
      <c r="AN64" s="19"/>
      <c r="AO64" s="18"/>
      <c r="AP64" s="18"/>
      <c r="AQ64" s="79"/>
      <c r="AR64" s="79"/>
      <c r="AS64" s="18"/>
      <c r="AT64" s="18"/>
      <c r="AU64" s="41"/>
      <c r="AV64" s="22"/>
      <c r="AW64" s="22"/>
      <c r="AX64" s="22"/>
      <c r="AY64" s="22"/>
      <c r="AZ64" s="22"/>
      <c r="BA64" s="22"/>
      <c r="BB64" s="22"/>
      <c r="BC64" s="22"/>
      <c r="BD64" s="22"/>
      <c r="BE64" s="22"/>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row>
    <row r="65" spans="1:81" x14ac:dyDescent="0.2">
      <c r="A65" s="41"/>
      <c r="B65" s="41"/>
      <c r="C65" s="134"/>
      <c r="D65" s="42"/>
      <c r="E65" s="42">
        <v>5</v>
      </c>
      <c r="F65" s="121" t="s">
        <v>309</v>
      </c>
      <c r="G65" s="22" t="s">
        <v>6</v>
      </c>
      <c r="H65" s="22"/>
      <c r="I65" s="19"/>
      <c r="J65" s="22"/>
      <c r="K65" s="22"/>
      <c r="L65" s="22"/>
      <c r="M65" s="22"/>
      <c r="N65" s="22"/>
      <c r="O65" s="22"/>
      <c r="P65" s="22"/>
      <c r="Q65" s="79"/>
      <c r="R65" s="22"/>
      <c r="S65" s="22"/>
      <c r="T65" s="22"/>
      <c r="U65" s="22"/>
      <c r="V65" s="29"/>
      <c r="W65" s="29"/>
      <c r="X65" s="29"/>
      <c r="Y65" s="77"/>
      <c r="Z65" s="84"/>
      <c r="AA65" s="29"/>
      <c r="AB65" s="29"/>
      <c r="AC65" s="84" t="s">
        <v>146</v>
      </c>
      <c r="AD65" s="29"/>
      <c r="AE65" s="79"/>
      <c r="AF65" s="22"/>
      <c r="AG65" s="22"/>
      <c r="AH65" s="22"/>
      <c r="AI65" s="19"/>
      <c r="AJ65" s="1"/>
      <c r="AK65" s="3"/>
      <c r="AL65" s="3"/>
      <c r="AM65" s="18"/>
      <c r="AN65" s="19"/>
      <c r="AO65" s="18"/>
      <c r="AP65" s="18"/>
      <c r="AQ65" s="79"/>
      <c r="AR65" s="79"/>
      <c r="AS65" s="18"/>
      <c r="AT65" s="18"/>
      <c r="AU65" s="41"/>
      <c r="AV65" s="22"/>
      <c r="AW65" s="22"/>
      <c r="AX65" s="22"/>
      <c r="AY65" s="22"/>
      <c r="AZ65" s="22"/>
      <c r="BA65" s="22"/>
      <c r="BB65" s="22" t="s">
        <v>6</v>
      </c>
      <c r="BC65" s="22"/>
      <c r="BD65" s="22"/>
      <c r="BE65" s="22"/>
      <c r="BF65" s="83"/>
      <c r="BG65" s="83"/>
      <c r="BH65" s="83"/>
      <c r="BI65" s="83"/>
      <c r="BJ65" s="83"/>
      <c r="BK65" s="83"/>
      <c r="BL65" s="83"/>
      <c r="BM65" s="83"/>
      <c r="BN65" s="83"/>
      <c r="BO65" s="83"/>
      <c r="BP65" s="83"/>
      <c r="BQ65" s="83"/>
      <c r="BR65" s="83"/>
      <c r="BS65" s="83"/>
      <c r="BT65" s="83"/>
      <c r="BU65" s="83"/>
      <c r="BV65" s="83"/>
      <c r="BW65" s="83"/>
      <c r="BX65" s="83"/>
      <c r="BY65" s="83"/>
      <c r="BZ65" s="83"/>
      <c r="CA65" s="83"/>
      <c r="CB65" s="83"/>
      <c r="CC65" s="83"/>
    </row>
    <row r="66" spans="1:81" x14ac:dyDescent="0.2">
      <c r="A66" s="41"/>
      <c r="B66" s="41"/>
      <c r="C66" s="134"/>
      <c r="D66" s="42"/>
      <c r="E66" s="42">
        <v>6</v>
      </c>
      <c r="F66" s="121" t="s">
        <v>310</v>
      </c>
      <c r="G66" s="22" t="s">
        <v>8</v>
      </c>
      <c r="H66" s="22"/>
      <c r="I66" s="19"/>
      <c r="J66" s="22"/>
      <c r="K66" s="22"/>
      <c r="L66" s="22"/>
      <c r="M66" s="22"/>
      <c r="N66" s="22"/>
      <c r="O66" s="22"/>
      <c r="P66" s="22"/>
      <c r="Q66" s="79"/>
      <c r="R66" s="22"/>
      <c r="S66" s="22"/>
      <c r="T66" s="22"/>
      <c r="U66" s="22"/>
      <c r="V66" s="29"/>
      <c r="W66" s="29"/>
      <c r="X66" s="29"/>
      <c r="Y66" s="77"/>
      <c r="Z66" s="84"/>
      <c r="AA66" s="29"/>
      <c r="AB66" s="29"/>
      <c r="AC66" s="84" t="s">
        <v>146</v>
      </c>
      <c r="AD66" s="29"/>
      <c r="AE66" s="79"/>
      <c r="AF66" s="22"/>
      <c r="AG66" s="22"/>
      <c r="AH66" s="22"/>
      <c r="AI66" s="19"/>
      <c r="AJ66" s="1"/>
      <c r="AK66" s="1"/>
      <c r="AL66" s="1"/>
      <c r="AM66" s="18"/>
      <c r="AN66" s="19"/>
      <c r="AO66" s="18"/>
      <c r="AP66" s="18"/>
      <c r="AQ66" s="79"/>
      <c r="AR66" s="79"/>
      <c r="AS66" s="18"/>
      <c r="AT66" s="18"/>
      <c r="AU66" s="41"/>
      <c r="AV66" s="22"/>
      <c r="AW66" s="22"/>
      <c r="AX66" s="22"/>
      <c r="AY66" s="22"/>
      <c r="AZ66" s="22"/>
      <c r="BA66" s="22"/>
      <c r="BB66" s="22" t="s">
        <v>8</v>
      </c>
      <c r="BC66" s="22"/>
      <c r="BD66" s="22"/>
      <c r="BE66" s="22"/>
      <c r="BF66" s="83"/>
      <c r="BG66" s="83"/>
      <c r="BH66" s="83"/>
      <c r="BI66" s="83"/>
      <c r="BJ66" s="83"/>
      <c r="BK66" s="83"/>
      <c r="BL66" s="83"/>
      <c r="BM66" s="83"/>
      <c r="BN66" s="83"/>
      <c r="BO66" s="83"/>
      <c r="BP66" s="83"/>
      <c r="BQ66" s="83"/>
      <c r="BR66" s="83"/>
      <c r="BS66" s="83"/>
      <c r="BT66" s="83"/>
      <c r="BU66" s="83"/>
      <c r="BV66" s="83"/>
      <c r="BW66" s="83"/>
      <c r="BX66" s="83"/>
      <c r="BY66" s="83"/>
      <c r="BZ66" s="83"/>
      <c r="CA66" s="83"/>
      <c r="CB66" s="83"/>
      <c r="CC66" s="83"/>
    </row>
    <row r="67" spans="1:81" x14ac:dyDescent="0.2">
      <c r="A67" s="41"/>
      <c r="B67" s="41"/>
      <c r="C67" s="134"/>
      <c r="D67" s="42"/>
      <c r="E67" s="42">
        <v>7</v>
      </c>
      <c r="F67" s="121" t="s">
        <v>311</v>
      </c>
      <c r="G67" s="22" t="s">
        <v>84</v>
      </c>
      <c r="H67" s="22"/>
      <c r="I67" s="19"/>
      <c r="J67" s="22"/>
      <c r="K67" s="22"/>
      <c r="L67" s="22"/>
      <c r="M67" s="22"/>
      <c r="N67" s="22"/>
      <c r="O67" s="22"/>
      <c r="P67" s="22"/>
      <c r="Q67" s="79"/>
      <c r="R67" s="22"/>
      <c r="S67" s="22"/>
      <c r="T67" s="22"/>
      <c r="U67" s="22"/>
      <c r="V67" s="29"/>
      <c r="W67" s="29"/>
      <c r="X67" s="29"/>
      <c r="Y67" s="77"/>
      <c r="Z67" s="84"/>
      <c r="AA67" s="29"/>
      <c r="AB67" s="29"/>
      <c r="AC67" s="84" t="s">
        <v>146</v>
      </c>
      <c r="AD67" s="29"/>
      <c r="AE67" s="79"/>
      <c r="AF67" s="22"/>
      <c r="AG67" s="22"/>
      <c r="AH67" s="22"/>
      <c r="AI67" s="19"/>
      <c r="AJ67" s="1"/>
      <c r="AK67" s="1"/>
      <c r="AL67" s="1"/>
      <c r="AM67" s="1"/>
      <c r="AN67" s="19"/>
      <c r="AO67" s="18"/>
      <c r="AP67" s="18"/>
      <c r="AQ67" s="79"/>
      <c r="AR67" s="79"/>
      <c r="AS67" s="18"/>
      <c r="AT67" s="18"/>
      <c r="AU67" s="41"/>
      <c r="AV67" s="22"/>
      <c r="AW67" s="22"/>
      <c r="AX67" s="22"/>
      <c r="AY67" s="22"/>
      <c r="AZ67" s="22"/>
      <c r="BA67" s="22"/>
      <c r="BB67" s="22" t="s">
        <v>84</v>
      </c>
      <c r="BC67" s="22"/>
      <c r="BD67" s="22"/>
      <c r="BE67" s="22"/>
      <c r="BF67" s="83"/>
      <c r="BG67" s="83"/>
      <c r="BH67" s="83"/>
      <c r="BI67" s="83"/>
      <c r="BJ67" s="83"/>
      <c r="BK67" s="83"/>
      <c r="BL67" s="83"/>
      <c r="BM67" s="83"/>
      <c r="BN67" s="83"/>
      <c r="BO67" s="83"/>
      <c r="BP67" s="83"/>
      <c r="BQ67" s="83"/>
      <c r="BR67" s="83"/>
      <c r="BS67" s="83"/>
      <c r="BT67" s="83"/>
      <c r="BU67" s="83"/>
      <c r="BV67" s="83"/>
      <c r="BW67" s="83"/>
      <c r="BX67" s="83"/>
      <c r="BY67" s="83"/>
      <c r="BZ67" s="83"/>
      <c r="CA67" s="83"/>
      <c r="CB67" s="83"/>
      <c r="CC67" s="83"/>
    </row>
    <row r="68" spans="1:81" x14ac:dyDescent="0.2">
      <c r="A68" s="41"/>
      <c r="B68" s="41"/>
      <c r="C68" s="134"/>
      <c r="D68" s="42"/>
      <c r="E68" s="42">
        <v>8</v>
      </c>
      <c r="F68" s="121" t="s">
        <v>312</v>
      </c>
      <c r="G68" s="22" t="s">
        <v>9</v>
      </c>
      <c r="H68" s="22"/>
      <c r="I68" s="19"/>
      <c r="J68" s="22"/>
      <c r="K68" s="22"/>
      <c r="L68" s="22"/>
      <c r="M68" s="22"/>
      <c r="N68" s="22"/>
      <c r="O68" s="22"/>
      <c r="P68" s="22"/>
      <c r="Q68" s="79"/>
      <c r="R68" s="22"/>
      <c r="S68" s="22"/>
      <c r="T68" s="22"/>
      <c r="U68" s="22"/>
      <c r="V68" s="29"/>
      <c r="W68" s="29"/>
      <c r="X68" s="29"/>
      <c r="Y68" s="77"/>
      <c r="Z68" s="84"/>
      <c r="AA68" s="29"/>
      <c r="AB68" s="29"/>
      <c r="AC68" s="84" t="s">
        <v>146</v>
      </c>
      <c r="AD68" s="29"/>
      <c r="AE68" s="79"/>
      <c r="AF68" s="22"/>
      <c r="AG68" s="22"/>
      <c r="AH68" s="22"/>
      <c r="AI68" s="19"/>
      <c r="AJ68" s="1"/>
      <c r="AK68" s="1"/>
      <c r="AL68" s="1"/>
      <c r="AM68" s="21"/>
      <c r="AN68" s="19"/>
      <c r="AO68" s="18"/>
      <c r="AP68" s="18"/>
      <c r="AQ68" s="79"/>
      <c r="AR68" s="79"/>
      <c r="AS68" s="18"/>
      <c r="AT68" s="18"/>
      <c r="AU68" s="41"/>
      <c r="AV68" s="22"/>
      <c r="AW68" s="22"/>
      <c r="AX68" s="22"/>
      <c r="AY68" s="22"/>
      <c r="AZ68" s="22"/>
      <c r="BA68" s="22"/>
      <c r="BB68" s="22" t="s">
        <v>9</v>
      </c>
      <c r="BC68" s="22"/>
      <c r="BD68" s="22"/>
      <c r="BE68" s="22"/>
      <c r="BF68" s="83"/>
      <c r="BG68" s="83"/>
      <c r="BH68" s="83"/>
      <c r="BI68" s="83"/>
      <c r="BJ68" s="83"/>
      <c r="BK68" s="83"/>
      <c r="BL68" s="83"/>
      <c r="BM68" s="83"/>
      <c r="BN68" s="83"/>
      <c r="BO68" s="83"/>
      <c r="BP68" s="83"/>
      <c r="BQ68" s="83"/>
      <c r="BR68" s="83"/>
      <c r="BS68" s="83"/>
      <c r="BT68" s="83"/>
      <c r="BU68" s="83"/>
      <c r="BV68" s="83"/>
      <c r="BW68" s="83"/>
      <c r="BX68" s="83"/>
      <c r="BY68" s="83"/>
      <c r="BZ68" s="83"/>
      <c r="CA68" s="83"/>
      <c r="CB68" s="83"/>
      <c r="CC68" s="83"/>
    </row>
    <row r="69" spans="1:81" x14ac:dyDescent="0.2">
      <c r="A69" s="19"/>
      <c r="B69" s="19"/>
      <c r="C69" s="79"/>
      <c r="D69" s="19"/>
      <c r="E69" s="114"/>
      <c r="F69" s="115"/>
      <c r="G69" s="22"/>
      <c r="H69" s="22"/>
      <c r="I69" s="19"/>
      <c r="J69" s="22"/>
      <c r="K69" s="22"/>
      <c r="L69" s="22"/>
      <c r="M69" s="22"/>
      <c r="N69" s="22"/>
      <c r="O69" s="22"/>
      <c r="P69" s="22"/>
      <c r="Q69" s="79"/>
      <c r="R69" s="22"/>
      <c r="S69" s="22"/>
      <c r="T69" s="22"/>
      <c r="U69" s="22"/>
      <c r="V69" s="29"/>
      <c r="W69" s="29"/>
      <c r="X69" s="29"/>
      <c r="Y69" s="77"/>
      <c r="Z69" s="84"/>
      <c r="AA69" s="29"/>
      <c r="AB69" s="29"/>
      <c r="AC69" s="84" t="s">
        <v>146</v>
      </c>
      <c r="AD69" s="29"/>
      <c r="AE69" s="79"/>
      <c r="AF69" s="22"/>
      <c r="AG69" s="22"/>
      <c r="AH69" s="22"/>
      <c r="AI69" s="19"/>
      <c r="AJ69" s="32" t="s">
        <v>18</v>
      </c>
      <c r="AK69" s="118" t="s">
        <v>303</v>
      </c>
      <c r="AL69" s="119" t="s">
        <v>304</v>
      </c>
      <c r="AM69" s="1"/>
      <c r="AN69" s="19"/>
      <c r="AO69" s="79"/>
      <c r="AP69" s="1"/>
      <c r="AQ69" s="79"/>
      <c r="AR69" s="79"/>
      <c r="AS69" s="1"/>
      <c r="AT69" s="1"/>
      <c r="AU69" s="41"/>
      <c r="AV69" s="22"/>
      <c r="AW69" s="22"/>
      <c r="AX69" s="22"/>
      <c r="AY69" s="22"/>
      <c r="AZ69" s="22"/>
      <c r="BA69" s="22"/>
      <c r="BB69" s="22"/>
      <c r="BC69" s="22"/>
      <c r="BD69" s="22"/>
      <c r="BE69" s="22"/>
      <c r="BF69" s="83"/>
      <c r="BG69" s="83"/>
      <c r="BH69" s="83"/>
      <c r="BI69" s="83"/>
      <c r="BJ69" s="83"/>
      <c r="BK69" s="83"/>
      <c r="BL69" s="83"/>
      <c r="BM69" s="83"/>
      <c r="BN69" s="83"/>
      <c r="BO69" s="83"/>
      <c r="BP69" s="83"/>
      <c r="BQ69" s="83"/>
      <c r="BR69" s="83"/>
      <c r="BS69" s="83"/>
      <c r="BT69" s="83"/>
      <c r="BU69" s="83"/>
      <c r="BV69" s="83"/>
      <c r="BW69" s="83"/>
      <c r="BX69" s="83"/>
      <c r="BY69" s="83"/>
      <c r="BZ69" s="83"/>
      <c r="CA69" s="83"/>
      <c r="CB69" s="83"/>
      <c r="CC69" s="83"/>
    </row>
    <row r="70" spans="1:81" x14ac:dyDescent="0.2">
      <c r="A70" s="19"/>
      <c r="B70" s="19"/>
      <c r="C70" s="79"/>
      <c r="D70" s="19"/>
      <c r="E70" s="114"/>
      <c r="F70" s="115"/>
      <c r="G70" s="22"/>
      <c r="H70" s="22"/>
      <c r="I70" s="19"/>
      <c r="J70" s="22"/>
      <c r="K70" s="22"/>
      <c r="L70" s="22"/>
      <c r="M70" s="22"/>
      <c r="N70" s="22"/>
      <c r="O70" s="22"/>
      <c r="P70" s="22"/>
      <c r="Q70" s="79"/>
      <c r="R70" s="22"/>
      <c r="S70" s="22"/>
      <c r="T70" s="22"/>
      <c r="U70" s="22"/>
      <c r="V70" s="29"/>
      <c r="W70" s="29"/>
      <c r="X70" s="29"/>
      <c r="Y70" s="77"/>
      <c r="Z70" s="84"/>
      <c r="AA70" s="29"/>
      <c r="AB70" s="29"/>
      <c r="AC70" s="84"/>
      <c r="AD70" s="29"/>
      <c r="AE70" s="79"/>
      <c r="AF70" s="22"/>
      <c r="AG70" s="22"/>
      <c r="AH70" s="22"/>
      <c r="AI70" s="19"/>
      <c r="AJ70" s="79" t="s">
        <v>9</v>
      </c>
      <c r="AK70" s="45" t="e">
        <f>COUNTIF(#REF!,#REF!)</f>
        <v>#REF!</v>
      </c>
      <c r="AL70" s="45" t="e">
        <f>SUMIF(#REF!,AK70,#REF!)</f>
        <v>#REF!</v>
      </c>
      <c r="AM70" s="1"/>
      <c r="AN70" s="19"/>
      <c r="AO70" s="1" t="s">
        <v>58</v>
      </c>
      <c r="AP70" s="1"/>
      <c r="AQ70" s="79"/>
      <c r="AR70" s="79"/>
      <c r="AS70" s="1"/>
      <c r="AT70" s="1"/>
      <c r="AU70" s="41"/>
      <c r="AV70" s="22"/>
      <c r="AW70" s="22"/>
      <c r="AX70" s="22"/>
      <c r="AY70" s="22"/>
      <c r="AZ70" s="22"/>
      <c r="BA70" s="22"/>
      <c r="BB70" s="22"/>
      <c r="BC70" s="22"/>
      <c r="BD70" s="22"/>
      <c r="BE70" s="22"/>
      <c r="BF70" s="83"/>
      <c r="BG70" s="83"/>
      <c r="BH70" s="83"/>
      <c r="BI70" s="83"/>
      <c r="BJ70" s="83"/>
      <c r="BK70" s="83"/>
      <c r="BL70" s="83"/>
      <c r="BM70" s="83"/>
      <c r="BN70" s="83"/>
      <c r="BO70" s="83"/>
      <c r="BP70" s="83"/>
      <c r="BQ70" s="83"/>
      <c r="BR70" s="83"/>
      <c r="BS70" s="83"/>
      <c r="BT70" s="83"/>
      <c r="BU70" s="83"/>
      <c r="BV70" s="83"/>
      <c r="BW70" s="83"/>
      <c r="BX70" s="83"/>
      <c r="BY70" s="83"/>
      <c r="BZ70" s="83"/>
      <c r="CA70" s="83"/>
      <c r="CB70" s="83"/>
      <c r="CC70" s="83"/>
    </row>
    <row r="71" spans="1:81" x14ac:dyDescent="0.2">
      <c r="A71" s="19"/>
      <c r="B71" s="19"/>
      <c r="C71" s="79"/>
      <c r="D71" s="19"/>
      <c r="E71" s="114"/>
      <c r="F71" s="115"/>
      <c r="G71" s="22"/>
      <c r="H71" s="22"/>
      <c r="I71" s="19"/>
      <c r="J71" s="22"/>
      <c r="K71" s="22"/>
      <c r="L71" s="22"/>
      <c r="M71" s="22"/>
      <c r="N71" s="22"/>
      <c r="O71" s="22"/>
      <c r="P71" s="22"/>
      <c r="Q71" s="79"/>
      <c r="R71" s="22"/>
      <c r="S71" s="22"/>
      <c r="T71" s="22"/>
      <c r="U71" s="22"/>
      <c r="V71" s="29"/>
      <c r="W71" s="29"/>
      <c r="X71" s="29"/>
      <c r="Y71" s="77"/>
      <c r="Z71" s="84"/>
      <c r="AA71" s="29"/>
      <c r="AB71" s="29"/>
      <c r="AC71" s="84"/>
      <c r="AD71" s="29"/>
      <c r="AE71" s="79"/>
      <c r="AF71" s="22"/>
      <c r="AG71" s="22"/>
      <c r="AH71" s="22"/>
      <c r="AI71" s="19"/>
      <c r="AJ71" s="79" t="s">
        <v>83</v>
      </c>
      <c r="AK71" s="45" t="e">
        <f>COUNTIF(#REF!,#REF!)</f>
        <v>#REF!</v>
      </c>
      <c r="AL71" s="45" t="e">
        <f>SUMIF(#REF!,AK71,#REF!)</f>
        <v>#REF!</v>
      </c>
      <c r="AM71" s="18"/>
      <c r="AN71" s="19"/>
      <c r="AO71" s="18"/>
      <c r="AP71" s="21"/>
      <c r="AQ71" s="79"/>
      <c r="AR71" s="79"/>
      <c r="AS71" s="18"/>
      <c r="AT71" s="79"/>
      <c r="AU71" s="41"/>
      <c r="AV71" s="22"/>
      <c r="AW71" s="22"/>
      <c r="AX71" s="22"/>
      <c r="AY71" s="22"/>
      <c r="AZ71" s="22"/>
      <c r="BA71" s="22"/>
      <c r="BB71" s="22"/>
      <c r="BC71" s="22"/>
      <c r="BD71" s="22"/>
      <c r="BE71" s="22"/>
      <c r="BF71" s="83"/>
      <c r="BG71" s="83"/>
      <c r="BH71" s="83"/>
      <c r="BI71" s="83"/>
      <c r="BJ71" s="83"/>
      <c r="BK71" s="83"/>
      <c r="BL71" s="83"/>
      <c r="BM71" s="83"/>
      <c r="BN71" s="83"/>
      <c r="BO71" s="83"/>
      <c r="BP71" s="83"/>
      <c r="BQ71" s="83"/>
      <c r="BR71" s="83"/>
      <c r="BS71" s="83"/>
      <c r="BT71" s="83"/>
      <c r="BU71" s="83"/>
      <c r="BV71" s="83"/>
      <c r="BW71" s="83"/>
      <c r="BX71" s="83"/>
      <c r="BY71" s="83"/>
      <c r="BZ71" s="83"/>
      <c r="CA71" s="83"/>
      <c r="CB71" s="83"/>
      <c r="CC71" s="83"/>
    </row>
    <row r="72" spans="1:81" x14ac:dyDescent="0.2">
      <c r="A72" s="19"/>
      <c r="B72" s="19"/>
      <c r="C72" s="79"/>
      <c r="D72" s="19"/>
      <c r="E72" s="114"/>
      <c r="F72" s="115"/>
      <c r="G72" s="22"/>
      <c r="H72" s="22"/>
      <c r="I72" s="19"/>
      <c r="J72" s="22"/>
      <c r="K72" s="22"/>
      <c r="L72" s="22"/>
      <c r="M72" s="22"/>
      <c r="N72" s="22"/>
      <c r="O72" s="22"/>
      <c r="P72" s="22"/>
      <c r="Q72" s="79"/>
      <c r="R72" s="22"/>
      <c r="S72" s="22"/>
      <c r="T72" s="22"/>
      <c r="U72" s="22"/>
      <c r="V72" s="29"/>
      <c r="W72" s="29"/>
      <c r="X72" s="29"/>
      <c r="Y72" s="77"/>
      <c r="Z72" s="84"/>
      <c r="AA72" s="29"/>
      <c r="AB72" s="29"/>
      <c r="AC72" s="84"/>
      <c r="AD72" s="29"/>
      <c r="AE72" s="79"/>
      <c r="AF72" s="22"/>
      <c r="AG72" s="22"/>
      <c r="AH72" s="22"/>
      <c r="AI72" s="19"/>
      <c r="AJ72" s="79" t="s">
        <v>26</v>
      </c>
      <c r="AK72" s="45" t="e">
        <f>COUNTIF(#REF!,#REF!)</f>
        <v>#REF!</v>
      </c>
      <c r="AL72" s="45" t="e">
        <f>SUMIF(#REF!,AK72,#REF!)</f>
        <v>#REF!</v>
      </c>
      <c r="AM72" s="18"/>
      <c r="AN72" s="19"/>
      <c r="AO72" s="18"/>
      <c r="AP72" s="21"/>
      <c r="AQ72" s="79"/>
      <c r="AR72" s="79"/>
      <c r="AS72" s="18"/>
      <c r="AT72" s="79"/>
      <c r="AU72" s="41"/>
      <c r="AV72" s="22"/>
      <c r="AW72" s="22"/>
      <c r="AX72" s="22"/>
      <c r="AY72" s="22"/>
      <c r="AZ72" s="22"/>
      <c r="BA72" s="22"/>
      <c r="BB72" s="22"/>
      <c r="BC72" s="22"/>
      <c r="BD72" s="22"/>
      <c r="BE72" s="22"/>
      <c r="BF72" s="83"/>
      <c r="BG72" s="83"/>
      <c r="BH72" s="83"/>
      <c r="BI72" s="83"/>
      <c r="BJ72" s="83"/>
      <c r="BK72" s="83"/>
      <c r="BL72" s="83"/>
      <c r="BM72" s="83"/>
      <c r="BN72" s="83"/>
      <c r="BO72" s="83"/>
      <c r="BP72" s="83"/>
      <c r="BQ72" s="83"/>
      <c r="BR72" s="83"/>
      <c r="BS72" s="83"/>
      <c r="BT72" s="83"/>
      <c r="BU72" s="83"/>
      <c r="BV72" s="83"/>
      <c r="BW72" s="83"/>
      <c r="BX72" s="83"/>
      <c r="BY72" s="83"/>
      <c r="BZ72" s="83"/>
      <c r="CA72" s="83"/>
      <c r="CB72" s="83"/>
      <c r="CC72" s="83"/>
    </row>
    <row r="73" spans="1:81" x14ac:dyDescent="0.2">
      <c r="A73" s="19"/>
      <c r="B73" s="19"/>
      <c r="C73" s="79"/>
      <c r="D73" s="19"/>
      <c r="E73" s="114"/>
      <c r="F73" s="115"/>
      <c r="G73" s="22"/>
      <c r="H73" s="22"/>
      <c r="I73" s="19"/>
      <c r="J73" s="22"/>
      <c r="K73" s="22"/>
      <c r="L73" s="22"/>
      <c r="M73" s="22"/>
      <c r="N73" s="22"/>
      <c r="O73" s="22"/>
      <c r="P73" s="22"/>
      <c r="Q73" s="79"/>
      <c r="R73" s="22"/>
      <c r="S73" s="22"/>
      <c r="T73" s="22"/>
      <c r="U73" s="22"/>
      <c r="V73" s="29"/>
      <c r="W73" s="29"/>
      <c r="X73" s="29"/>
      <c r="Y73" s="77"/>
      <c r="Z73" s="84"/>
      <c r="AA73" s="29"/>
      <c r="AB73" s="29"/>
      <c r="AC73" s="84"/>
      <c r="AD73" s="29"/>
      <c r="AE73" s="79"/>
      <c r="AF73" s="22"/>
      <c r="AG73" s="22"/>
      <c r="AH73" s="22"/>
      <c r="AI73" s="19"/>
      <c r="AJ73" s="79"/>
      <c r="AK73" s="46" t="e">
        <f t="shared" ref="AK73" si="5">SUM(AK69:AK72)</f>
        <v>#REF!</v>
      </c>
      <c r="AL73" s="46" t="e">
        <f t="shared" ref="AL73" si="6">SUM(AL69:AL72)</f>
        <v>#REF!</v>
      </c>
      <c r="AM73" s="18"/>
      <c r="AN73" s="19"/>
      <c r="AO73" s="18"/>
      <c r="AP73" s="21"/>
      <c r="AQ73" s="79"/>
      <c r="AR73" s="79"/>
      <c r="AS73" s="18"/>
      <c r="AT73" s="79"/>
      <c r="AU73" s="41"/>
      <c r="AV73" s="22"/>
      <c r="AW73" s="22"/>
      <c r="AX73" s="22"/>
      <c r="AY73" s="22"/>
      <c r="AZ73" s="22"/>
      <c r="BA73" s="22"/>
      <c r="BB73" s="22"/>
      <c r="BC73" s="22"/>
      <c r="BD73" s="22"/>
      <c r="BE73" s="22"/>
      <c r="BF73" s="83"/>
      <c r="BG73" s="83"/>
      <c r="BH73" s="83"/>
      <c r="BI73" s="83"/>
      <c r="BJ73" s="83"/>
      <c r="BK73" s="83"/>
      <c r="BL73" s="83"/>
      <c r="BM73" s="83"/>
      <c r="BN73" s="83"/>
      <c r="BO73" s="83"/>
      <c r="BP73" s="83"/>
      <c r="BQ73" s="83"/>
      <c r="BR73" s="83"/>
      <c r="BS73" s="83"/>
      <c r="BT73" s="83"/>
      <c r="BU73" s="83"/>
      <c r="BV73" s="83"/>
      <c r="BW73" s="83"/>
      <c r="BX73" s="83"/>
      <c r="BY73" s="83"/>
      <c r="BZ73" s="83"/>
      <c r="CA73" s="83"/>
      <c r="CB73" s="83"/>
      <c r="CC73" s="83"/>
    </row>
    <row r="74" spans="1:81" x14ac:dyDescent="0.2">
      <c r="A74" s="19"/>
      <c r="B74" s="19"/>
      <c r="C74" s="79"/>
      <c r="D74" s="19"/>
      <c r="E74" s="114"/>
      <c r="F74" s="115"/>
      <c r="G74" s="22"/>
      <c r="H74" s="22"/>
      <c r="I74" s="19"/>
      <c r="J74" s="22"/>
      <c r="K74" s="22"/>
      <c r="L74" s="22"/>
      <c r="M74" s="22"/>
      <c r="N74" s="22"/>
      <c r="O74" s="22"/>
      <c r="P74" s="22"/>
      <c r="Q74" s="79"/>
      <c r="R74" s="22"/>
      <c r="S74" s="22"/>
      <c r="T74" s="22"/>
      <c r="U74" s="22"/>
      <c r="V74" s="29"/>
      <c r="W74" s="29"/>
      <c r="X74" s="29"/>
      <c r="Y74" s="77"/>
      <c r="Z74" s="84"/>
      <c r="AA74" s="29"/>
      <c r="AB74" s="29"/>
      <c r="AC74" s="84"/>
      <c r="AD74" s="29"/>
      <c r="AE74" s="79"/>
      <c r="AF74" s="22"/>
      <c r="AG74" s="22"/>
      <c r="AH74" s="22"/>
      <c r="AI74" s="19"/>
      <c r="AJ74" s="18"/>
      <c r="AK74" s="1"/>
      <c r="AL74" s="1"/>
      <c r="AM74" s="18"/>
      <c r="AN74" s="19"/>
      <c r="AO74" s="18"/>
      <c r="AP74" s="21"/>
      <c r="AQ74" s="79"/>
      <c r="AR74" s="79"/>
      <c r="AS74" s="18"/>
      <c r="AT74" s="79"/>
      <c r="AU74" s="41"/>
      <c r="AV74" s="22"/>
      <c r="AW74" s="22"/>
      <c r="AX74" s="22"/>
      <c r="AY74" s="22"/>
      <c r="AZ74" s="22"/>
      <c r="BA74" s="22"/>
      <c r="BB74" s="22"/>
      <c r="BC74" s="22"/>
      <c r="BD74" s="22"/>
      <c r="BE74" s="22"/>
      <c r="BF74" s="83"/>
      <c r="BG74" s="83"/>
      <c r="BH74" s="83"/>
      <c r="BI74" s="83"/>
      <c r="BJ74" s="83"/>
      <c r="BK74" s="83"/>
      <c r="BL74" s="83"/>
      <c r="BM74" s="83"/>
      <c r="BN74" s="83"/>
      <c r="BO74" s="83"/>
      <c r="BP74" s="83"/>
      <c r="BQ74" s="83"/>
      <c r="BR74" s="83"/>
      <c r="BS74" s="83"/>
      <c r="BT74" s="83"/>
      <c r="BU74" s="83"/>
      <c r="BV74" s="83"/>
      <c r="BW74" s="83"/>
      <c r="BX74" s="83"/>
      <c r="BY74" s="83"/>
      <c r="BZ74" s="83"/>
      <c r="CA74" s="83"/>
      <c r="CB74" s="83"/>
      <c r="CC74" s="83"/>
    </row>
    <row r="75" spans="1:81" x14ac:dyDescent="0.2">
      <c r="A75" s="19"/>
      <c r="B75" s="19"/>
      <c r="C75" s="79"/>
      <c r="D75" s="19"/>
      <c r="E75" s="114"/>
      <c r="F75" s="115"/>
      <c r="G75" s="22"/>
      <c r="H75" s="22"/>
      <c r="I75" s="19"/>
      <c r="J75" s="22"/>
      <c r="K75" s="22"/>
      <c r="L75" s="22"/>
      <c r="M75" s="22"/>
      <c r="N75" s="22"/>
      <c r="O75" s="22"/>
      <c r="P75" s="22"/>
      <c r="Q75" s="79"/>
      <c r="R75" s="22"/>
      <c r="S75" s="22"/>
      <c r="T75" s="22"/>
      <c r="U75" s="22"/>
      <c r="V75" s="29"/>
      <c r="W75" s="29"/>
      <c r="X75" s="29"/>
      <c r="Y75" s="77"/>
      <c r="Z75" s="84"/>
      <c r="AA75" s="29"/>
      <c r="AB75" s="29"/>
      <c r="AC75" s="84"/>
      <c r="AD75" s="29"/>
      <c r="AE75" s="79"/>
      <c r="AF75" s="22"/>
      <c r="AG75" s="22"/>
      <c r="AH75" s="22"/>
      <c r="AI75" s="19"/>
      <c r="AJ75" s="18"/>
      <c r="AK75" s="18"/>
      <c r="AL75" s="18"/>
      <c r="AM75" s="18"/>
      <c r="AN75" s="19"/>
      <c r="AO75" s="18"/>
      <c r="AP75" s="21"/>
      <c r="AQ75" s="79"/>
      <c r="AR75" s="79"/>
      <c r="AS75" s="21"/>
      <c r="AT75" s="79"/>
      <c r="AU75" s="41"/>
      <c r="AV75" s="22"/>
      <c r="AW75" s="22"/>
      <c r="AX75" s="22"/>
      <c r="AY75" s="22"/>
      <c r="AZ75" s="22"/>
      <c r="BA75" s="22"/>
      <c r="BB75" s="22"/>
      <c r="BC75" s="22"/>
      <c r="BD75" s="22"/>
      <c r="BE75" s="22"/>
      <c r="BF75" s="83"/>
      <c r="BG75" s="83"/>
      <c r="BH75" s="83"/>
      <c r="BI75" s="83"/>
      <c r="BJ75" s="83"/>
      <c r="BK75" s="83"/>
      <c r="BL75" s="83"/>
      <c r="BM75" s="83"/>
      <c r="BN75" s="83"/>
      <c r="BO75" s="83"/>
      <c r="BP75" s="83"/>
      <c r="BQ75" s="83"/>
      <c r="BR75" s="83"/>
      <c r="BS75" s="83"/>
      <c r="BT75" s="83"/>
      <c r="BU75" s="83"/>
      <c r="BV75" s="83"/>
      <c r="BW75" s="83"/>
      <c r="BX75" s="83"/>
      <c r="BY75" s="83"/>
      <c r="BZ75" s="83"/>
      <c r="CA75" s="83"/>
      <c r="CB75" s="83"/>
      <c r="CC75" s="83"/>
    </row>
    <row r="76" spans="1:81" x14ac:dyDescent="0.2">
      <c r="A76" s="19"/>
      <c r="B76" s="19"/>
      <c r="C76" s="79"/>
      <c r="D76" s="19"/>
      <c r="E76" s="114"/>
      <c r="F76" s="115"/>
      <c r="G76" s="22"/>
      <c r="H76" s="22"/>
      <c r="I76" s="19"/>
      <c r="J76" s="22"/>
      <c r="K76" s="22"/>
      <c r="L76" s="22"/>
      <c r="M76" s="22"/>
      <c r="N76" s="22"/>
      <c r="O76" s="22"/>
      <c r="P76" s="22"/>
      <c r="Q76" s="79"/>
      <c r="R76" s="22"/>
      <c r="S76" s="22"/>
      <c r="T76" s="22"/>
      <c r="U76" s="22"/>
      <c r="V76" s="29"/>
      <c r="W76" s="29"/>
      <c r="X76" s="29"/>
      <c r="Y76" s="77"/>
      <c r="Z76" s="84"/>
      <c r="AA76" s="29"/>
      <c r="AB76" s="29"/>
      <c r="AC76" s="84"/>
      <c r="AD76" s="29"/>
      <c r="AE76" s="79"/>
      <c r="AF76" s="22"/>
      <c r="AG76" s="22"/>
      <c r="AH76" s="22"/>
      <c r="AI76" s="19"/>
      <c r="AJ76" s="18"/>
      <c r="AK76" s="18"/>
      <c r="AL76" s="18"/>
      <c r="AM76" s="18"/>
      <c r="AN76" s="19"/>
      <c r="AO76" s="18"/>
      <c r="AP76" s="21"/>
      <c r="AQ76" s="79"/>
      <c r="AR76" s="79"/>
      <c r="AS76" s="21"/>
      <c r="AT76" s="79"/>
      <c r="AU76" s="41"/>
      <c r="AV76" s="22"/>
      <c r="AW76" s="22"/>
      <c r="AX76" s="22"/>
      <c r="AY76" s="22"/>
      <c r="AZ76" s="22"/>
      <c r="BA76" s="22"/>
      <c r="BB76" s="22"/>
      <c r="BC76" s="22"/>
      <c r="BD76" s="22"/>
      <c r="BE76" s="22"/>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row>
    <row r="77" spans="1:81" x14ac:dyDescent="0.2">
      <c r="A77" s="19"/>
      <c r="B77" s="19"/>
      <c r="C77" s="79"/>
      <c r="D77" s="19"/>
      <c r="E77" s="114"/>
      <c r="F77" s="115"/>
      <c r="G77" s="22"/>
      <c r="H77" s="22"/>
      <c r="I77" s="19"/>
      <c r="J77" s="22"/>
      <c r="K77" s="22"/>
      <c r="L77" s="22"/>
      <c r="M77" s="22"/>
      <c r="N77" s="22"/>
      <c r="O77" s="22"/>
      <c r="P77" s="22"/>
      <c r="Q77" s="79"/>
      <c r="R77" s="22"/>
      <c r="S77" s="22"/>
      <c r="T77" s="22"/>
      <c r="U77" s="22"/>
      <c r="V77" s="22"/>
      <c r="W77" s="22"/>
      <c r="X77" s="22"/>
      <c r="Y77" s="122"/>
      <c r="Z77" s="79"/>
      <c r="AA77" s="29"/>
      <c r="AB77" s="22"/>
      <c r="AC77" s="79"/>
      <c r="AD77" s="22"/>
      <c r="AE77" s="79"/>
      <c r="AF77" s="22"/>
      <c r="AG77" s="22"/>
      <c r="AH77" s="22"/>
      <c r="AI77" s="22"/>
      <c r="AJ77" s="138"/>
      <c r="AK77" s="137"/>
      <c r="AL77" s="137"/>
      <c r="AM77" s="137"/>
      <c r="AN77" s="19"/>
      <c r="AO77" s="2"/>
      <c r="AP77" s="1"/>
      <c r="AQ77" s="79"/>
      <c r="AR77" s="79"/>
      <c r="AS77" s="1"/>
      <c r="AT77" s="79"/>
      <c r="AU77" s="41"/>
      <c r="AV77" s="22"/>
      <c r="AW77" s="22"/>
      <c r="AX77" s="22"/>
      <c r="AY77" s="22"/>
      <c r="AZ77" s="22"/>
      <c r="BA77" s="22"/>
      <c r="BB77" s="22"/>
      <c r="BC77" s="22"/>
      <c r="BD77" s="22"/>
      <c r="BE77" s="22"/>
      <c r="BF77" s="83"/>
      <c r="BG77" s="83"/>
      <c r="BH77" s="83"/>
      <c r="BI77" s="83"/>
      <c r="BJ77" s="83"/>
      <c r="BK77" s="83"/>
      <c r="BL77" s="83"/>
      <c r="BM77" s="83"/>
      <c r="BN77" s="83"/>
      <c r="BO77" s="83"/>
      <c r="BP77" s="83"/>
      <c r="BQ77" s="83"/>
      <c r="BR77" s="83"/>
      <c r="BS77" s="83"/>
      <c r="BT77" s="83"/>
      <c r="BU77" s="83"/>
      <c r="BV77" s="83"/>
      <c r="BW77" s="83"/>
      <c r="BX77" s="83"/>
      <c r="BY77" s="83"/>
      <c r="BZ77" s="83"/>
      <c r="CA77" s="83"/>
      <c r="CB77" s="83"/>
      <c r="CC77" s="83"/>
    </row>
    <row r="78" spans="1:81" ht="15" x14ac:dyDescent="0.2">
      <c r="A78" s="19"/>
      <c r="B78" s="19"/>
      <c r="C78" s="79"/>
      <c r="D78" s="19"/>
      <c r="E78" s="114"/>
      <c r="F78" s="115"/>
      <c r="G78" s="22"/>
      <c r="H78" s="22"/>
      <c r="I78" s="19"/>
      <c r="J78" s="22"/>
      <c r="K78" s="22"/>
      <c r="L78" s="22"/>
      <c r="M78" s="22"/>
      <c r="N78" s="22"/>
      <c r="O78" s="22"/>
      <c r="P78" s="22"/>
      <c r="Q78" s="79"/>
      <c r="R78" s="22"/>
      <c r="S78" s="22"/>
      <c r="T78" s="22"/>
      <c r="U78" s="22"/>
      <c r="V78" s="22"/>
      <c r="W78" s="22"/>
      <c r="X78" s="22"/>
      <c r="Y78" s="122"/>
      <c r="Z78" s="79"/>
      <c r="AA78" s="29"/>
      <c r="AB78" s="22"/>
      <c r="AC78" s="79"/>
      <c r="AD78" s="22"/>
      <c r="AE78" s="79"/>
      <c r="AF78" s="22"/>
      <c r="AG78" s="22"/>
      <c r="AH78" s="22"/>
      <c r="AI78" s="123" t="s">
        <v>313</v>
      </c>
      <c r="AJ78" s="118" t="s">
        <v>303</v>
      </c>
      <c r="AK78" s="123" t="s">
        <v>314</v>
      </c>
      <c r="AL78" s="124" t="s">
        <v>304</v>
      </c>
      <c r="AM78" s="124" t="s">
        <v>314</v>
      </c>
      <c r="AN78" s="19"/>
      <c r="AO78" s="123" t="s">
        <v>315</v>
      </c>
      <c r="AP78" s="123" t="s">
        <v>316</v>
      </c>
      <c r="AQ78" s="79"/>
      <c r="AR78" s="79"/>
      <c r="AS78" s="118" t="s">
        <v>317</v>
      </c>
      <c r="AT78" s="119" t="s">
        <v>318</v>
      </c>
      <c r="AU78" s="41"/>
      <c r="AV78" s="22"/>
      <c r="AW78" s="22"/>
      <c r="AX78" s="22"/>
      <c r="AY78" s="22"/>
      <c r="AZ78" s="22"/>
      <c r="BA78" s="22"/>
      <c r="BB78" s="22"/>
      <c r="BC78" s="22"/>
      <c r="BD78" s="22"/>
      <c r="BE78" s="22"/>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row>
    <row r="79" spans="1:81" x14ac:dyDescent="0.2">
      <c r="A79" s="19"/>
      <c r="B79" s="19"/>
      <c r="C79" s="79"/>
      <c r="D79" s="19"/>
      <c r="E79" s="114"/>
      <c r="F79" s="115"/>
      <c r="G79" s="22"/>
      <c r="H79" s="22"/>
      <c r="I79" s="19"/>
      <c r="J79" s="22"/>
      <c r="K79" s="22"/>
      <c r="L79" s="22"/>
      <c r="M79" s="22"/>
      <c r="N79" s="22"/>
      <c r="O79" s="22"/>
      <c r="P79" s="22"/>
      <c r="Q79" s="79"/>
      <c r="R79" s="22"/>
      <c r="S79" s="22"/>
      <c r="T79" s="22"/>
      <c r="U79" s="22"/>
      <c r="V79" s="22"/>
      <c r="W79" s="22"/>
      <c r="X79" s="22"/>
      <c r="Y79" s="122"/>
      <c r="Z79" s="79"/>
      <c r="AA79" s="29"/>
      <c r="AB79" s="22"/>
      <c r="AC79" s="79"/>
      <c r="AD79" s="22"/>
      <c r="AE79" s="79"/>
      <c r="AF79" s="22"/>
      <c r="AG79" s="22"/>
      <c r="AH79" s="22"/>
      <c r="AI79" s="79" t="s">
        <v>9</v>
      </c>
      <c r="AJ79" s="45" t="e">
        <f>#REF!+#REF!</f>
        <v>#REF!</v>
      </c>
      <c r="AK79" s="47" t="e">
        <f>#REF!/$AN$82</f>
        <v>#REF!</v>
      </c>
      <c r="AL79" s="45" t="e">
        <f t="shared" ref="AL79:AL81" si="7">AL61+AL70</f>
        <v>#REF!</v>
      </c>
      <c r="AM79" s="47" t="e">
        <f>#REF!/#REF!</f>
        <v>#REF!</v>
      </c>
      <c r="AN79" s="19"/>
      <c r="AO79" s="125"/>
      <c r="AP79" s="125"/>
      <c r="AQ79" s="79"/>
      <c r="AR79" s="79"/>
      <c r="AS79" s="126">
        <f t="shared" ref="AS79:AS81" si="8">(AP79-AO79)*60</f>
        <v>0</v>
      </c>
      <c r="AT79" s="127" t="e">
        <f>AS79/#REF!</f>
        <v>#REF!</v>
      </c>
      <c r="AU79" s="41"/>
      <c r="AV79" s="22"/>
      <c r="AW79" s="22"/>
      <c r="AX79" s="22"/>
      <c r="AY79" s="22"/>
      <c r="AZ79" s="22"/>
      <c r="BA79" s="22"/>
      <c r="BB79" s="22"/>
      <c r="BC79" s="22"/>
      <c r="BD79" s="22"/>
      <c r="BE79" s="22"/>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row>
    <row r="80" spans="1:81" x14ac:dyDescent="0.2">
      <c r="A80" s="19"/>
      <c r="B80" s="19"/>
      <c r="C80" s="79"/>
      <c r="D80" s="19"/>
      <c r="E80" s="114"/>
      <c r="F80" s="115"/>
      <c r="G80" s="22"/>
      <c r="H80" s="22"/>
      <c r="I80" s="19"/>
      <c r="J80" s="22"/>
      <c r="K80" s="22"/>
      <c r="L80" s="22"/>
      <c r="M80" s="22"/>
      <c r="N80" s="22"/>
      <c r="O80" s="22"/>
      <c r="P80" s="22"/>
      <c r="Q80" s="79"/>
      <c r="R80" s="22"/>
      <c r="S80" s="22"/>
      <c r="T80" s="22"/>
      <c r="U80" s="22"/>
      <c r="V80" s="22"/>
      <c r="W80" s="22"/>
      <c r="X80" s="22"/>
      <c r="Y80" s="122"/>
      <c r="Z80" s="79"/>
      <c r="AA80" s="29"/>
      <c r="AB80" s="22"/>
      <c r="AC80" s="79"/>
      <c r="AD80" s="22"/>
      <c r="AE80" s="79"/>
      <c r="AF80" s="22"/>
      <c r="AG80" s="22"/>
      <c r="AH80" s="22"/>
      <c r="AI80" s="79" t="s">
        <v>83</v>
      </c>
      <c r="AJ80" s="45" t="e">
        <f>#REF!+#REF!</f>
        <v>#REF!</v>
      </c>
      <c r="AK80" s="47" t="e">
        <f>#REF!/$AN$82</f>
        <v>#REF!</v>
      </c>
      <c r="AL80" s="45" t="e">
        <f t="shared" si="7"/>
        <v>#REF!</v>
      </c>
      <c r="AM80" s="47" t="e">
        <f>#REF!/#REF!</f>
        <v>#REF!</v>
      </c>
      <c r="AN80" s="19"/>
      <c r="AO80" s="125">
        <v>0.40138888888888891</v>
      </c>
      <c r="AP80" s="125"/>
      <c r="AQ80" s="79"/>
      <c r="AR80" s="79"/>
      <c r="AS80" s="126">
        <f t="shared" si="8"/>
        <v>-24.083333333333336</v>
      </c>
      <c r="AT80" s="127" t="e">
        <f>AS80/#REF!</f>
        <v>#REF!</v>
      </c>
      <c r="AU80" s="41"/>
      <c r="AV80" s="22"/>
      <c r="AW80" s="22"/>
      <c r="AX80" s="22"/>
      <c r="AY80" s="22"/>
      <c r="AZ80" s="22"/>
      <c r="BA80" s="22"/>
      <c r="BB80" s="22"/>
      <c r="BC80" s="22"/>
      <c r="BD80" s="22"/>
      <c r="BE80" s="22"/>
      <c r="BF80" s="83"/>
      <c r="BG80" s="83"/>
      <c r="BH80" s="83"/>
      <c r="BI80" s="83"/>
      <c r="BJ80" s="83"/>
      <c r="BK80" s="83"/>
      <c r="BL80" s="83"/>
      <c r="BM80" s="83"/>
      <c r="BN80" s="83"/>
      <c r="BO80" s="83"/>
      <c r="BP80" s="83"/>
      <c r="BQ80" s="83"/>
      <c r="BR80" s="83"/>
      <c r="BS80" s="83"/>
      <c r="BT80" s="83"/>
      <c r="BU80" s="83"/>
      <c r="BV80" s="83"/>
      <c r="BW80" s="83"/>
      <c r="BX80" s="83"/>
      <c r="BY80" s="83"/>
      <c r="BZ80" s="83"/>
      <c r="CA80" s="83"/>
      <c r="CB80" s="83"/>
      <c r="CC80" s="83"/>
    </row>
    <row r="81" spans="1:81" x14ac:dyDescent="0.2">
      <c r="A81" s="19"/>
      <c r="B81" s="19"/>
      <c r="C81" s="79"/>
      <c r="D81" s="19"/>
      <c r="E81" s="114"/>
      <c r="F81" s="115"/>
      <c r="G81" s="22"/>
      <c r="H81" s="22"/>
      <c r="I81" s="19"/>
      <c r="J81" s="22"/>
      <c r="K81" s="22"/>
      <c r="L81" s="22"/>
      <c r="M81" s="22"/>
      <c r="N81" s="22"/>
      <c r="O81" s="22"/>
      <c r="P81" s="22"/>
      <c r="Q81" s="79"/>
      <c r="R81" s="22"/>
      <c r="S81" s="22"/>
      <c r="T81" s="22"/>
      <c r="U81" s="22"/>
      <c r="V81" s="22"/>
      <c r="W81" s="22"/>
      <c r="X81" s="22"/>
      <c r="Y81" s="122"/>
      <c r="Z81" s="79"/>
      <c r="AA81" s="29"/>
      <c r="AB81" s="22"/>
      <c r="AC81" s="79"/>
      <c r="AD81" s="22"/>
      <c r="AE81" s="79"/>
      <c r="AF81" s="22"/>
      <c r="AG81" s="22"/>
      <c r="AH81" s="22"/>
      <c r="AI81" s="79" t="s">
        <v>26</v>
      </c>
      <c r="AJ81" s="45" t="e">
        <f>#REF!+#REF!</f>
        <v>#REF!</v>
      </c>
      <c r="AK81" s="47" t="e">
        <f>#REF!/$AN$82</f>
        <v>#REF!</v>
      </c>
      <c r="AL81" s="45" t="e">
        <f t="shared" si="7"/>
        <v>#REF!</v>
      </c>
      <c r="AM81" s="47" t="e">
        <f>#REF!/#REF!</f>
        <v>#REF!</v>
      </c>
      <c r="AN81" s="19"/>
      <c r="AO81" s="125">
        <v>0.38194444444444442</v>
      </c>
      <c r="AP81" s="125"/>
      <c r="AQ81" s="79"/>
      <c r="AR81" s="79"/>
      <c r="AS81" s="126">
        <f t="shared" si="8"/>
        <v>-22.916666666666664</v>
      </c>
      <c r="AT81" s="127" t="e">
        <f>AS81/#REF!</f>
        <v>#REF!</v>
      </c>
      <c r="AU81" s="41"/>
      <c r="AV81" s="22"/>
      <c r="AW81" s="22"/>
      <c r="AX81" s="22"/>
      <c r="AY81" s="22"/>
      <c r="AZ81" s="22"/>
      <c r="BA81" s="22"/>
      <c r="BB81" s="22"/>
      <c r="BC81" s="22"/>
      <c r="BD81" s="22"/>
      <c r="BE81" s="22"/>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row>
    <row r="82" spans="1:81" x14ac:dyDescent="0.2">
      <c r="A82" s="19"/>
      <c r="B82" s="19"/>
      <c r="C82" s="79"/>
      <c r="D82" s="19"/>
      <c r="E82" s="114"/>
      <c r="F82" s="115"/>
      <c r="G82" s="22"/>
      <c r="H82" s="22"/>
      <c r="I82" s="19"/>
      <c r="J82" s="22"/>
      <c r="K82" s="22"/>
      <c r="L82" s="22"/>
      <c r="M82" s="22"/>
      <c r="N82" s="22"/>
      <c r="O82" s="22"/>
      <c r="P82" s="22"/>
      <c r="Q82" s="79"/>
      <c r="R82" s="22"/>
      <c r="S82" s="22"/>
      <c r="T82" s="22"/>
      <c r="U82" s="22"/>
      <c r="V82" s="22"/>
      <c r="W82" s="22"/>
      <c r="X82" s="22"/>
      <c r="Y82" s="122"/>
      <c r="Z82" s="79"/>
      <c r="AA82" s="29"/>
      <c r="AB82" s="22"/>
      <c r="AC82" s="79"/>
      <c r="AD82" s="22"/>
      <c r="AE82" s="79"/>
      <c r="AF82" s="22"/>
      <c r="AG82" s="22"/>
      <c r="AH82" s="22"/>
      <c r="AI82" s="19"/>
      <c r="AJ82" s="46" t="e">
        <f t="shared" ref="AJ82" si="9">SUM(AJ79:AJ81)</f>
        <v>#REF!</v>
      </c>
      <c r="AK82" s="48" t="e">
        <f t="shared" ref="AK82:AM82" si="10">SUM(AK79:AK81)</f>
        <v>#REF!</v>
      </c>
      <c r="AL82" s="46" t="e">
        <f t="shared" si="10"/>
        <v>#REF!</v>
      </c>
      <c r="AM82" s="48" t="e">
        <f t="shared" si="10"/>
        <v>#REF!</v>
      </c>
      <c r="AN82" s="19"/>
      <c r="AO82" s="18"/>
      <c r="AP82" s="18"/>
      <c r="AQ82" s="79"/>
      <c r="AR82" s="79"/>
      <c r="AS82" s="79"/>
      <c r="AT82" s="79"/>
      <c r="AU82" s="41"/>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row>
    <row r="83" spans="1:81" x14ac:dyDescent="0.2">
      <c r="A83" s="19"/>
      <c r="B83" s="19"/>
      <c r="C83" s="79"/>
      <c r="D83" s="19"/>
      <c r="E83" s="114"/>
      <c r="F83" s="115"/>
      <c r="G83" s="22"/>
      <c r="H83" s="22"/>
      <c r="I83" s="19"/>
      <c r="J83" s="22"/>
      <c r="K83" s="22"/>
      <c r="L83" s="22"/>
      <c r="M83" s="22"/>
      <c r="N83" s="22"/>
      <c r="O83" s="22"/>
      <c r="P83" s="22"/>
      <c r="Q83" s="79"/>
      <c r="R83" s="22"/>
      <c r="S83" s="22"/>
      <c r="T83" s="22"/>
      <c r="U83" s="22"/>
      <c r="V83" s="22"/>
      <c r="W83" s="22"/>
      <c r="X83" s="22"/>
      <c r="Y83" s="122"/>
      <c r="Z83" s="79"/>
      <c r="AA83" s="29"/>
      <c r="AB83" s="22"/>
      <c r="AC83" s="79"/>
      <c r="AD83" s="22"/>
      <c r="AE83" s="79"/>
      <c r="AF83" s="22"/>
      <c r="AG83" s="22"/>
      <c r="AH83" s="22"/>
      <c r="AI83" s="19"/>
      <c r="AJ83" s="19"/>
      <c r="AK83" s="48"/>
      <c r="AL83" s="19"/>
      <c r="AM83" s="48"/>
      <c r="AN83" s="19"/>
      <c r="AO83" s="18"/>
      <c r="AP83" s="18"/>
      <c r="AQ83" s="79"/>
      <c r="AR83" s="79"/>
      <c r="AS83" s="79"/>
      <c r="AT83" s="79"/>
      <c r="AU83" s="41"/>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row>
    <row r="84" spans="1:81" x14ac:dyDescent="0.2">
      <c r="A84" s="19"/>
      <c r="B84" s="19"/>
      <c r="C84" s="79"/>
      <c r="D84" s="19"/>
      <c r="E84" s="114"/>
      <c r="F84" s="115"/>
      <c r="G84" s="22"/>
      <c r="H84" s="22"/>
      <c r="I84" s="19"/>
      <c r="J84" s="22"/>
      <c r="K84" s="22"/>
      <c r="L84" s="22"/>
      <c r="M84" s="22"/>
      <c r="N84" s="22"/>
      <c r="O84" s="22"/>
      <c r="P84" s="22"/>
      <c r="Q84" s="79"/>
      <c r="R84" s="22"/>
      <c r="S84" s="22"/>
      <c r="T84" s="22"/>
      <c r="U84" s="22"/>
      <c r="V84" s="22"/>
      <c r="W84" s="22"/>
      <c r="X84" s="22"/>
      <c r="Y84" s="122"/>
      <c r="Z84" s="79"/>
      <c r="AA84" s="29"/>
      <c r="AB84" s="22"/>
      <c r="AC84" s="79"/>
      <c r="AD84" s="22"/>
      <c r="AE84" s="79"/>
      <c r="AF84" s="22"/>
      <c r="AG84" s="22"/>
      <c r="AH84" s="22"/>
      <c r="AI84" s="19"/>
      <c r="AJ84" s="19"/>
      <c r="AK84" s="48"/>
      <c r="AL84" s="19"/>
      <c r="AM84" s="48"/>
      <c r="AN84" s="19"/>
      <c r="AO84" s="18"/>
      <c r="AP84" s="18"/>
      <c r="AQ84" s="79"/>
      <c r="AR84" s="79"/>
      <c r="AS84" s="79"/>
      <c r="AT84" s="79"/>
      <c r="AU84" s="41"/>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row>
    <row r="85" spans="1:81" x14ac:dyDescent="0.2">
      <c r="A85" s="19"/>
      <c r="B85" s="19"/>
      <c r="C85" s="79"/>
      <c r="D85" s="19"/>
      <c r="E85" s="114"/>
      <c r="F85" s="115"/>
      <c r="G85" s="22"/>
      <c r="H85" s="22"/>
      <c r="I85" s="19"/>
      <c r="J85" s="22"/>
      <c r="K85" s="22"/>
      <c r="L85" s="22"/>
      <c r="M85" s="22"/>
      <c r="N85" s="22"/>
      <c r="O85" s="22"/>
      <c r="P85" s="22"/>
      <c r="Q85" s="79"/>
      <c r="R85" s="22"/>
      <c r="S85" s="22"/>
      <c r="T85" s="22"/>
      <c r="U85" s="22"/>
      <c r="V85" s="22"/>
      <c r="W85" s="22"/>
      <c r="X85" s="22"/>
      <c r="Y85" s="122"/>
      <c r="Z85" s="79"/>
      <c r="AA85" s="29"/>
      <c r="AB85" s="22"/>
      <c r="AC85" s="79"/>
      <c r="AD85" s="22"/>
      <c r="AE85" s="79"/>
      <c r="AF85" s="22"/>
      <c r="AG85" s="22"/>
      <c r="AH85" s="22"/>
      <c r="AI85" s="19"/>
      <c r="AJ85" s="19"/>
      <c r="AK85" s="48"/>
      <c r="AL85" s="19"/>
      <c r="AM85" s="48"/>
      <c r="AN85" s="19"/>
      <c r="AO85" s="18"/>
      <c r="AP85" s="18"/>
      <c r="AQ85" s="79"/>
      <c r="AR85" s="79"/>
      <c r="AS85" s="79"/>
      <c r="AT85" s="79"/>
      <c r="AU85" s="41"/>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row>
    <row r="86" spans="1:81" x14ac:dyDescent="0.2">
      <c r="A86" s="19"/>
      <c r="B86" s="19"/>
      <c r="C86" s="79"/>
      <c r="D86" s="19"/>
      <c r="E86" s="114"/>
      <c r="F86" s="115"/>
      <c r="G86" s="22"/>
      <c r="H86" s="22"/>
      <c r="I86" s="19"/>
      <c r="J86" s="22"/>
      <c r="K86" s="22"/>
      <c r="L86" s="22"/>
      <c r="M86" s="22"/>
      <c r="N86" s="22"/>
      <c r="O86" s="22"/>
      <c r="P86" s="22"/>
      <c r="Q86" s="79"/>
      <c r="R86" s="22"/>
      <c r="S86" s="22"/>
      <c r="T86" s="22"/>
      <c r="U86" s="22"/>
      <c r="V86" s="22"/>
      <c r="W86" s="22"/>
      <c r="X86" s="22"/>
      <c r="Y86" s="122"/>
      <c r="Z86" s="79"/>
      <c r="AA86" s="29"/>
      <c r="AB86" s="22"/>
      <c r="AC86" s="79"/>
      <c r="AD86" s="22"/>
      <c r="AE86" s="79"/>
      <c r="AF86" s="22"/>
      <c r="AG86" s="22"/>
      <c r="AH86" s="22"/>
      <c r="AI86" s="19"/>
      <c r="AJ86" s="19"/>
      <c r="AK86" s="48"/>
      <c r="AL86" s="19"/>
      <c r="AM86" s="48"/>
      <c r="AN86" s="19"/>
      <c r="AO86" s="18"/>
      <c r="AP86" s="18"/>
      <c r="AQ86" s="79"/>
      <c r="AR86" s="79"/>
      <c r="AS86" s="79"/>
      <c r="AT86" s="79"/>
      <c r="AU86" s="41"/>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row>
    <row r="87" spans="1:81" x14ac:dyDescent="0.2">
      <c r="A87" s="19"/>
      <c r="B87" s="19"/>
      <c r="C87" s="79"/>
      <c r="D87" s="19"/>
      <c r="E87" s="114"/>
      <c r="F87" s="115"/>
      <c r="G87" s="22"/>
      <c r="H87" s="22"/>
      <c r="I87" s="19"/>
      <c r="J87" s="22"/>
      <c r="K87" s="22"/>
      <c r="L87" s="22"/>
      <c r="M87" s="22"/>
      <c r="N87" s="22"/>
      <c r="O87" s="22"/>
      <c r="P87" s="22"/>
      <c r="Q87" s="79"/>
      <c r="R87" s="22"/>
      <c r="S87" s="22"/>
      <c r="T87" s="22"/>
      <c r="U87" s="22"/>
      <c r="V87" s="22"/>
      <c r="W87" s="22"/>
      <c r="X87" s="22"/>
      <c r="Y87" s="122"/>
      <c r="Z87" s="79"/>
      <c r="AA87" s="29"/>
      <c r="AB87" s="22"/>
      <c r="AC87" s="79"/>
      <c r="AD87" s="22"/>
      <c r="AE87" s="79"/>
      <c r="AF87" s="22"/>
      <c r="AG87" s="22"/>
      <c r="AH87" s="22"/>
      <c r="AI87" s="19"/>
      <c r="AJ87" s="19"/>
      <c r="AK87" s="48"/>
      <c r="AL87" s="19"/>
      <c r="AM87" s="48"/>
      <c r="AN87" s="19"/>
      <c r="AO87" s="18"/>
      <c r="AP87" s="18"/>
      <c r="AQ87" s="79"/>
      <c r="AR87" s="79"/>
      <c r="AS87" s="79"/>
      <c r="AT87" s="79"/>
      <c r="AU87" s="41"/>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row>
    <row r="88" spans="1:81" x14ac:dyDescent="0.2">
      <c r="A88" s="19"/>
      <c r="B88" s="19"/>
      <c r="C88" s="79"/>
      <c r="D88" s="19"/>
      <c r="E88" s="114"/>
      <c r="F88" s="115"/>
      <c r="G88" s="22"/>
      <c r="H88" s="22"/>
      <c r="I88" s="19"/>
      <c r="J88" s="22"/>
      <c r="K88" s="22"/>
      <c r="L88" s="22"/>
      <c r="M88" s="22"/>
      <c r="N88" s="22"/>
      <c r="O88" s="22"/>
      <c r="P88" s="22"/>
      <c r="Q88" s="79"/>
      <c r="R88" s="22"/>
      <c r="S88" s="22"/>
      <c r="T88" s="22"/>
      <c r="U88" s="22"/>
      <c r="V88" s="22"/>
      <c r="W88" s="22"/>
      <c r="X88" s="22"/>
      <c r="Y88" s="122"/>
      <c r="Z88" s="79"/>
      <c r="AA88" s="29"/>
      <c r="AB88" s="22"/>
      <c r="AC88" s="79"/>
      <c r="AD88" s="22"/>
      <c r="AE88" s="79"/>
      <c r="AF88" s="22"/>
      <c r="AG88" s="22"/>
      <c r="AH88" s="22"/>
      <c r="AI88" s="19"/>
      <c r="AJ88" s="19"/>
      <c r="AK88" s="48"/>
      <c r="AL88" s="19"/>
      <c r="AM88" s="48"/>
      <c r="AN88" s="19"/>
      <c r="AO88" s="18"/>
      <c r="AP88" s="18"/>
      <c r="AQ88" s="79"/>
      <c r="AR88" s="79"/>
      <c r="AS88" s="79"/>
      <c r="AT88" s="79"/>
      <c r="AU88" s="41"/>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row>
    <row r="89" spans="1:81" x14ac:dyDescent="0.2">
      <c r="A89" s="19"/>
      <c r="B89" s="19"/>
      <c r="C89" s="79"/>
      <c r="D89" s="19"/>
      <c r="E89" s="114"/>
      <c r="F89" s="115"/>
      <c r="G89" s="22"/>
      <c r="H89" s="22"/>
      <c r="I89" s="19"/>
      <c r="J89" s="22"/>
      <c r="K89" s="22"/>
      <c r="L89" s="22"/>
      <c r="M89" s="22"/>
      <c r="N89" s="22"/>
      <c r="O89" s="22"/>
      <c r="P89" s="22"/>
      <c r="Q89" s="79"/>
      <c r="R89" s="22"/>
      <c r="S89" s="22"/>
      <c r="T89" s="22"/>
      <c r="U89" s="22"/>
      <c r="V89" s="22"/>
      <c r="W89" s="22"/>
      <c r="X89" s="22"/>
      <c r="Y89" s="122"/>
      <c r="Z89" s="79"/>
      <c r="AA89" s="29"/>
      <c r="AB89" s="22"/>
      <c r="AC89" s="79"/>
      <c r="AD89" s="22"/>
      <c r="AE89" s="79"/>
      <c r="AF89" s="22"/>
      <c r="AG89" s="22"/>
      <c r="AH89" s="22"/>
      <c r="AI89" s="19"/>
      <c r="AJ89" s="19"/>
      <c r="AK89" s="48"/>
      <c r="AL89" s="19"/>
      <c r="AM89" s="48"/>
      <c r="AN89" s="19"/>
      <c r="AO89" s="18"/>
      <c r="AP89" s="18"/>
      <c r="AQ89" s="79"/>
      <c r="AR89" s="79"/>
      <c r="AS89" s="79"/>
      <c r="AT89" s="79"/>
      <c r="AU89" s="41"/>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row>
    <row r="90" spans="1:81" x14ac:dyDescent="0.2">
      <c r="A90" s="19"/>
      <c r="B90" s="19"/>
      <c r="C90" s="79"/>
      <c r="D90" s="19"/>
      <c r="E90" s="114"/>
      <c r="F90" s="115"/>
      <c r="G90" s="22"/>
      <c r="H90" s="22"/>
      <c r="I90" s="19"/>
      <c r="J90" s="22"/>
      <c r="K90" s="22"/>
      <c r="L90" s="22"/>
      <c r="M90" s="22"/>
      <c r="N90" s="22"/>
      <c r="O90" s="22"/>
      <c r="P90" s="22"/>
      <c r="Q90" s="79"/>
      <c r="R90" s="22"/>
      <c r="S90" s="22"/>
      <c r="T90" s="22"/>
      <c r="U90" s="22"/>
      <c r="V90" s="22"/>
      <c r="W90" s="22"/>
      <c r="X90" s="22"/>
      <c r="Y90" s="122"/>
      <c r="Z90" s="79"/>
      <c r="AA90" s="29"/>
      <c r="AB90" s="22"/>
      <c r="AC90" s="79"/>
      <c r="AD90" s="22"/>
      <c r="AE90" s="79"/>
      <c r="AF90" s="22"/>
      <c r="AG90" s="22"/>
      <c r="AH90" s="22"/>
      <c r="AI90" s="19"/>
      <c r="AJ90" s="19"/>
      <c r="AK90" s="48"/>
      <c r="AL90" s="19"/>
      <c r="AM90" s="48"/>
      <c r="AN90" s="19"/>
      <c r="AO90" s="18"/>
      <c r="AP90" s="18"/>
      <c r="AQ90" s="79"/>
      <c r="AR90" s="79"/>
      <c r="AS90" s="79"/>
      <c r="AT90" s="79"/>
      <c r="AU90" s="41"/>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row>
    <row r="91" spans="1:81" x14ac:dyDescent="0.2">
      <c r="A91" s="19"/>
      <c r="B91" s="19"/>
      <c r="C91" s="79"/>
      <c r="D91" s="19"/>
      <c r="E91" s="114"/>
      <c r="F91" s="115"/>
      <c r="G91" s="22"/>
      <c r="H91" s="22"/>
      <c r="I91" s="19"/>
      <c r="J91" s="22"/>
      <c r="K91" s="22"/>
      <c r="L91" s="22"/>
      <c r="M91" s="22"/>
      <c r="N91" s="22"/>
      <c r="O91" s="22"/>
      <c r="P91" s="22"/>
      <c r="Q91" s="79"/>
      <c r="R91" s="22"/>
      <c r="S91" s="22"/>
      <c r="T91" s="22"/>
      <c r="U91" s="22"/>
      <c r="V91" s="22"/>
      <c r="W91" s="22"/>
      <c r="X91" s="22"/>
      <c r="Y91" s="122"/>
      <c r="Z91" s="79"/>
      <c r="AA91" s="29"/>
      <c r="AB91" s="22"/>
      <c r="AC91" s="79"/>
      <c r="AD91" s="22"/>
      <c r="AE91" s="79"/>
      <c r="AF91" s="22"/>
      <c r="AG91" s="22"/>
      <c r="AH91" s="22"/>
      <c r="AI91" s="19"/>
      <c r="AJ91" s="19"/>
      <c r="AK91" s="48"/>
      <c r="AL91" s="19"/>
      <c r="AM91" s="48"/>
      <c r="AN91" s="19"/>
      <c r="AO91" s="18"/>
      <c r="AP91" s="18"/>
      <c r="AQ91" s="79"/>
      <c r="AR91" s="79"/>
      <c r="AS91" s="79"/>
      <c r="AT91" s="79"/>
      <c r="AU91" s="41"/>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row>
    <row r="92" spans="1:81" x14ac:dyDescent="0.2">
      <c r="A92" s="19"/>
      <c r="B92" s="19"/>
      <c r="C92" s="79"/>
      <c r="D92" s="19"/>
      <c r="E92" s="114"/>
      <c r="F92" s="115"/>
      <c r="G92" s="22"/>
      <c r="H92" s="22"/>
      <c r="I92" s="19"/>
      <c r="J92" s="22"/>
      <c r="K92" s="22"/>
      <c r="L92" s="22"/>
      <c r="M92" s="22"/>
      <c r="N92" s="22"/>
      <c r="O92" s="22"/>
      <c r="P92" s="22"/>
      <c r="Q92" s="79"/>
      <c r="R92" s="22"/>
      <c r="S92" s="22"/>
      <c r="T92" s="22"/>
      <c r="U92" s="22"/>
      <c r="V92" s="22"/>
      <c r="W92" s="22"/>
      <c r="X92" s="22"/>
      <c r="Y92" s="122"/>
      <c r="Z92" s="79"/>
      <c r="AA92" s="29"/>
      <c r="AB92" s="22"/>
      <c r="AC92" s="79"/>
      <c r="AD92" s="22"/>
      <c r="AE92" s="79"/>
      <c r="AF92" s="22"/>
      <c r="AG92" s="22"/>
      <c r="AH92" s="22"/>
      <c r="AI92" s="19"/>
      <c r="AJ92" s="19"/>
      <c r="AK92" s="48"/>
      <c r="AL92" s="19"/>
      <c r="AM92" s="48"/>
      <c r="AN92" s="19"/>
      <c r="AO92" s="18"/>
      <c r="AP92" s="18"/>
      <c r="AQ92" s="79"/>
      <c r="AR92" s="79"/>
      <c r="AS92" s="79"/>
      <c r="AT92" s="79"/>
      <c r="AU92" s="41"/>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row>
  </sheetData>
  <conditionalFormatting sqref="F1:F22 F24:F92 G3 C47 G47 BB3 BB47">
    <cfRule type="expression" dxfId="49" priority="65">
      <formula>COUNTIF(F:F,F1)&gt;1</formula>
    </cfRule>
  </conditionalFormatting>
  <conditionalFormatting sqref="F24:F92 G3 C47 G47 F2:F22">
    <cfRule type="expression" dxfId="48" priority="49">
      <formula>COUNTIF(#REF!,F2)&gt;1</formula>
    </cfRule>
  </conditionalFormatting>
  <conditionalFormatting sqref="F7 F14 F20 F33 AP1 AF3:AF22 AD34:AD39 AC11:AD11 AC14:AD14 AC18:AD18 AC20:AC22 AC26:AD26 AC28:AD29 AC31:AD32 AC34:AC41 AC43:AD43 AC46:AC92 AA24:AB92 AN81:AN92 AE2:AE22 AC2:AD9 AA1:AB22 V2:V92 Z1:AA92">
    <cfRule type="cellIs" dxfId="47" priority="61" operator="equal">
      <formula>"James"</formula>
    </cfRule>
  </conditionalFormatting>
  <conditionalFormatting sqref="F23">
    <cfRule type="expression" dxfId="46" priority="35">
      <formula>COUNTIF(#REF!,F23)&gt;1</formula>
    </cfRule>
  </conditionalFormatting>
  <conditionalFormatting sqref="J12 J22:J23 K23:L23 N23:N24">
    <cfRule type="cellIs" dxfId="45" priority="26" operator="equal">
      <formula>"Google Voice Image"</formula>
    </cfRule>
    <cfRule type="cellIs" dxfId="44" priority="27" operator="equal">
      <formula>"Fax"</formula>
    </cfRule>
    <cfRule type="cellIs" dxfId="43" priority="31" operator="equal">
      <formula>"Website"</formula>
    </cfRule>
  </conditionalFormatting>
  <conditionalFormatting sqref="L3:N3 M6:M8 L6:L19 N6:N19 O12 M18:M19 L24 K24:K92 L26:L35 N26:N35 J26:J37 O27 O29 M30:M34 L37:L92 N37:N92 J39:J92 M43 M47 J1:K22">
    <cfRule type="cellIs" dxfId="42" priority="57" operator="equal">
      <formula>"Website"</formula>
    </cfRule>
  </conditionalFormatting>
  <conditionalFormatting sqref="L3:N3 M6:M8 L6:L19 N6:N19 O12 M18:M19 L24 K24:K92 L26:L35 N26:N35 J26:J37 O27 O29 M30:M34 L37:L92 N37:N92 J39:J92 M43 M47 J2:K22">
    <cfRule type="cellIs" dxfId="41" priority="50" operator="equal">
      <formula>"Google Voice Image"</formula>
    </cfRule>
    <cfRule type="cellIs" dxfId="40" priority="51" operator="equal">
      <formula>"Fax"</formula>
    </cfRule>
  </conditionalFormatting>
  <conditionalFormatting sqref="R3:S22 Q1:Q22">
    <cfRule type="cellIs" dxfId="39" priority="55" operator="equal">
      <formula>"Customer"</formula>
    </cfRule>
  </conditionalFormatting>
  <conditionalFormatting sqref="Q23:S92">
    <cfRule type="cellIs" dxfId="38" priority="33" operator="equal">
      <formula>"Customer"</formula>
    </cfRule>
  </conditionalFormatting>
  <conditionalFormatting sqref="AP3:AP47 T3:T92 W3:W92 AD20:AD23 Z23:AB23 AE23:AF92 Z25:AB25">
    <cfRule type="cellIs" dxfId="37" priority="34" operator="equal">
      <formula>"James"</formula>
    </cfRule>
  </conditionalFormatting>
  <conditionalFormatting sqref="Z47:AB47">
    <cfRule type="cellIs" dxfId="36" priority="16" operator="equal">
      <formula>"Franz"</formula>
    </cfRule>
    <cfRule type="cellIs" dxfId="35" priority="17" operator="equal">
      <formula>"Khiara"</formula>
    </cfRule>
  </conditionalFormatting>
  <conditionalFormatting sqref="AA1 AD18 AD47:AD92">
    <cfRule type="cellIs" dxfId="34" priority="46" operator="equal">
      <formula>"COD/ Send Invoice to Customer"</formula>
    </cfRule>
  </conditionalFormatting>
  <conditionalFormatting sqref="AH3:AH22 AG24:AH92 AG1:AG22">
    <cfRule type="cellIs" dxfId="33" priority="63" operator="equal">
      <formula>"Mohit"</formula>
    </cfRule>
  </conditionalFormatting>
  <conditionalFormatting sqref="AH3:AH22 AG1:AG22">
    <cfRule type="cellIs" dxfId="32" priority="64" operator="equal">
      <formula>"James"</formula>
    </cfRule>
    <cfRule type="cellIs" dxfId="31" priority="66" operator="equal">
      <formula>"Aditya"</formula>
    </cfRule>
  </conditionalFormatting>
  <conditionalFormatting sqref="AG3:AG59">
    <cfRule type="cellIs" dxfId="30" priority="40" operator="equal">
      <formula>"Tsahi"</formula>
    </cfRule>
  </conditionalFormatting>
  <conditionalFormatting sqref="AG23:AH92">
    <cfRule type="cellIs" dxfId="29" priority="41" operator="equal">
      <formula>"James"</formula>
    </cfRule>
    <cfRule type="cellIs" dxfId="28" priority="42" operator="equal">
      <formula>"Aditya"</formula>
    </cfRule>
  </conditionalFormatting>
  <conditionalFormatting sqref="AY18:BA18 AD47:AD92">
    <cfRule type="cellIs" dxfId="27" priority="45" operator="equal">
      <formula>"James"</formula>
    </cfRule>
  </conditionalFormatting>
  <conditionalFormatting sqref="AP1 AD3:AD9 V4 F7 AD11 V12:V15 F14 AD14 F20 AD26 V27 AD28:AD29 AD31:AD32 F33 AD34:AD39 AD43">
    <cfRule type="cellIs" dxfId="26" priority="48" operator="equal">
      <formula>"COD/ Send Invoice to Customer"</formula>
    </cfRule>
  </conditionalFormatting>
  <conditionalFormatting sqref="AP3:AP47 AA3:AA92 AD20:AD23">
    <cfRule type="cellIs" dxfId="25" priority="39" operator="equal">
      <formula>"COD/ Send Invoice to Customer"</formula>
    </cfRule>
  </conditionalFormatting>
  <conditionalFormatting sqref="AT79:AT81">
    <cfRule type="expression" dxfId="24" priority="20">
      <formula>AT79=MIN($AT$79:$AT$81)</formula>
    </cfRule>
    <cfRule type="expression" dxfId="23" priority="21">
      <formula>AT79=MAX($AT$79:$AT$81)</formula>
    </cfRule>
  </conditionalFormatting>
  <conditionalFormatting sqref="AT81:AT92">
    <cfRule type="expression" dxfId="22" priority="44">
      <formula>AND(ISNUMBER(AT81), L81="Pollo Mundial")</formula>
    </cfRule>
  </conditionalFormatting>
  <conditionalFormatting sqref="BA3:BA22 AY2:AZ22">
    <cfRule type="cellIs" dxfId="21" priority="52" operator="equal">
      <formula>"Pending"</formula>
    </cfRule>
  </conditionalFormatting>
  <conditionalFormatting sqref="AY23:BA92">
    <cfRule type="cellIs" dxfId="20" priority="23" operator="equal">
      <formula>"Pending"</formula>
    </cfRule>
    <cfRule type="cellIs" dxfId="19" priority="24" operator="equal">
      <formula>"James"</formula>
    </cfRule>
    <cfRule type="cellIs" dxfId="18" priority="25" operator="equal">
      <formula>"Rachel"</formula>
    </cfRule>
  </conditionalFormatting>
  <conditionalFormatting sqref="AZ1">
    <cfRule type="cellIs" dxfId="17" priority="60" operator="equal">
      <formula>"Pending"</formula>
    </cfRule>
  </conditionalFormatting>
  <conditionalFormatting sqref="BA3:BA22 AZ1:AZ22 AY2:AY22">
    <cfRule type="cellIs" dxfId="16" priority="62" operator="equal">
      <formula>"James"</formula>
    </cfRule>
    <cfRule type="cellIs" dxfId="15" priority="67" operator="equal">
      <formula>"Rachel"</formula>
    </cfRule>
  </conditionalFormatting>
  <conditionalFormatting sqref="BA1">
    <cfRule type="notContainsBlanks" dxfId="14" priority="47">
      <formula>LEN(TRIM(BA1))&gt;0</formula>
    </cfRule>
  </conditionalFormatting>
  <conditionalFormatting sqref="BB3 BB47">
    <cfRule type="expression" dxfId="13" priority="14">
      <formula>COUNTIF(#REF!,BE3)&gt;1</formula>
    </cfRule>
  </conditionalFormatting>
  <conditionalFormatting sqref="AC3:AC6 AC9 AC20:AC21 AC28 AC31 AC36">
    <cfRule type="cellIs" dxfId="12" priority="13" operator="equal">
      <formula>"COD/ Send Invoice to Customer"</formula>
    </cfRule>
  </conditionalFormatting>
  <conditionalFormatting sqref="AI81:AI92">
    <cfRule type="cellIs" dxfId="11" priority="12" operator="equal">
      <formula>"James"</formula>
    </cfRule>
  </conditionalFormatting>
  <conditionalFormatting sqref="AK3:AK54">
    <cfRule type="expression" dxfId="10" priority="8">
      <formula>AND(ISNUMBER(AK3), D3="Pollo Mundial")</formula>
    </cfRule>
    <cfRule type="cellIs" dxfId="9" priority="9" operator="equal">
      <formula>"James"</formula>
    </cfRule>
  </conditionalFormatting>
  <conditionalFormatting sqref="AK56:AK76 AK78:AK92">
    <cfRule type="cellIs" dxfId="8" priority="11" operator="equal">
      <formula>"James"</formula>
    </cfRule>
  </conditionalFormatting>
  <conditionalFormatting sqref="AK56:AK76 AK78:AK92">
    <cfRule type="expression" dxfId="7" priority="10">
      <formula>AND(ISNUMBER(AK56), D56="Pollo Mundial")</formula>
    </cfRule>
  </conditionalFormatting>
  <conditionalFormatting sqref="AL83:AL92">
    <cfRule type="cellIs" dxfId="6" priority="7" operator="equal">
      <formula>"James"</formula>
    </cfRule>
  </conditionalFormatting>
  <conditionalFormatting sqref="AM79:AM81">
    <cfRule type="expression" dxfId="5" priority="68">
      <formula>AM79=MIN(#REF!)</formula>
    </cfRule>
    <cfRule type="expression" dxfId="4" priority="69">
      <formula>AM79=MAX(#REF!)</formula>
    </cfRule>
  </conditionalFormatting>
  <conditionalFormatting sqref="AJ81:AJ92">
    <cfRule type="cellIs" dxfId="3" priority="4" operator="equal">
      <formula>"James"</formula>
    </cfRule>
  </conditionalFormatting>
  <conditionalFormatting sqref="AJ56:AJ57">
    <cfRule type="expression" dxfId="2" priority="2">
      <formula>AND(ISNUMBER(AJ56), A56="Pollo Mundial")</formula>
    </cfRule>
  </conditionalFormatting>
  <conditionalFormatting sqref="AJ56:AJ57">
    <cfRule type="cellIs" dxfId="1" priority="3" operator="equal">
      <formula>"James"</formula>
    </cfRule>
  </conditionalFormatting>
  <conditionalFormatting sqref="AN81:AN92">
    <cfRule type="cellIs" dxfId="0" priority="1" operator="equal">
      <formula>"COD/ Send Invoice to Customer"</formula>
    </cfRule>
  </conditionalFormatting>
  <dataValidations count="11">
    <dataValidation type="list" allowBlank="1" showInputMessage="1" showErrorMessage="1" prompt="Click and enter a value from the list of items" sqref="AA22:AA23 AP22:AP23 AA25:AA34 AP25:AP34 AA36:AA92 AP36:AP47 AA3:AA20 AP3:AP20" xr:uid="{00000000-0002-0000-1700-000000000000}">
      <formula1>"COD/ Send Invoice to Cx,Overdue,COD,COD &amp; Overdue/ Send Invoice to Cx"</formula1>
    </dataValidation>
    <dataValidation type="list" allowBlank="1" showInputMessage="1" showErrorMessage="1" prompt="Click and enter a value from range 'Validation Source Sheet'!C2:C255" sqref="F2 F3:G3 F4:F7 F9:F20 F22:F43 F45:F92 BB3" xr:uid="{00000000-0002-0000-1700-000001000000}">
      <formula1>Customers</formula1>
    </dataValidation>
    <dataValidation type="list" allowBlank="1" showInputMessage="1" showErrorMessage="1" prompt="Click and enter a value from the list of items" sqref="AS82:AS92 AP82:AP92 AP48:AP59 AS3:AS59" xr:uid="{00000000-0002-0000-1700-000002000000}">
      <formula1>"Yes"</formula1>
    </dataValidation>
    <dataValidation type="list" allowBlank="1" showInputMessage="1" showErrorMessage="1" prompt="Click and enter a value from range 'Validation Source Sheet'!A2:A8" sqref="K3:K92" xr:uid="{00000000-0002-0000-1700-000003000000}">
      <formula1>Source</formula1>
    </dataValidation>
    <dataValidation type="list" allowBlank="1" showInputMessage="1" showErrorMessage="1" prompt="Click and enter a value from range 'Validation Source Sheet'!G2:G9" sqref="Q3:S3 Q4:Q5 Q6:R6 S11:S12 L3:N15 Q7:Q15 Q16:R16 Q17:Q24 Q25:R25 Q26 Q27:R27 Q28 Q29:R29 L17:N32 Q30:Q40 Q42:Q44 R45 L34:N92 Q46:Q92" xr:uid="{00000000-0002-0000-1700-000004000000}">
      <formula1>Employees</formula1>
    </dataValidation>
    <dataValidation type="list" allowBlank="1" showInputMessage="1" showErrorMessage="1" prompt="Click and enter a value from range 'Validation Source Sheet'!G2:G22" sqref="R4:S5 S6 R7:S10 R11:R12 R13:S15 S16 R17:S24 S25 R26:S26 S27 R28:S28 S29 R30:S44 AJ61:AJ64 AJ70:AJ73 R46:S92 U3:U92 AG3:AH92 AI79:AI81" xr:uid="{00000000-0002-0000-1700-000005000000}">
      <formula1>Employees</formula1>
    </dataValidation>
    <dataValidation type="list" allowBlank="1" showErrorMessage="1" sqref="J4 J7:J8 O4:O8 O10 O12:O14 O16 J22 O18:O22 O24 J27:J28 J30 O26:O30 J34 O32:O34 J36:J38 O36:O92" xr:uid="{00000000-0002-0000-1700-000006000000}">
      <formula1>"N/A - Under process,Already exists,Collected &amp; updated"</formula1>
    </dataValidation>
    <dataValidation type="list" allowBlank="1" showInputMessage="1" showErrorMessage="1" prompt="Click and enter a value from range 'Validation Source Sheet'!G2:G21" sqref="C3:C7 L16:N16 C9:C20 L33:N33 C22:C43 H3:H57 G58:H68 C45:C92 H69:H92 BB58:BB68" xr:uid="{00000000-0002-0000-1700-000007000000}">
      <formula1>Employees</formula1>
    </dataValidation>
    <dataValidation type="list" allowBlank="1" showInputMessage="1" showErrorMessage="1" prompt="Click and enter a value from the list of items" sqref="I3:I92" xr:uid="{00000000-0002-0000-1700-000008000000}">
      <formula1>"Yes,No"</formula1>
    </dataValidation>
    <dataValidation type="list" allowBlank="1" showErrorMessage="1" sqref="J3 O3 J5:J6 O9 O11 O15 O17 J9:J21 O23 O25 J23:J26 J29 O31 J31:J33 J35 O35 J39:J92" xr:uid="{00000000-0002-0000-1700-00000A000000}">
      <formula1>"Already exists,Updated"</formula1>
    </dataValidation>
    <dataValidation type="list" allowBlank="1" showInputMessage="1" showErrorMessage="1" prompt="Click and enter a value from range 'Validation Source Sheet'!G2:G25" sqref="Z2:AB92" xr:uid="{00000000-0002-0000-1700-000009000000}">
      <formula1>Employees</formula1>
    </dataValidation>
  </dataValidations>
  <hyperlinks>
    <hyperlink ref="F62" r:id="rId1" xr:uid="{00000000-0004-0000-1700-000000000000}"/>
    <hyperlink ref="F63" r:id="rId2" xr:uid="{00000000-0004-0000-1700-000001000000}"/>
    <hyperlink ref="F64" r:id="rId3" xr:uid="{00000000-0004-0000-1700-000002000000}"/>
    <hyperlink ref="F65" r:id="rId4" xr:uid="{00000000-0004-0000-1700-000003000000}"/>
    <hyperlink ref="F66" r:id="rId5" xr:uid="{00000000-0004-0000-1700-000004000000}"/>
    <hyperlink ref="F67" r:id="rId6" xr:uid="{00000000-0004-0000-1700-000005000000}"/>
    <hyperlink ref="F68" r:id="rId7" xr:uid="{00000000-0004-0000-1700-000006000000}"/>
  </hyperlinks>
  <pageMargins left="0.7" right="0.7" top="0.75" bottom="0.75" header="0.3" footer="0.3"/>
  <pageSetup paperSize="9" orientation="portrait"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05.27 Cust Tue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John</cp:lastModifiedBy>
  <dcterms:modified xsi:type="dcterms:W3CDTF">2025-05-27T19:39:42Z</dcterms:modified>
</cp:coreProperties>
</file>