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456" windowWidth="33600" windowHeight="15996"/>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11" l="1"/>
  <c r="E26" i="11"/>
  <c r="E27" i="11"/>
  <c r="E28" i="11"/>
  <c r="F28" i="11"/>
  <c r="E29" i="11"/>
  <c r="E31" i="11"/>
  <c r="E32" i="11"/>
  <c r="F32" i="11"/>
  <c r="F47" i="11"/>
  <c r="F31" i="11"/>
  <c r="F44" i="11"/>
  <c r="F21" i="11"/>
  <c r="E22" i="11"/>
  <c r="F22" i="11"/>
  <c r="F14" i="11"/>
  <c r="F11" i="11"/>
  <c r="F16" i="11"/>
  <c r="H63" i="11"/>
  <c r="H57" i="11"/>
  <c r="H58" i="11"/>
  <c r="H59" i="11"/>
  <c r="H60" i="11"/>
  <c r="H61" i="11"/>
  <c r="H62" i="11"/>
  <c r="H55" i="11"/>
  <c r="H56" i="11"/>
  <c r="H64" i="11"/>
  <c r="H54" i="11"/>
  <c r="H51" i="11"/>
  <c r="H52" i="11"/>
  <c r="H53" i="11"/>
  <c r="H48" i="11"/>
  <c r="H49" i="11"/>
  <c r="H50" i="11"/>
  <c r="H45" i="11"/>
  <c r="H47" i="11"/>
  <c r="H7" i="11"/>
  <c r="F9" i="11"/>
  <c r="F26" i="11"/>
  <c r="E10" i="11"/>
  <c r="I5" i="11"/>
  <c r="H33" i="11"/>
  <c r="H30" i="11"/>
  <c r="H26" i="11"/>
  <c r="H25" i="11"/>
  <c r="H20" i="11"/>
  <c r="H8" i="11"/>
  <c r="H9" i="11"/>
  <c r="F10" i="11"/>
  <c r="I6" i="11"/>
  <c r="H10" i="11"/>
  <c r="H21" i="11"/>
  <c r="J5" i="11"/>
  <c r="K5" i="11"/>
  <c r="L5" i="11"/>
  <c r="M5" i="11"/>
  <c r="N5" i="11"/>
  <c r="O5" i="11"/>
  <c r="P5" i="11"/>
  <c r="I4" i="11"/>
  <c r="H11" i="11"/>
  <c r="H14" i="11"/>
  <c r="P4" i="11"/>
  <c r="Q5" i="11"/>
  <c r="R5" i="11"/>
  <c r="S5" i="11"/>
  <c r="T5" i="11"/>
  <c r="U5" i="11"/>
  <c r="V5" i="11"/>
  <c r="W5" i="11"/>
  <c r="J6" i="11"/>
  <c r="W4" i="11"/>
  <c r="X5" i="11"/>
  <c r="Y5" i="11"/>
  <c r="Z5" i="11"/>
  <c r="AA5" i="11"/>
  <c r="AB5" i="11"/>
  <c r="AC5" i="11"/>
  <c r="AD5" i="11"/>
  <c r="K6" i="11"/>
  <c r="AE5" i="11"/>
  <c r="AF5" i="11"/>
  <c r="AG5" i="11"/>
  <c r="AH5" i="11"/>
  <c r="AI5" i="11"/>
  <c r="AJ5" i="11"/>
  <c r="AD4" i="11"/>
  <c r="L6" i="11"/>
  <c r="AK5" i="11"/>
  <c r="AL5" i="11"/>
  <c r="AM5" i="11"/>
  <c r="AN5" i="11"/>
  <c r="AO5" i="11"/>
  <c r="AP5" i="11"/>
  <c r="AQ5" i="11"/>
  <c r="M6" i="11"/>
  <c r="AK4" i="11"/>
  <c r="N6" i="11"/>
  <c r="O6" i="11"/>
  <c r="P6" i="11"/>
  <c r="Q6" i="11"/>
  <c r="R6" i="11"/>
  <c r="S6" i="11"/>
  <c r="T6" i="11"/>
  <c r="U6" i="11"/>
  <c r="V6" i="11"/>
  <c r="W6" i="11"/>
  <c r="X6" i="11"/>
  <c r="Y6" i="11"/>
  <c r="Z6" i="11"/>
  <c r="AA6" i="11"/>
  <c r="AB6" i="11"/>
  <c r="AC6" i="11"/>
  <c r="AD6" i="11"/>
  <c r="AE6" i="11"/>
  <c r="AF6" i="11"/>
  <c r="AG6" i="11"/>
  <c r="AH6" i="11"/>
  <c r="AI6" i="11"/>
  <c r="AJ6" i="11"/>
  <c r="AK6" i="11"/>
  <c r="AL6" i="11"/>
  <c r="AM6" i="11"/>
  <c r="AN6" i="11"/>
  <c r="AO6" i="11"/>
  <c r="AP6" i="11"/>
  <c r="AR5" i="11"/>
  <c r="AQ6" i="11"/>
  <c r="F27" i="11"/>
  <c r="H27" i="11"/>
  <c r="H22" i="11"/>
  <c r="E23" i="11"/>
  <c r="AS5" i="11"/>
  <c r="AR4" i="11"/>
  <c r="AR6" i="11"/>
  <c r="H28" i="11"/>
  <c r="F23" i="11"/>
  <c r="E24" i="11"/>
  <c r="H23" i="11"/>
  <c r="AT5" i="11"/>
  <c r="AS6" i="11"/>
  <c r="F29" i="11"/>
  <c r="H29" i="11"/>
  <c r="F24" i="11"/>
  <c r="H24" i="11"/>
  <c r="AU5" i="11"/>
  <c r="AT6" i="11"/>
  <c r="H32" i="11"/>
  <c r="E34" i="11"/>
  <c r="H31" i="11"/>
  <c r="AV5" i="11"/>
  <c r="AU6" i="11"/>
  <c r="E36" i="11"/>
  <c r="E35" i="11"/>
  <c r="F34" i="11"/>
  <c r="AW5" i="11"/>
  <c r="AV6" i="11"/>
  <c r="F35" i="11"/>
  <c r="F36" i="11"/>
  <c r="H34" i="11"/>
  <c r="H35" i="11"/>
  <c r="AX5" i="11"/>
  <c r="AW6" i="11"/>
  <c r="AY5" i="11"/>
  <c r="AX6" i="11"/>
  <c r="AY6" i="11"/>
  <c r="AZ5" i="11"/>
  <c r="AY4" i="11"/>
  <c r="BA5" i="11"/>
  <c r="AZ6" i="11"/>
  <c r="BA6" i="11"/>
  <c r="BB5" i="11"/>
  <c r="BB6" i="11"/>
  <c r="BC5" i="11"/>
  <c r="BC6" i="11"/>
  <c r="BD5" i="11"/>
  <c r="BE5" i="11"/>
  <c r="BD6" i="11"/>
  <c r="BE6" i="11"/>
  <c r="BF5" i="11"/>
  <c r="BF6" i="11"/>
  <c r="BG5" i="11"/>
  <c r="BF4" i="11"/>
  <c r="BG6" i="11"/>
  <c r="BH5" i="11"/>
  <c r="BI5" i="11"/>
  <c r="BH6" i="11"/>
  <c r="BJ5" i="11"/>
  <c r="BI6" i="11"/>
  <c r="BK5" i="11"/>
  <c r="BJ6" i="11"/>
  <c r="BL5" i="11"/>
  <c r="BL6" i="11"/>
  <c r="BK6" i="11"/>
</calcChain>
</file>

<file path=xl/sharedStrings.xml><?xml version="1.0" encoding="utf-8"?>
<sst xmlns="http://schemas.openxmlformats.org/spreadsheetml/2006/main" count="144" uniqueCount="102">
  <si>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</si>
  <si>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Paragon International University Admission System</t>
  </si>
  <si>
    <t>SIMPLE GANTT CHART by Vertex42.com</t>
  </si>
  <si>
    <t>Enter Company Name in cell B2.</t>
  </si>
  <si>
    <t>Company Name: Group #12</t>
  </si>
  <si>
    <t>https://www.vertex42.com/ExcelTemplates/simple-gantt-chart.html</t>
  </si>
  <si>
    <t>Enter the name of the Project Lead in cell B3. Enter the Project Start date in cell E3. Pooject Start: label is in cell C3.</t>
  </si>
  <si>
    <t>Project Lead Develper: Juden Ung, Leapheng Khy,Sakvipubp Suy,Sihak Vityea Sam</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</si>
  <si>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</si>
  <si>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</si>
  <si>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</si>
  <si>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</si>
  <si>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</si>
  <si>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</si>
  <si>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</si>
  <si>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</si>
  <si>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</si>
  <si>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</si>
  <si>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</si>
  <si>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</si>
  <si>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</si>
  <si>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Phase 1 Title: Group meeting and System Analysis </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</si>
  <si>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</si>
  <si>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Plan and discuss</t>
  </si>
  <si>
    <t>Everyone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</si>
  <si>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</si>
  <si>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Design and Draft Layout </t>
  </si>
  <si>
    <t>Sakvipubp Suy</t>
  </si>
  <si>
    <t>Server Rent</t>
  </si>
  <si>
    <t>Sihak Vityea Sam</t>
  </si>
  <si>
    <t xml:space="preserve">Communicate with sponsors </t>
  </si>
  <si>
    <t>Juden Ung</t>
  </si>
  <si>
    <t>Buying equipement related to project</t>
  </si>
  <si>
    <t>Leapheng Khy</t>
  </si>
  <si>
    <t>Finish analysis</t>
  </si>
  <si>
    <t xml:space="preserve">Everyone </t>
  </si>
  <si>
    <t>Phase 2 Title: Designing the First prototype</t>
  </si>
  <si>
    <t xml:space="preserve">Divide the task </t>
  </si>
  <si>
    <t>Design the web page with basic structure</t>
  </si>
  <si>
    <t>Design the list selection box for users to select</t>
  </si>
  <si>
    <t>Meet to confirm first prototype</t>
  </si>
  <si>
    <t>Phase 3 Title: Design Content for undergraudate</t>
  </si>
  <si>
    <t>Application process</t>
  </si>
  <si>
    <t>Information about majors with every details</t>
  </si>
  <si>
    <t>Brochure/Prospectus</t>
  </si>
  <si>
    <t>Online Application Form</t>
  </si>
  <si>
    <t xml:space="preserve">Phase 4 Title: Design Content For Postgraduate </t>
  </si>
  <si>
    <t>Embed Brochure/Prospectus</t>
  </si>
  <si>
    <t>Design and Display Display Information about Postgraduate Program</t>
  </si>
  <si>
    <t>Phase 5 Title: Design Content For International</t>
  </si>
  <si>
    <t>Request Information Process</t>
  </si>
  <si>
    <t xml:space="preserve">Design and Display Information for international Student </t>
  </si>
  <si>
    <t>Phase 6 Title: Design Content for Tuition Fees</t>
  </si>
  <si>
    <t>Design and Display Fees for Undergraduate Degreees</t>
  </si>
  <si>
    <t xml:space="preserve">Design and Display Fees for Postgraduate programs </t>
  </si>
  <si>
    <t>This is an empty row</t>
  </si>
  <si>
    <t>Design and Display Fees for Cost of Living in Phnom Penh</t>
  </si>
  <si>
    <t>Phase 7 Title: Design Content for Currently Available Scholarships</t>
  </si>
  <si>
    <t>Application Process for Rector Scholarship</t>
  </si>
  <si>
    <t xml:space="preserve">Drag and drop file Function for the appiication form </t>
  </si>
  <si>
    <t>Design and display Information for Partnership Scholarships</t>
  </si>
  <si>
    <t>Phase 8 Title: Design Content for Currently Available Scholarships</t>
  </si>
  <si>
    <t>This row marks the end of the Project Schedule. DO NOT enter anything in this row. 
Insert new rows ABOVE this one to continue building out your Project Schedule.</t>
  </si>
  <si>
    <t>Display list of information regarding scholarships</t>
  </si>
  <si>
    <t>Phase 9 Title: Other essential designs</t>
  </si>
  <si>
    <t xml:space="preserve">Design user interface </t>
  </si>
  <si>
    <t>Design database to store information from user</t>
  </si>
  <si>
    <t>Design system Software platform(Ios, andriod, window, ...)</t>
  </si>
  <si>
    <t>Check for other designs</t>
  </si>
  <si>
    <t>Finished Designs</t>
  </si>
  <si>
    <t>Phase 10 Title: Development</t>
  </si>
  <si>
    <t>Develop the system by integrating database, system software and web together</t>
  </si>
  <si>
    <t>Perform initial testing</t>
  </si>
  <si>
    <t>Finish testing</t>
  </si>
  <si>
    <t>Phase 11 Title: Testing</t>
  </si>
  <si>
    <t>Connecting physical equipment to the system</t>
  </si>
  <si>
    <t>Performing system Testing</t>
  </si>
  <si>
    <t>Take note of the isssue</t>
  </si>
  <si>
    <t>Correcting issues found</t>
  </si>
  <si>
    <t>Testing Finished</t>
  </si>
  <si>
    <t>Phase 12 Title: Implementation</t>
  </si>
  <si>
    <t>On site installation</t>
  </si>
  <si>
    <t>Implement plan to support the system</t>
  </si>
  <si>
    <t>Phase 13 Title: Completion</t>
  </si>
  <si>
    <t xml:space="preserve">System Maintainance and update </t>
  </si>
  <si>
    <t>Once In</t>
  </si>
  <si>
    <t>Every week</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</si>
  <si>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</si>
  <si>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</si>
  <si>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</si>
  <si>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</si>
  <si>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</si>
  <si>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</si>
  <si>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</si>
  <si>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</si>
  <si>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</si>
  <si>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</si>
  <si>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</si>
  <si>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</si>
  <si>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</si>
  <si>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</si>
  <si>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Design payment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</si>
</sst>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000000"/>
      <name val="Calibri"/>
      <charset val="1"/>
    </font>
  </fonts>
  <fills count="2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CE4D6"/>
        <bgColor indexed="64"/>
      </patternFill>
    </fill>
    <fill>
      <patternFill patternType="solid">
        <fgColor rgb="FFF2F2F2"/>
        <bgColor indexed="64"/>
      </patternFill>
    </fill>
    <fill>
      <patternFill patternType="solid">
        <fgColor rgb="FFFFFFFF"/>
        <bgColor indexed="64"/>
      </patternFill>
    </fill>
    <fill>
      <patternFill patternType="solid">
        <fgColor rgb="FFBDD7EE"/>
        <bgColor indexed="64"/>
      </patternFill>
    </fill>
    <fill>
      <patternFill patternType="solid">
        <fgColor rgb="FFD0CECE"/>
        <bgColor indexed="64"/>
      </patternFill>
    </fill>
    <fill>
      <patternFill patternType="solid">
        <fgColor rgb="FFC6E0B4"/>
        <bgColor indexed="64"/>
      </patternFill>
    </fill>
    <fill>
      <patternFill patternType="solid">
        <fgColor rgb="FFFFC000"/>
        <bgColor indexed="64"/>
      </patternFill>
    </fill>
    <fill>
      <patternFill patternType="solid">
        <fgColor rgb="FFF4B084"/>
        <bgColor indexed="64"/>
      </patternFill>
    </fill>
    <fill>
      <patternFill patternType="solid">
        <fgColor rgb="FFAEAAAA"/>
        <bgColor indexed="64"/>
      </patternFill>
    </fill>
    <fill>
      <patternFill patternType="solid">
        <fgColor rgb="FFB4C6E7"/>
        <bgColor indexed="64"/>
      </patternFill>
    </fill>
    <fill>
      <patternFill patternType="solid">
        <fgColor rgb="FFE2EFDA"/>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4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14" borderId="2" xfId="12" applyFill="1">
      <alignment horizontal="left" vertical="center" indent="2"/>
    </xf>
    <xf numFmtId="0" fontId="9" fillId="14" borderId="2" xfId="11" applyFill="1">
      <alignment horizontal="center" vertical="center"/>
    </xf>
    <xf numFmtId="9" fontId="5" fillId="14" borderId="2" xfId="2" applyFont="1" applyFill="1" applyBorder="1" applyAlignment="1">
      <alignment horizontal="center" vertical="center"/>
    </xf>
    <xf numFmtId="164" fontId="9" fillId="14" borderId="2" xfId="10" applyFill="1">
      <alignment horizontal="center" vertical="center"/>
    </xf>
    <xf numFmtId="0" fontId="6" fillId="14" borderId="2" xfId="0" applyFont="1" applyFill="1" applyBorder="1" applyAlignment="1">
      <alignment horizontal="left" vertical="center" indent="1"/>
    </xf>
    <xf numFmtId="164" fontId="0" fillId="14" borderId="2" xfId="0" applyNumberFormat="1" applyFill="1" applyBorder="1" applyAlignment="1">
      <alignment horizontal="center" vertical="center"/>
    </xf>
    <xf numFmtId="164" fontId="5" fillId="14" borderId="2" xfId="0" applyNumberFormat="1" applyFont="1" applyFill="1" applyBorder="1" applyAlignment="1">
      <alignment horizontal="center" vertical="center"/>
    </xf>
    <xf numFmtId="0" fontId="6" fillId="15" borderId="2" xfId="0" applyFont="1" applyFill="1" applyBorder="1" applyAlignment="1">
      <alignment horizontal="left" vertical="center" indent="1"/>
    </xf>
    <xf numFmtId="0" fontId="9" fillId="15" borderId="2" xfId="11" applyFill="1">
      <alignment horizontal="center" vertical="center"/>
    </xf>
    <xf numFmtId="9" fontId="5"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5" fillId="15" borderId="2" xfId="0" applyNumberFormat="1" applyFont="1" applyFill="1" applyBorder="1" applyAlignment="1">
      <alignment horizontal="center" vertical="center"/>
    </xf>
    <xf numFmtId="0" fontId="9" fillId="15" borderId="2" xfId="12" applyFill="1">
      <alignment horizontal="left" vertical="center" indent="2"/>
    </xf>
    <xf numFmtId="164" fontId="9" fillId="15" borderId="2" xfId="10" applyFill="1">
      <alignment horizontal="center" vertical="center"/>
    </xf>
    <xf numFmtId="0" fontId="5" fillId="16" borderId="2" xfId="0" applyFont="1" applyFill="1" applyBorder="1" applyAlignment="1">
      <alignment horizontal="center" vertical="center"/>
    </xf>
    <xf numFmtId="0" fontId="0" fillId="16" borderId="9" xfId="0" applyFill="1" applyBorder="1" applyAlignment="1">
      <alignment vertical="center"/>
    </xf>
    <xf numFmtId="0" fontId="6" fillId="17" borderId="2" xfId="0" applyFont="1" applyFill="1" applyBorder="1" applyAlignment="1">
      <alignment horizontal="left" vertical="center" indent="1"/>
    </xf>
    <xf numFmtId="0" fontId="9" fillId="17" borderId="2" xfId="11" applyFill="1">
      <alignment horizontal="center" vertical="center"/>
    </xf>
    <xf numFmtId="9" fontId="5" fillId="17" borderId="2" xfId="2" applyFont="1" applyFill="1" applyBorder="1" applyAlignment="1">
      <alignment horizontal="center" vertical="center"/>
    </xf>
    <xf numFmtId="164" fontId="0" fillId="17" borderId="2" xfId="0" applyNumberFormat="1" applyFill="1" applyBorder="1" applyAlignment="1">
      <alignment horizontal="center" vertical="center"/>
    </xf>
    <xf numFmtId="164" fontId="5" fillId="17" borderId="2" xfId="0" applyNumberFormat="1" applyFont="1" applyFill="1" applyBorder="1" applyAlignment="1">
      <alignment horizontal="center" vertical="center"/>
    </xf>
    <xf numFmtId="0" fontId="6" fillId="18" borderId="2" xfId="0" applyFont="1" applyFill="1" applyBorder="1" applyAlignment="1">
      <alignment horizontal="left" vertical="center" indent="1"/>
    </xf>
    <xf numFmtId="0" fontId="9" fillId="18" borderId="2" xfId="11" applyFill="1">
      <alignment horizontal="center" vertical="center"/>
    </xf>
    <xf numFmtId="9" fontId="5" fillId="18" borderId="2" xfId="2" applyFont="1" applyFill="1" applyBorder="1" applyAlignment="1">
      <alignment horizontal="center" vertical="center"/>
    </xf>
    <xf numFmtId="164" fontId="0" fillId="18" borderId="2" xfId="0" applyNumberFormat="1" applyFill="1" applyBorder="1" applyAlignment="1">
      <alignment horizontal="center" vertical="center"/>
    </xf>
    <xf numFmtId="164" fontId="5" fillId="18" borderId="2" xfId="0" applyNumberFormat="1" applyFont="1" applyFill="1" applyBorder="1" applyAlignment="1">
      <alignment horizontal="center" vertical="center"/>
    </xf>
    <xf numFmtId="164" fontId="9" fillId="18" borderId="2" xfId="10" applyFill="1">
      <alignment horizontal="center" vertical="center"/>
    </xf>
    <xf numFmtId="0" fontId="0" fillId="18" borderId="2" xfId="0" applyFill="1" applyBorder="1" applyAlignment="1">
      <alignment horizontal="left" vertical="center" indent="1"/>
    </xf>
    <xf numFmtId="164" fontId="9" fillId="17" borderId="2" xfId="10" applyFill="1">
      <alignment horizontal="center" vertical="center"/>
    </xf>
    <xf numFmtId="0" fontId="0" fillId="17" borderId="2" xfId="0" applyFill="1" applyBorder="1" applyAlignment="1">
      <alignment horizontal="left" vertical="center" indent="1"/>
    </xf>
    <xf numFmtId="0" fontId="6" fillId="19" borderId="2" xfId="0" applyFont="1" applyFill="1" applyBorder="1" applyAlignment="1">
      <alignment horizontal="left" vertical="center" indent="1"/>
    </xf>
    <xf numFmtId="0" fontId="9" fillId="19" borderId="2" xfId="11" applyFill="1">
      <alignment horizontal="center" vertical="center"/>
    </xf>
    <xf numFmtId="9" fontId="5" fillId="19" borderId="2" xfId="2" applyFont="1" applyFill="1" applyBorder="1" applyAlignment="1">
      <alignment horizontal="center" vertical="center"/>
    </xf>
    <xf numFmtId="164" fontId="0" fillId="19" borderId="2" xfId="0" applyNumberFormat="1" applyFill="1" applyBorder="1" applyAlignment="1">
      <alignment horizontal="center" vertical="center"/>
    </xf>
    <xf numFmtId="164" fontId="5" fillId="19" borderId="2" xfId="0" applyNumberFormat="1" applyFont="1" applyFill="1" applyBorder="1" applyAlignment="1">
      <alignment horizontal="center" vertical="center"/>
    </xf>
    <xf numFmtId="0" fontId="0" fillId="19" borderId="2" xfId="0" applyFill="1" applyBorder="1" applyAlignment="1">
      <alignment horizontal="left" vertical="center" indent="1"/>
    </xf>
    <xf numFmtId="164" fontId="9" fillId="19" borderId="2" xfId="10" applyFill="1">
      <alignment horizontal="center" vertical="center"/>
    </xf>
    <xf numFmtId="0" fontId="0" fillId="20" borderId="2" xfId="0" applyFill="1" applyBorder="1" applyAlignment="1">
      <alignment horizontal="left" vertical="center" indent="1"/>
    </xf>
    <xf numFmtId="0" fontId="9" fillId="20" borderId="2" xfId="11" applyFill="1">
      <alignment horizontal="center" vertical="center"/>
    </xf>
    <xf numFmtId="9" fontId="5" fillId="20" borderId="2" xfId="2" applyFont="1" applyFill="1" applyBorder="1" applyAlignment="1">
      <alignment horizontal="center" vertical="center"/>
    </xf>
    <xf numFmtId="164" fontId="9" fillId="20" borderId="2" xfId="10" applyFill="1">
      <alignment horizontal="center" vertical="center"/>
    </xf>
    <xf numFmtId="0" fontId="6" fillId="20" borderId="2" xfId="0" applyFont="1" applyFill="1" applyBorder="1" applyAlignment="1">
      <alignment horizontal="left" vertical="center" indent="1"/>
    </xf>
    <xf numFmtId="164" fontId="0" fillId="20" borderId="2" xfId="0" applyNumberFormat="1" applyFill="1" applyBorder="1" applyAlignment="1">
      <alignment horizontal="center" vertical="center"/>
    </xf>
    <xf numFmtId="164" fontId="5" fillId="20" borderId="2" xfId="0" applyNumberFormat="1" applyFont="1" applyFill="1" applyBorder="1" applyAlignment="1">
      <alignment horizontal="center" vertical="center"/>
    </xf>
    <xf numFmtId="0" fontId="6" fillId="21" borderId="2" xfId="0" applyFont="1" applyFill="1" applyBorder="1" applyAlignment="1">
      <alignment horizontal="left" vertical="center" indent="1"/>
    </xf>
    <xf numFmtId="0" fontId="9" fillId="21" borderId="2" xfId="11" applyFill="1">
      <alignment horizontal="center" vertical="center"/>
    </xf>
    <xf numFmtId="9" fontId="5" fillId="21" borderId="2" xfId="2" applyFont="1" applyFill="1" applyBorder="1" applyAlignment="1">
      <alignment horizontal="center" vertical="center"/>
    </xf>
    <xf numFmtId="164" fontId="9" fillId="21" borderId="2" xfId="10" applyFill="1">
      <alignment horizontal="center" vertical="center"/>
    </xf>
    <xf numFmtId="0" fontId="0" fillId="21" borderId="2" xfId="0" applyFill="1" applyBorder="1" applyAlignment="1">
      <alignment horizontal="left" vertical="center" indent="1"/>
    </xf>
    <xf numFmtId="0" fontId="0" fillId="22" borderId="2" xfId="0" applyFill="1" applyBorder="1" applyAlignment="1">
      <alignment horizontal="left" vertical="center" indent="1"/>
    </xf>
    <xf numFmtId="0" fontId="9" fillId="22" borderId="2" xfId="11" applyFill="1">
      <alignment horizontal="center" vertical="center"/>
    </xf>
    <xf numFmtId="9" fontId="5" fillId="22" borderId="2" xfId="2" applyFont="1" applyFill="1" applyBorder="1" applyAlignment="1">
      <alignment horizontal="center" vertical="center"/>
    </xf>
    <xf numFmtId="164" fontId="9" fillId="22" borderId="2" xfId="10" applyFill="1">
      <alignment horizontal="center" vertical="center"/>
    </xf>
    <xf numFmtId="0" fontId="6" fillId="22" borderId="2" xfId="0" applyFont="1" applyFill="1" applyBorder="1" applyAlignment="1">
      <alignment horizontal="left" vertical="center" indent="1"/>
    </xf>
    <xf numFmtId="0" fontId="6" fillId="23" borderId="2" xfId="0" applyFont="1" applyFill="1" applyBorder="1" applyAlignment="1">
      <alignment horizontal="left" vertical="center" indent="1"/>
    </xf>
    <xf numFmtId="0" fontId="9" fillId="23" borderId="2" xfId="11" applyFill="1">
      <alignment horizontal="center" vertical="center"/>
    </xf>
    <xf numFmtId="9" fontId="5" fillId="23" borderId="2" xfId="2" applyFont="1" applyFill="1" applyBorder="1" applyAlignment="1">
      <alignment horizontal="center" vertical="center"/>
    </xf>
    <xf numFmtId="164" fontId="9" fillId="23" borderId="2" xfId="10" applyFill="1">
      <alignment horizontal="center" vertical="center"/>
    </xf>
    <xf numFmtId="0" fontId="0" fillId="23" borderId="2" xfId="0" applyFill="1" applyBorder="1" applyAlignment="1">
      <alignment horizontal="left" vertical="center" indent="1"/>
    </xf>
    <xf numFmtId="0" fontId="0" fillId="24" borderId="2" xfId="11" applyFont="1" applyFill="1">
      <alignment horizontal="center" vertical="center"/>
    </xf>
    <xf numFmtId="9" fontId="5" fillId="5" borderId="2" xfId="2" applyFont="1" applyFill="1" applyBorder="1" applyAlignment="1">
      <alignment vertical="center"/>
    </xf>
    <xf numFmtId="9" fontId="23" fillId="24" borderId="0" xfId="0" applyNumberFormat="1" applyFont="1" applyFill="1" applyAlignment="1">
      <alignment horizontal="center" vertical="center"/>
    </xf>
    <xf numFmtId="0" fontId="9" fillId="0" borderId="0" xfId="8" applyAlignment="1">
      <alignment horizontal="right" indent="1"/>
    </xf>
    <xf numFmtId="0" fontId="0" fillId="0" borderId="10" xfId="0" applyBorder="1" applyAlignment="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4" fontId="9" fillId="0" borderId="3" xfId="9" applyNumberFormat="1" applyAlignment="1">
      <alignment horizontal="center" vertical="center"/>
    </xf>
    <xf numFmtId="0" fontId="0" fillId="19" borderId="2" xfId="11" applyFont="1" applyFill="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0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07"/>
      <tableStyleElement type="headerRow" dxfId="106"/>
      <tableStyleElement type="totalRow" dxfId="105"/>
      <tableStyleElement type="firstColumn" dxfId="104"/>
      <tableStyleElement type="lastColumn" dxfId="103"/>
      <tableStyleElement type="firstRowStripe" dxfId="102"/>
      <tableStyleElement type="secondRowStripe" dxfId="101"/>
      <tableStyleElement type="firstColumnStripe" dxfId="100"/>
      <tableStyleElement type="secondColumnStripe" dxfId="9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3AB59A"/>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68"/>
  <sheetViews>
    <sheetView showGridLines="0" tabSelected="1" showRuler="0" zoomScaleNormal="100" zoomScalePageLayoutView="70" workbookViewId="0">
      <pane ySplit="6" topLeftCell="A41" activePane="bottomLeft" state="frozen"/>
      <selection pane="bottomLeft" activeCell="B45" sqref="B45"/>
    </sheetView>
  </sheetViews>
  <sheetFormatPr defaultColWidth="8.88671875" defaultRowHeight="30" customHeight="1" x14ac:dyDescent="0.3"/>
  <cols>
    <col min="1" max="1" width="2.6640625" style="54" customWidth="1"/>
    <col min="2" max="2" width="92.5546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44140625" customWidth="1"/>
    <col min="69" max="70" width="10.33203125"/>
  </cols>
  <sheetData>
    <row r="1" spans="1:64" ht="30" customHeight="1" x14ac:dyDescent="0.55000000000000004">
      <c r="A1" s="55" t="s">
        <v>0</v>
      </c>
      <c r="B1" s="59" t="s">
        <v>1</v>
      </c>
      <c r="C1" s="1"/>
      <c r="D1" s="2"/>
      <c r="E1" s="4"/>
      <c r="F1" s="43"/>
      <c r="H1" s="2"/>
      <c r="I1" s="13" t="s">
        <v>2</v>
      </c>
    </row>
    <row r="2" spans="1:64" ht="30" customHeight="1" x14ac:dyDescent="0.35">
      <c r="A2" s="54" t="s">
        <v>3</v>
      </c>
      <c r="B2" s="60" t="s">
        <v>4</v>
      </c>
      <c r="I2" s="57" t="s">
        <v>5</v>
      </c>
    </row>
    <row r="3" spans="1:64" ht="30" customHeight="1" x14ac:dyDescent="0.3">
      <c r="A3" s="54" t="s">
        <v>6</v>
      </c>
      <c r="B3" s="61" t="s">
        <v>7</v>
      </c>
      <c r="C3" s="140" t="s">
        <v>8</v>
      </c>
      <c r="D3" s="140"/>
      <c r="E3" s="145">
        <v>44526</v>
      </c>
      <c r="F3" s="145"/>
    </row>
    <row r="4" spans="1:64" ht="30" customHeight="1" x14ac:dyDescent="0.3">
      <c r="A4" s="55" t="s">
        <v>9</v>
      </c>
      <c r="C4" s="140" t="s">
        <v>10</v>
      </c>
      <c r="D4" s="140"/>
      <c r="E4" s="6">
        <v>1</v>
      </c>
      <c r="I4" s="142">
        <f>I5</f>
        <v>44522</v>
      </c>
      <c r="J4" s="142"/>
      <c r="K4" s="142"/>
      <c r="L4" s="142"/>
      <c r="M4" s="142"/>
      <c r="N4" s="142"/>
      <c r="O4" s="142"/>
      <c r="P4" s="142">
        <f>P5</f>
        <v>44529</v>
      </c>
      <c r="Q4" s="142"/>
      <c r="R4" s="142"/>
      <c r="S4" s="142"/>
      <c r="T4" s="142"/>
      <c r="U4" s="142"/>
      <c r="V4" s="142"/>
      <c r="W4" s="142">
        <f>W5</f>
        <v>44536</v>
      </c>
      <c r="X4" s="142"/>
      <c r="Y4" s="142"/>
      <c r="Z4" s="142"/>
      <c r="AA4" s="142"/>
      <c r="AB4" s="142"/>
      <c r="AC4" s="142"/>
      <c r="AD4" s="142">
        <f>AD5</f>
        <v>44543</v>
      </c>
      <c r="AE4" s="142"/>
      <c r="AF4" s="142"/>
      <c r="AG4" s="142"/>
      <c r="AH4" s="142"/>
      <c r="AI4" s="142"/>
      <c r="AJ4" s="142"/>
      <c r="AK4" s="142">
        <f>AK5</f>
        <v>44550</v>
      </c>
      <c r="AL4" s="142"/>
      <c r="AM4" s="142"/>
      <c r="AN4" s="142"/>
      <c r="AO4" s="142"/>
      <c r="AP4" s="142"/>
      <c r="AQ4" s="144"/>
      <c r="AR4" s="142">
        <f>AR5</f>
        <v>44557</v>
      </c>
      <c r="AS4" s="143"/>
      <c r="AT4" s="143"/>
      <c r="AU4" s="143"/>
      <c r="AV4" s="143"/>
      <c r="AW4" s="143"/>
      <c r="AX4" s="144"/>
      <c r="AY4" s="142">
        <f>AY5</f>
        <v>44564</v>
      </c>
      <c r="AZ4" s="143"/>
      <c r="BA4" s="143"/>
      <c r="BB4" s="143"/>
      <c r="BC4" s="143"/>
      <c r="BD4" s="143"/>
      <c r="BE4" s="144"/>
      <c r="BF4" s="142">
        <f>BF5</f>
        <v>44571</v>
      </c>
      <c r="BG4" s="143"/>
      <c r="BH4" s="143"/>
      <c r="BI4" s="143"/>
      <c r="BJ4" s="143"/>
      <c r="BK4" s="143"/>
      <c r="BL4" s="144"/>
    </row>
    <row r="5" spans="1:64" ht="15" customHeight="1" x14ac:dyDescent="0.3">
      <c r="A5" s="55" t="s">
        <v>11</v>
      </c>
      <c r="B5" s="141"/>
      <c r="C5" s="141"/>
      <c r="D5" s="141"/>
      <c r="E5" s="141"/>
      <c r="F5" s="141"/>
      <c r="G5" s="141"/>
      <c r="I5" s="10">
        <f>Project_Start-WEEKDAY(Project_Start,1)+2+7*(Display_Week-1)</f>
        <v>44522</v>
      </c>
      <c r="J5" s="9">
        <f>I5+1</f>
        <v>44523</v>
      </c>
      <c r="K5" s="9">
        <f t="shared" ref="K5:AX5" si="0">J5+1</f>
        <v>44524</v>
      </c>
      <c r="L5" s="9">
        <f t="shared" si="0"/>
        <v>44525</v>
      </c>
      <c r="M5" s="9">
        <f t="shared" si="0"/>
        <v>44526</v>
      </c>
      <c r="N5" s="9">
        <f t="shared" si="0"/>
        <v>44527</v>
      </c>
      <c r="O5" s="11">
        <f t="shared" si="0"/>
        <v>44528</v>
      </c>
      <c r="P5" s="10">
        <f>O5+1</f>
        <v>44529</v>
      </c>
      <c r="Q5" s="9">
        <f>P5+1</f>
        <v>44530</v>
      </c>
      <c r="R5" s="9">
        <f t="shared" si="0"/>
        <v>44531</v>
      </c>
      <c r="S5" s="9">
        <f t="shared" si="0"/>
        <v>44532</v>
      </c>
      <c r="T5" s="9">
        <f t="shared" si="0"/>
        <v>44533</v>
      </c>
      <c r="U5" s="9">
        <f t="shared" si="0"/>
        <v>44534</v>
      </c>
      <c r="V5" s="11">
        <f t="shared" si="0"/>
        <v>44535</v>
      </c>
      <c r="W5" s="10">
        <f>V5+1</f>
        <v>44536</v>
      </c>
      <c r="X5" s="9">
        <f>W5+1</f>
        <v>44537</v>
      </c>
      <c r="Y5" s="9">
        <f t="shared" si="0"/>
        <v>44538</v>
      </c>
      <c r="Z5" s="9">
        <f t="shared" si="0"/>
        <v>44539</v>
      </c>
      <c r="AA5" s="9">
        <f t="shared" si="0"/>
        <v>44540</v>
      </c>
      <c r="AB5" s="9">
        <f t="shared" si="0"/>
        <v>44541</v>
      </c>
      <c r="AC5" s="11">
        <f t="shared" si="0"/>
        <v>44542</v>
      </c>
      <c r="AD5" s="10">
        <f>AC5+1</f>
        <v>44543</v>
      </c>
      <c r="AE5" s="9">
        <f>AD5+1</f>
        <v>44544</v>
      </c>
      <c r="AF5" s="9">
        <f t="shared" si="0"/>
        <v>44545</v>
      </c>
      <c r="AG5" s="9">
        <f t="shared" si="0"/>
        <v>44546</v>
      </c>
      <c r="AH5" s="9">
        <f t="shared" si="0"/>
        <v>44547</v>
      </c>
      <c r="AI5" s="9">
        <f t="shared" si="0"/>
        <v>44548</v>
      </c>
      <c r="AJ5" s="11">
        <f t="shared" si="0"/>
        <v>44549</v>
      </c>
      <c r="AK5" s="10">
        <f>AJ5+1</f>
        <v>44550</v>
      </c>
      <c r="AL5" s="9">
        <f>AK5+1</f>
        <v>44551</v>
      </c>
      <c r="AM5" s="9">
        <f t="shared" si="0"/>
        <v>44552</v>
      </c>
      <c r="AN5" s="9">
        <f t="shared" si="0"/>
        <v>44553</v>
      </c>
      <c r="AO5" s="9">
        <f t="shared" si="0"/>
        <v>44554</v>
      </c>
      <c r="AP5" s="9">
        <f t="shared" si="0"/>
        <v>44555</v>
      </c>
      <c r="AQ5" s="11">
        <f>AP5+1</f>
        <v>44556</v>
      </c>
      <c r="AR5" s="10">
        <f>AQ5+1</f>
        <v>44557</v>
      </c>
      <c r="AS5" s="9">
        <f>AR5+1</f>
        <v>44558</v>
      </c>
      <c r="AT5" s="9">
        <f t="shared" si="0"/>
        <v>44559</v>
      </c>
      <c r="AU5" s="9">
        <f t="shared" si="0"/>
        <v>44560</v>
      </c>
      <c r="AV5" s="9">
        <f t="shared" si="0"/>
        <v>44561</v>
      </c>
      <c r="AW5" s="9">
        <f t="shared" si="0"/>
        <v>44562</v>
      </c>
      <c r="AX5" s="11">
        <f t="shared" si="0"/>
        <v>44563</v>
      </c>
      <c r="AY5" s="10">
        <f>AX5+1</f>
        <v>44564</v>
      </c>
      <c r="AZ5" s="9">
        <f>AY5+1</f>
        <v>44565</v>
      </c>
      <c r="BA5" s="9">
        <f t="shared" ref="BA5:BE5" si="1">AZ5+1</f>
        <v>44566</v>
      </c>
      <c r="BB5" s="9">
        <f t="shared" si="1"/>
        <v>44567</v>
      </c>
      <c r="BC5" s="9">
        <f t="shared" si="1"/>
        <v>44568</v>
      </c>
      <c r="BD5" s="9">
        <f t="shared" si="1"/>
        <v>44569</v>
      </c>
      <c r="BE5" s="11">
        <f t="shared" si="1"/>
        <v>44570</v>
      </c>
      <c r="BF5" s="10">
        <f>BE5+1</f>
        <v>44571</v>
      </c>
      <c r="BG5" s="9">
        <f>BF5+1</f>
        <v>44572</v>
      </c>
      <c r="BH5" s="9">
        <f t="shared" ref="BH5:BL5" si="2">BG5+1</f>
        <v>44573</v>
      </c>
      <c r="BI5" s="9">
        <f t="shared" si="2"/>
        <v>44574</v>
      </c>
      <c r="BJ5" s="9">
        <f t="shared" si="2"/>
        <v>44575</v>
      </c>
      <c r="BK5" s="9">
        <f t="shared" si="2"/>
        <v>44576</v>
      </c>
      <c r="BL5" s="11">
        <f t="shared" si="2"/>
        <v>44577</v>
      </c>
    </row>
    <row r="6" spans="1:64" ht="30" customHeight="1" x14ac:dyDescent="0.3">
      <c r="A6" s="55" t="s">
        <v>12</v>
      </c>
      <c r="B6" s="7" t="s">
        <v>13</v>
      </c>
      <c r="C6" s="8" t="s">
        <v>14</v>
      </c>
      <c r="D6" s="8" t="s">
        <v>15</v>
      </c>
      <c r="E6" s="8" t="s">
        <v>16</v>
      </c>
      <c r="F6" s="8" t="s">
        <v>17</v>
      </c>
      <c r="G6" s="8"/>
      <c r="H6" s="8" t="s">
        <v>18</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LEFT(TEXT(AQ5,"ddd"),1)</f>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x14ac:dyDescent="0.3">
      <c r="A7" s="54" t="s">
        <v>19</v>
      </c>
      <c r="C7" s="58"/>
      <c r="E7"/>
      <c r="H7" t="str">
        <f>IF(OR(ISBLANK(task_start),ISBLANK(task_end)),"",task_end-task_start+1)</f>
        <v/>
      </c>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row>
    <row r="8" spans="1:64" s="3" customFormat="1" ht="30" customHeight="1" x14ac:dyDescent="0.3">
      <c r="A8" s="55" t="s">
        <v>20</v>
      </c>
      <c r="B8" s="16" t="s">
        <v>21</v>
      </c>
      <c r="C8" s="66"/>
      <c r="D8" s="17"/>
      <c r="E8" s="18"/>
      <c r="F8" s="19"/>
      <c r="G8" s="15"/>
      <c r="H8" s="15" t="str">
        <f t="shared" ref="H8:H64" si="6">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64" s="3" customFormat="1" ht="30" customHeight="1" x14ac:dyDescent="0.3">
      <c r="A9" s="55" t="s">
        <v>22</v>
      </c>
      <c r="B9" s="74" t="s">
        <v>23</v>
      </c>
      <c r="C9" s="67" t="s">
        <v>24</v>
      </c>
      <c r="D9" s="20">
        <v>1</v>
      </c>
      <c r="E9" s="62">
        <f>Project_Start</f>
        <v>44526</v>
      </c>
      <c r="F9" s="62">
        <f>E9+1</f>
        <v>44527</v>
      </c>
      <c r="G9" s="15"/>
      <c r="H9" s="15">
        <f t="shared" si="6"/>
        <v>2</v>
      </c>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row>
    <row r="10" spans="1:64" s="3" customFormat="1" ht="30" customHeight="1" x14ac:dyDescent="0.3">
      <c r="A10" s="55" t="s">
        <v>25</v>
      </c>
      <c r="B10" s="74" t="s">
        <v>26</v>
      </c>
      <c r="C10" s="67" t="s">
        <v>27</v>
      </c>
      <c r="D10" s="20">
        <v>1</v>
      </c>
      <c r="E10" s="62">
        <f>F9</f>
        <v>44527</v>
      </c>
      <c r="F10" s="62">
        <f>E10+2</f>
        <v>44529</v>
      </c>
      <c r="G10" s="15"/>
      <c r="H10" s="15">
        <f t="shared" si="6"/>
        <v>3</v>
      </c>
      <c r="I10" s="40"/>
      <c r="J10" s="40"/>
      <c r="K10" s="40"/>
      <c r="L10" s="40"/>
      <c r="M10" s="40"/>
      <c r="N10" s="40"/>
      <c r="O10" s="40"/>
      <c r="P10" s="40"/>
      <c r="Q10" s="40"/>
      <c r="R10" s="40"/>
      <c r="S10" s="40"/>
      <c r="T10" s="40"/>
      <c r="U10" s="41"/>
      <c r="V10" s="41"/>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row>
    <row r="11" spans="1:64" s="3" customFormat="1" ht="30" customHeight="1" x14ac:dyDescent="0.3">
      <c r="A11" s="54"/>
      <c r="B11" s="74" t="s">
        <v>28</v>
      </c>
      <c r="C11" s="67" t="s">
        <v>29</v>
      </c>
      <c r="D11" s="20">
        <v>1</v>
      </c>
      <c r="E11" s="62">
        <v>44527</v>
      </c>
      <c r="F11" s="62">
        <f>E11+1</f>
        <v>44528</v>
      </c>
      <c r="G11" s="15"/>
      <c r="H11" s="15">
        <f t="shared" si="6"/>
        <v>2</v>
      </c>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row>
    <row r="12" spans="1:64" s="3" customFormat="1" ht="30" customHeight="1" x14ac:dyDescent="0.3">
      <c r="A12" s="54"/>
      <c r="B12" s="74" t="s">
        <v>30</v>
      </c>
      <c r="C12" s="67" t="s">
        <v>31</v>
      </c>
      <c r="D12" s="20">
        <v>1</v>
      </c>
      <c r="E12" s="62">
        <v>44527</v>
      </c>
      <c r="F12" s="62">
        <v>44528</v>
      </c>
      <c r="G12" s="15"/>
      <c r="H12" s="15"/>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row>
    <row r="13" spans="1:64" s="3" customFormat="1" ht="30" customHeight="1" x14ac:dyDescent="0.3">
      <c r="A13" s="54"/>
      <c r="B13" s="74" t="s">
        <v>32</v>
      </c>
      <c r="C13" s="67" t="s">
        <v>33</v>
      </c>
      <c r="D13" s="20">
        <v>1</v>
      </c>
      <c r="E13" s="62">
        <v>44528</v>
      </c>
      <c r="F13" s="62">
        <v>44529</v>
      </c>
      <c r="G13" s="15"/>
      <c r="H13" s="15"/>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row>
    <row r="14" spans="1:64" s="3" customFormat="1" ht="30" customHeight="1" x14ac:dyDescent="0.3">
      <c r="A14" s="54"/>
      <c r="B14" s="74" t="s">
        <v>34</v>
      </c>
      <c r="C14" s="67" t="s">
        <v>35</v>
      </c>
      <c r="D14" s="20">
        <v>1</v>
      </c>
      <c r="E14" s="62">
        <v>44529</v>
      </c>
      <c r="F14" s="62">
        <f>E14+1</f>
        <v>44530</v>
      </c>
      <c r="G14" s="15"/>
      <c r="H14" s="15">
        <f t="shared" si="6"/>
        <v>2</v>
      </c>
      <c r="I14" s="40"/>
      <c r="J14" s="40"/>
      <c r="K14" s="40"/>
      <c r="L14" s="40"/>
      <c r="M14" s="40"/>
      <c r="N14" s="40"/>
      <c r="O14" s="40"/>
      <c r="P14" s="40"/>
      <c r="Q14" s="40"/>
      <c r="R14" s="40"/>
      <c r="S14" s="40"/>
      <c r="T14" s="40"/>
      <c r="U14" s="40"/>
      <c r="V14" s="40"/>
      <c r="W14" s="40"/>
      <c r="X14" s="40"/>
      <c r="Y14" s="41"/>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row>
    <row r="15" spans="1:64" s="3" customFormat="1" ht="30" customHeight="1" x14ac:dyDescent="0.3">
      <c r="A15" s="54"/>
      <c r="B15" s="99" t="s">
        <v>36</v>
      </c>
      <c r="C15" s="100"/>
      <c r="D15" s="101"/>
      <c r="E15" s="102"/>
      <c r="F15" s="103"/>
      <c r="G15" s="15"/>
      <c r="H15" s="15"/>
      <c r="I15" s="40"/>
      <c r="J15" s="40"/>
      <c r="K15" s="40"/>
      <c r="L15" s="40"/>
      <c r="M15" s="40"/>
      <c r="N15" s="40"/>
      <c r="O15" s="40"/>
      <c r="P15" s="40"/>
      <c r="Q15" s="40"/>
      <c r="R15" s="40"/>
      <c r="S15" s="40"/>
      <c r="T15" s="40"/>
      <c r="U15" s="40"/>
      <c r="V15" s="40"/>
      <c r="W15" s="40"/>
      <c r="X15" s="40"/>
      <c r="Y15" s="41"/>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row>
    <row r="16" spans="1:64" s="3" customFormat="1" ht="30" customHeight="1" x14ac:dyDescent="0.3">
      <c r="A16" s="54"/>
      <c r="B16" s="105" t="s">
        <v>37</v>
      </c>
      <c r="C16" s="100" t="s">
        <v>35</v>
      </c>
      <c r="D16" s="101">
        <v>0.5</v>
      </c>
      <c r="E16" s="104">
        <v>44531</v>
      </c>
      <c r="F16" s="104">
        <f>E16+1</f>
        <v>44532</v>
      </c>
      <c r="G16" s="15"/>
      <c r="H16" s="15"/>
      <c r="I16" s="40"/>
      <c r="J16" s="40"/>
      <c r="K16" s="40"/>
      <c r="L16" s="40"/>
      <c r="M16" s="40"/>
      <c r="N16" s="40"/>
      <c r="O16" s="40"/>
      <c r="P16" s="40"/>
      <c r="Q16" s="40"/>
      <c r="R16" s="40"/>
      <c r="S16" s="40"/>
      <c r="T16" s="40"/>
      <c r="U16" s="40"/>
      <c r="V16" s="40"/>
      <c r="W16" s="40"/>
      <c r="X16" s="40"/>
      <c r="Y16" s="41"/>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row>
    <row r="17" spans="1:64" s="3" customFormat="1" ht="30" customHeight="1" x14ac:dyDescent="0.3">
      <c r="A17" s="54"/>
      <c r="B17" s="105" t="s">
        <v>38</v>
      </c>
      <c r="C17" s="100" t="s">
        <v>27</v>
      </c>
      <c r="D17" s="101">
        <v>0</v>
      </c>
      <c r="E17" s="102">
        <v>44532</v>
      </c>
      <c r="F17" s="103">
        <v>44534</v>
      </c>
      <c r="G17" s="15"/>
      <c r="H17" s="15"/>
      <c r="I17" s="40"/>
      <c r="J17" s="40"/>
      <c r="K17" s="40"/>
      <c r="L17" s="40"/>
      <c r="M17" s="40"/>
      <c r="N17" s="40"/>
      <c r="O17" s="40"/>
      <c r="P17" s="40"/>
      <c r="Q17" s="40"/>
      <c r="R17" s="40"/>
      <c r="S17" s="40"/>
      <c r="T17" s="40"/>
      <c r="U17" s="40"/>
      <c r="V17" s="40"/>
      <c r="W17" s="40"/>
      <c r="X17" s="40"/>
      <c r="Y17" s="41"/>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row>
    <row r="18" spans="1:64" s="3" customFormat="1" ht="30" customHeight="1" x14ac:dyDescent="0.3">
      <c r="A18" s="54"/>
      <c r="B18" s="105" t="s">
        <v>39</v>
      </c>
      <c r="C18" s="100" t="s">
        <v>29</v>
      </c>
      <c r="D18" s="101">
        <v>0</v>
      </c>
      <c r="E18" s="102">
        <v>44532</v>
      </c>
      <c r="F18" s="103">
        <v>44532</v>
      </c>
      <c r="G18" s="15"/>
      <c r="H18" s="15"/>
      <c r="I18" s="40"/>
      <c r="J18" s="40"/>
      <c r="K18" s="40"/>
      <c r="L18" s="40"/>
      <c r="M18" s="40"/>
      <c r="N18" s="40"/>
      <c r="O18" s="40"/>
      <c r="P18" s="40"/>
      <c r="Q18" s="40"/>
      <c r="R18" s="40"/>
      <c r="S18" s="40"/>
      <c r="T18" s="40"/>
      <c r="U18" s="40"/>
      <c r="V18" s="40"/>
      <c r="W18" s="40"/>
      <c r="X18" s="40"/>
      <c r="Y18" s="41"/>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row>
    <row r="19" spans="1:64" s="3" customFormat="1" ht="30" customHeight="1" x14ac:dyDescent="0.3">
      <c r="A19" s="54"/>
      <c r="B19" s="105" t="s">
        <v>40</v>
      </c>
      <c r="C19" s="100" t="s">
        <v>24</v>
      </c>
      <c r="D19" s="101">
        <v>0</v>
      </c>
      <c r="E19" s="102">
        <v>44534</v>
      </c>
      <c r="F19" s="103">
        <v>44534</v>
      </c>
      <c r="G19" s="15"/>
      <c r="H19" s="15"/>
      <c r="I19" s="40"/>
      <c r="J19" s="40"/>
      <c r="K19" s="40"/>
      <c r="L19" s="40"/>
      <c r="M19" s="40"/>
      <c r="N19" s="40"/>
      <c r="O19" s="40"/>
      <c r="P19" s="40"/>
      <c r="Q19" s="40"/>
      <c r="R19" s="40"/>
      <c r="S19" s="40"/>
      <c r="T19" s="40"/>
      <c r="U19" s="40"/>
      <c r="V19" s="40"/>
      <c r="W19" s="40"/>
      <c r="X19" s="40"/>
      <c r="Y19" s="41"/>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row>
    <row r="20" spans="1:64" s="3" customFormat="1" ht="30" customHeight="1" x14ac:dyDescent="0.3">
      <c r="A20" s="55"/>
      <c r="B20" s="21" t="s">
        <v>41</v>
      </c>
      <c r="C20" s="68"/>
      <c r="D20" s="22"/>
      <c r="E20" s="23"/>
      <c r="F20" s="24"/>
      <c r="G20" s="15"/>
      <c r="H20" s="15" t="str">
        <f t="shared" si="6"/>
        <v/>
      </c>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row>
    <row r="21" spans="1:64" s="3" customFormat="1" ht="30" customHeight="1" x14ac:dyDescent="0.3">
      <c r="A21" s="54"/>
      <c r="B21" s="75" t="s">
        <v>42</v>
      </c>
      <c r="C21" s="69" t="s">
        <v>31</v>
      </c>
      <c r="D21" s="25">
        <v>0</v>
      </c>
      <c r="E21" s="63">
        <v>44534</v>
      </c>
      <c r="F21" s="63">
        <f>E21+7</f>
        <v>44541</v>
      </c>
      <c r="G21" s="15"/>
      <c r="H21" s="15">
        <f t="shared" si="6"/>
        <v>8</v>
      </c>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row>
    <row r="22" spans="1:64" s="3" customFormat="1" ht="30" customHeight="1" x14ac:dyDescent="0.3">
      <c r="A22" s="54"/>
      <c r="B22" s="75" t="s">
        <v>43</v>
      </c>
      <c r="C22" s="69" t="s">
        <v>27</v>
      </c>
      <c r="D22" s="25">
        <v>0.5</v>
      </c>
      <c r="E22" s="63">
        <f>E21</f>
        <v>44534</v>
      </c>
      <c r="F22" s="63">
        <f>E22+1</f>
        <v>44535</v>
      </c>
      <c r="G22" s="15"/>
      <c r="H22" s="15">
        <f t="shared" si="6"/>
        <v>2</v>
      </c>
      <c r="I22" s="40"/>
      <c r="J22" s="40"/>
      <c r="K22" s="40"/>
      <c r="L22" s="40"/>
      <c r="M22" s="40"/>
      <c r="N22" s="40"/>
      <c r="O22" s="40"/>
      <c r="P22" s="40"/>
      <c r="Q22" s="40"/>
      <c r="R22" s="40"/>
      <c r="S22" s="40"/>
      <c r="T22" s="40"/>
      <c r="U22" s="41"/>
      <c r="V22" s="41"/>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row>
    <row r="23" spans="1:64" s="3" customFormat="1" ht="30" customHeight="1" x14ac:dyDescent="0.3">
      <c r="A23" s="54"/>
      <c r="B23" s="75" t="s">
        <v>44</v>
      </c>
      <c r="C23" s="69" t="s">
        <v>29</v>
      </c>
      <c r="D23" s="25">
        <v>0</v>
      </c>
      <c r="E23" s="63">
        <f>E22</f>
        <v>44534</v>
      </c>
      <c r="F23" s="63">
        <f>E23+2</f>
        <v>44536</v>
      </c>
      <c r="G23" s="15"/>
      <c r="H23" s="15">
        <f t="shared" si="6"/>
        <v>3</v>
      </c>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row>
    <row r="24" spans="1:64" s="3" customFormat="1" ht="30" customHeight="1" x14ac:dyDescent="0.3">
      <c r="A24" s="54"/>
      <c r="B24" s="75" t="s">
        <v>45</v>
      </c>
      <c r="C24" s="69" t="s">
        <v>33</v>
      </c>
      <c r="D24" s="25">
        <v>0</v>
      </c>
      <c r="E24" s="63">
        <f>E23</f>
        <v>44534</v>
      </c>
      <c r="F24" s="63">
        <f>E24+2</f>
        <v>44536</v>
      </c>
      <c r="G24" s="15"/>
      <c r="H24" s="15">
        <f t="shared" si="6"/>
        <v>3</v>
      </c>
      <c r="I24" s="40"/>
      <c r="J24" s="40"/>
      <c r="K24" s="40"/>
      <c r="L24" s="40"/>
      <c r="M24" s="40"/>
      <c r="N24" s="40"/>
      <c r="O24" s="40"/>
      <c r="P24" s="40"/>
      <c r="Q24" s="40"/>
      <c r="R24" s="40"/>
      <c r="S24" s="40"/>
      <c r="T24" s="40"/>
      <c r="U24" s="40"/>
      <c r="V24" s="40"/>
      <c r="W24" s="40"/>
      <c r="X24" s="40"/>
      <c r="Y24" s="41"/>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row>
    <row r="25" spans="1:64" s="3" customFormat="1" ht="30" customHeight="1" x14ac:dyDescent="0.3">
      <c r="A25" s="54"/>
      <c r="B25" s="26" t="s">
        <v>46</v>
      </c>
      <c r="C25" s="70"/>
      <c r="D25" s="27"/>
      <c r="E25" s="28"/>
      <c r="F25" s="29"/>
      <c r="G25" s="15"/>
      <c r="H25" s="15" t="str">
        <f t="shared" si="6"/>
        <v/>
      </c>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row>
    <row r="26" spans="1:64" s="3" customFormat="1" ht="30" customHeight="1" x14ac:dyDescent="0.3">
      <c r="A26" s="54"/>
      <c r="B26" s="76" t="s">
        <v>42</v>
      </c>
      <c r="C26" s="71" t="s">
        <v>33</v>
      </c>
      <c r="D26" s="30">
        <v>0</v>
      </c>
      <c r="E26" s="64">
        <f>E9+15</f>
        <v>44541</v>
      </c>
      <c r="F26" s="64">
        <f>E26+5</f>
        <v>44546</v>
      </c>
      <c r="G26" s="15"/>
      <c r="H26" s="15">
        <f t="shared" si="6"/>
        <v>6</v>
      </c>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row>
    <row r="27" spans="1:64" s="3" customFormat="1" ht="30" customHeight="1" x14ac:dyDescent="0.3">
      <c r="A27" s="54"/>
      <c r="B27" s="76" t="s">
        <v>47</v>
      </c>
      <c r="C27" s="137" t="s">
        <v>27</v>
      </c>
      <c r="D27" s="139">
        <v>0</v>
      </c>
      <c r="E27" s="64">
        <f>E26</f>
        <v>44541</v>
      </c>
      <c r="F27" s="64">
        <f>E27+1</f>
        <v>44542</v>
      </c>
      <c r="G27" s="15"/>
      <c r="H27" s="15">
        <f t="shared" si="6"/>
        <v>2</v>
      </c>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row>
    <row r="28" spans="1:64" s="3" customFormat="1" ht="30" customHeight="1" x14ac:dyDescent="0.3">
      <c r="A28" s="54"/>
      <c r="B28" s="76" t="s">
        <v>45</v>
      </c>
      <c r="C28" s="71" t="s">
        <v>29</v>
      </c>
      <c r="D28" s="30">
        <v>0</v>
      </c>
      <c r="E28" s="64">
        <f>E27</f>
        <v>44541</v>
      </c>
      <c r="F28" s="64">
        <f>E28+1</f>
        <v>44542</v>
      </c>
      <c r="G28" s="15"/>
      <c r="H28" s="15">
        <f t="shared" si="6"/>
        <v>2</v>
      </c>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row>
    <row r="29" spans="1:64" s="3" customFormat="1" ht="30" customHeight="1" x14ac:dyDescent="0.3">
      <c r="A29" s="54"/>
      <c r="B29" s="76" t="s">
        <v>48</v>
      </c>
      <c r="C29" s="71" t="s">
        <v>27</v>
      </c>
      <c r="D29" s="30">
        <v>0</v>
      </c>
      <c r="E29" s="64">
        <f>F28</f>
        <v>44542</v>
      </c>
      <c r="F29" s="64">
        <f>E29+1</f>
        <v>44543</v>
      </c>
      <c r="G29" s="15"/>
      <c r="H29" s="15">
        <f t="shared" si="6"/>
        <v>2</v>
      </c>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row>
    <row r="30" spans="1:64" s="3" customFormat="1" ht="30" customHeight="1" x14ac:dyDescent="0.3">
      <c r="A30" s="54"/>
      <c r="B30" s="31" t="s">
        <v>49</v>
      </c>
      <c r="C30" s="72"/>
      <c r="D30" s="138"/>
      <c r="E30" s="32"/>
      <c r="F30" s="33"/>
      <c r="G30" s="15"/>
      <c r="H30" s="15" t="str">
        <f t="shared" si="6"/>
        <v/>
      </c>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row>
    <row r="31" spans="1:64" s="3" customFormat="1" ht="30" customHeight="1" x14ac:dyDescent="0.3">
      <c r="A31" s="54"/>
      <c r="B31" s="77" t="s">
        <v>50</v>
      </c>
      <c r="C31" s="73" t="s">
        <v>29</v>
      </c>
      <c r="D31" s="34">
        <v>0</v>
      </c>
      <c r="E31" s="65">
        <f>E29+4</f>
        <v>44546</v>
      </c>
      <c r="F31" s="65">
        <f>E31+4</f>
        <v>44550</v>
      </c>
      <c r="G31" s="15"/>
      <c r="H31" s="15">
        <f t="shared" si="6"/>
        <v>5</v>
      </c>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row>
    <row r="32" spans="1:64" s="3" customFormat="1" ht="30" customHeight="1" x14ac:dyDescent="0.3">
      <c r="A32" s="54"/>
      <c r="B32" s="77" t="s">
        <v>51</v>
      </c>
      <c r="C32" s="73" t="s">
        <v>27</v>
      </c>
      <c r="D32" s="34">
        <v>0</v>
      </c>
      <c r="E32" s="65">
        <f>E31+0</f>
        <v>44546</v>
      </c>
      <c r="F32" s="65">
        <f>E32+1</f>
        <v>44547</v>
      </c>
      <c r="G32" s="15"/>
      <c r="H32" s="15">
        <f t="shared" si="6"/>
        <v>2</v>
      </c>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row>
    <row r="33" spans="1:64" s="3" customFormat="1" ht="30" customHeight="1" x14ac:dyDescent="0.3">
      <c r="A33" s="54"/>
      <c r="B33" s="82" t="s">
        <v>52</v>
      </c>
      <c r="C33" s="79"/>
      <c r="D33" s="80"/>
      <c r="E33" s="83"/>
      <c r="F33" s="84"/>
      <c r="G33" s="15"/>
      <c r="H33" s="15" t="str">
        <f t="shared" si="6"/>
        <v/>
      </c>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row>
    <row r="34" spans="1:64" s="3" customFormat="1" ht="30" customHeight="1" x14ac:dyDescent="0.3">
      <c r="A34" s="54"/>
      <c r="B34" s="78" t="s">
        <v>53</v>
      </c>
      <c r="C34" s="79" t="s">
        <v>27</v>
      </c>
      <c r="D34" s="80">
        <v>0</v>
      </c>
      <c r="E34" s="81">
        <f>F31</f>
        <v>44550</v>
      </c>
      <c r="F34" s="81">
        <f>E34+1</f>
        <v>44551</v>
      </c>
      <c r="G34" s="15"/>
      <c r="H34" s="15">
        <f t="shared" si="6"/>
        <v>2</v>
      </c>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row>
    <row r="35" spans="1:64" s="3" customFormat="1" ht="30" customHeight="1" x14ac:dyDescent="0.3">
      <c r="A35" s="54"/>
      <c r="B35" s="78" t="s">
        <v>54</v>
      </c>
      <c r="C35" s="79" t="s">
        <v>27</v>
      </c>
      <c r="D35" s="80">
        <v>0</v>
      </c>
      <c r="E35" s="81">
        <f>E34+0</f>
        <v>44550</v>
      </c>
      <c r="F35" s="81">
        <f>F34</f>
        <v>44551</v>
      </c>
      <c r="G35" s="15"/>
      <c r="H35" s="15">
        <f t="shared" si="6"/>
        <v>2</v>
      </c>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row>
    <row r="36" spans="1:64" s="3" customFormat="1" ht="30" customHeight="1" x14ac:dyDescent="0.3">
      <c r="A36" s="54" t="s">
        <v>55</v>
      </c>
      <c r="B36" s="78" t="s">
        <v>56</v>
      </c>
      <c r="C36" s="79" t="s">
        <v>27</v>
      </c>
      <c r="D36" s="80">
        <v>0</v>
      </c>
      <c r="E36" s="81">
        <f>E34</f>
        <v>44550</v>
      </c>
      <c r="F36" s="81">
        <f>F34</f>
        <v>44551</v>
      </c>
      <c r="G36" s="15"/>
      <c r="H36" s="15"/>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row>
    <row r="37" spans="1:64" s="3" customFormat="1" ht="30" customHeight="1" x14ac:dyDescent="0.3">
      <c r="A37" s="54"/>
      <c r="B37" s="85" t="s">
        <v>57</v>
      </c>
      <c r="C37" s="86"/>
      <c r="D37" s="87"/>
      <c r="E37" s="88"/>
      <c r="F37" s="89"/>
      <c r="G37" s="15"/>
      <c r="H37" s="15"/>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row>
    <row r="38" spans="1:64" s="3" customFormat="1" ht="30" customHeight="1" x14ac:dyDescent="0.3">
      <c r="A38" s="54"/>
      <c r="B38" s="90" t="s">
        <v>58</v>
      </c>
      <c r="C38" s="86" t="s">
        <v>33</v>
      </c>
      <c r="D38" s="87">
        <v>0</v>
      </c>
      <c r="E38" s="91">
        <v>44552</v>
      </c>
      <c r="F38" s="91">
        <v>44559</v>
      </c>
      <c r="G38" s="15"/>
      <c r="H38" s="15"/>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row>
    <row r="39" spans="1:64" s="3" customFormat="1" ht="30" customHeight="1" x14ac:dyDescent="0.3">
      <c r="A39" s="54"/>
      <c r="B39" s="90" t="s">
        <v>59</v>
      </c>
      <c r="C39" s="86" t="s">
        <v>29</v>
      </c>
      <c r="D39" s="87">
        <v>0</v>
      </c>
      <c r="E39" s="91">
        <v>44552</v>
      </c>
      <c r="F39" s="91">
        <v>44554</v>
      </c>
      <c r="G39" s="15"/>
      <c r="H39" s="15"/>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row>
    <row r="40" spans="1:64" s="3" customFormat="1" ht="30" customHeight="1" x14ac:dyDescent="0.3">
      <c r="A40" s="54"/>
      <c r="B40" s="90" t="s">
        <v>60</v>
      </c>
      <c r="C40" s="86" t="s">
        <v>33</v>
      </c>
      <c r="D40" s="87">
        <v>0</v>
      </c>
      <c r="E40" s="91">
        <v>44555</v>
      </c>
      <c r="F40" s="91">
        <v>44559</v>
      </c>
      <c r="G40" s="15"/>
      <c r="H40" s="15"/>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row>
    <row r="41" spans="1:64" s="3" customFormat="1" ht="30" customHeight="1" x14ac:dyDescent="0.3">
      <c r="A41" s="54"/>
      <c r="B41" s="94" t="s">
        <v>61</v>
      </c>
      <c r="C41" s="95"/>
      <c r="D41" s="96"/>
      <c r="E41" s="97"/>
      <c r="F41" s="98"/>
      <c r="G41" s="15"/>
      <c r="H41" s="15"/>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row>
    <row r="42" spans="1:64" s="3" customFormat="1" ht="30" customHeight="1" x14ac:dyDescent="0.3">
      <c r="A42" s="55" t="s">
        <v>62</v>
      </c>
      <c r="B42" s="107" t="s">
        <v>63</v>
      </c>
      <c r="C42" s="95" t="s">
        <v>27</v>
      </c>
      <c r="D42" s="96">
        <v>0</v>
      </c>
      <c r="E42" s="106">
        <v>44560</v>
      </c>
      <c r="F42" s="106">
        <v>44564</v>
      </c>
      <c r="G42" s="15"/>
      <c r="H42" s="15"/>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row>
    <row r="43" spans="1:64" ht="30" customHeight="1" x14ac:dyDescent="0.3">
      <c r="B43" s="108" t="s">
        <v>64</v>
      </c>
      <c r="C43" s="109"/>
      <c r="D43" s="110"/>
      <c r="E43" s="111"/>
      <c r="F43" s="112"/>
      <c r="G43" s="15"/>
      <c r="H43" s="15"/>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row>
    <row r="44" spans="1:64" ht="30" customHeight="1" thickBot="1" x14ac:dyDescent="0.35">
      <c r="B44" s="113" t="s">
        <v>65</v>
      </c>
      <c r="C44" s="109" t="s">
        <v>29</v>
      </c>
      <c r="D44" s="110">
        <v>0</v>
      </c>
      <c r="E44" s="114">
        <v>44565</v>
      </c>
      <c r="F44" s="114">
        <f>E44+10</f>
        <v>44575</v>
      </c>
      <c r="G44" s="15"/>
      <c r="H44" s="15"/>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row>
    <row r="45" spans="1:64" ht="30" customHeight="1" thickBot="1" x14ac:dyDescent="0.35">
      <c r="B45" s="113" t="s">
        <v>66</v>
      </c>
      <c r="C45" s="109" t="s">
        <v>24</v>
      </c>
      <c r="D45" s="110">
        <v>0</v>
      </c>
      <c r="E45" s="114">
        <v>44569</v>
      </c>
      <c r="F45" s="114">
        <v>44579</v>
      </c>
      <c r="G45" s="92"/>
      <c r="H45" s="92">
        <f t="shared" si="6"/>
        <v>11</v>
      </c>
      <c r="I45" s="93"/>
      <c r="J45" s="93"/>
      <c r="K45" s="93"/>
      <c r="L45" s="93"/>
      <c r="M45" s="93"/>
      <c r="N45" s="93"/>
      <c r="O45" s="93"/>
      <c r="P45" s="93"/>
      <c r="Q45" s="93"/>
      <c r="R45" s="93"/>
      <c r="S45" s="93"/>
      <c r="T45" s="93"/>
      <c r="U45" s="93"/>
      <c r="V45" s="93"/>
      <c r="W45" s="93"/>
      <c r="X45" s="93"/>
      <c r="Y45" s="93"/>
      <c r="Z45" s="93"/>
      <c r="AA45" s="93"/>
      <c r="AB45" s="93"/>
      <c r="AC45" s="93"/>
      <c r="AD45" s="93"/>
      <c r="AE45" s="93"/>
      <c r="AF45" s="93"/>
      <c r="AG45" s="93"/>
      <c r="AH45" s="93"/>
      <c r="AI45" s="93"/>
      <c r="AJ45" s="93"/>
      <c r="AK45" s="93"/>
      <c r="AL45" s="93"/>
      <c r="AM45" s="93"/>
      <c r="AN45" s="93"/>
      <c r="AO45" s="93"/>
      <c r="AP45" s="93"/>
      <c r="AQ45" s="93"/>
      <c r="AR45" s="93"/>
      <c r="AS45" s="93"/>
      <c r="AT45" s="93"/>
      <c r="AU45" s="93"/>
      <c r="AV45" s="93"/>
      <c r="AW45" s="93"/>
      <c r="AX45" s="93"/>
      <c r="AY45" s="93"/>
      <c r="AZ45" s="93"/>
      <c r="BA45" s="93"/>
      <c r="BB45" s="93"/>
      <c r="BC45" s="93"/>
      <c r="BD45" s="93"/>
      <c r="BE45" s="93"/>
      <c r="BF45" s="93"/>
      <c r="BG45" s="93"/>
      <c r="BH45" s="93"/>
      <c r="BI45" s="93"/>
      <c r="BJ45" s="42"/>
      <c r="BK45" s="42"/>
      <c r="BL45" s="42"/>
    </row>
    <row r="46" spans="1:64" ht="30" customHeight="1" thickBot="1" x14ac:dyDescent="0.35">
      <c r="B46" s="113" t="s">
        <v>101</v>
      </c>
      <c r="C46" s="146" t="s">
        <v>35</v>
      </c>
      <c r="D46" s="110">
        <v>0</v>
      </c>
      <c r="E46" s="114">
        <v>44569</v>
      </c>
      <c r="F46" s="114">
        <v>44579</v>
      </c>
      <c r="G46" s="92"/>
      <c r="H46" s="92"/>
      <c r="I46" s="93"/>
      <c r="J46" s="93"/>
      <c r="K46" s="93"/>
      <c r="L46" s="93"/>
      <c r="M46" s="93"/>
      <c r="N46" s="93"/>
      <c r="O46" s="93"/>
      <c r="P46" s="93"/>
      <c r="Q46" s="93"/>
      <c r="R46" s="93"/>
      <c r="S46" s="93"/>
      <c r="T46" s="93"/>
      <c r="U46" s="93"/>
      <c r="V46" s="93"/>
      <c r="W46" s="93"/>
      <c r="X46" s="93"/>
      <c r="Y46" s="93"/>
      <c r="Z46" s="93"/>
      <c r="AA46" s="93"/>
      <c r="AB46" s="93"/>
      <c r="AC46" s="93"/>
      <c r="AD46" s="93"/>
      <c r="AE46" s="93"/>
      <c r="AF46" s="93"/>
      <c r="AG46" s="93"/>
      <c r="AH46" s="93"/>
      <c r="AI46" s="93"/>
      <c r="AJ46" s="93"/>
      <c r="AK46" s="93"/>
      <c r="AL46" s="93"/>
      <c r="AM46" s="93"/>
      <c r="AN46" s="93"/>
      <c r="AO46" s="93"/>
      <c r="AP46" s="93"/>
      <c r="AQ46" s="93"/>
      <c r="AR46" s="93"/>
      <c r="AS46" s="93"/>
      <c r="AT46" s="93"/>
      <c r="AU46" s="93"/>
      <c r="AV46" s="93"/>
      <c r="AW46" s="93"/>
      <c r="AX46" s="93"/>
      <c r="AY46" s="93"/>
      <c r="AZ46" s="93"/>
      <c r="BA46" s="93"/>
      <c r="BB46" s="93"/>
      <c r="BC46" s="93"/>
      <c r="BD46" s="93"/>
      <c r="BE46" s="93"/>
      <c r="BF46" s="93"/>
      <c r="BG46" s="93"/>
      <c r="BH46" s="93"/>
      <c r="BI46" s="93"/>
      <c r="BJ46" s="42"/>
      <c r="BK46" s="42"/>
      <c r="BL46" s="42"/>
    </row>
    <row r="47" spans="1:64" ht="30" customHeight="1" thickBot="1" x14ac:dyDescent="0.35">
      <c r="B47" s="113" t="s">
        <v>67</v>
      </c>
      <c r="C47" s="109" t="s">
        <v>24</v>
      </c>
      <c r="D47" s="110">
        <v>0</v>
      </c>
      <c r="E47" s="114">
        <v>44566</v>
      </c>
      <c r="F47" s="114">
        <f>E47+30</f>
        <v>44596</v>
      </c>
      <c r="G47" s="92"/>
      <c r="H47" s="92">
        <f t="shared" si="6"/>
        <v>31</v>
      </c>
      <c r="I47" s="93"/>
      <c r="J47" s="93"/>
      <c r="K47" s="93"/>
      <c r="L47" s="93"/>
      <c r="M47" s="93"/>
      <c r="N47" s="93"/>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93"/>
      <c r="BA47" s="93"/>
      <c r="BB47" s="93"/>
      <c r="BC47" s="93"/>
      <c r="BD47" s="93"/>
      <c r="BE47" s="93"/>
      <c r="BF47" s="93"/>
      <c r="BG47" s="93"/>
      <c r="BH47" s="93"/>
      <c r="BI47" s="93"/>
      <c r="BJ47" s="42"/>
      <c r="BK47" s="42"/>
      <c r="BL47" s="42"/>
    </row>
    <row r="48" spans="1:64" ht="30" customHeight="1" x14ac:dyDescent="0.3">
      <c r="B48" s="113" t="s">
        <v>68</v>
      </c>
      <c r="C48" s="109" t="s">
        <v>33</v>
      </c>
      <c r="D48" s="110">
        <v>0</v>
      </c>
      <c r="E48" s="114">
        <v>44597</v>
      </c>
      <c r="F48" s="114">
        <v>44598</v>
      </c>
      <c r="G48" s="92"/>
      <c r="H48" s="92">
        <f t="shared" si="6"/>
        <v>2</v>
      </c>
      <c r="I48" s="93"/>
      <c r="J48" s="93"/>
      <c r="K48" s="93"/>
      <c r="L48" s="93"/>
      <c r="M48" s="93"/>
      <c r="N48" s="93"/>
      <c r="O48" s="93"/>
      <c r="P48" s="93"/>
      <c r="Q48" s="93"/>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c r="AY48" s="93"/>
      <c r="AZ48" s="93"/>
      <c r="BA48" s="93"/>
      <c r="BB48" s="93"/>
      <c r="BC48" s="93"/>
      <c r="BD48" s="93"/>
      <c r="BE48" s="93"/>
      <c r="BF48" s="93"/>
      <c r="BG48" s="93"/>
      <c r="BH48" s="93"/>
      <c r="BI48" s="93"/>
      <c r="BJ48" s="42"/>
      <c r="BK48" s="42"/>
      <c r="BL48" s="42"/>
    </row>
    <row r="49" spans="2:64" ht="30" customHeight="1" x14ac:dyDescent="0.3">
      <c r="B49" s="113" t="s">
        <v>69</v>
      </c>
      <c r="C49" s="109" t="s">
        <v>35</v>
      </c>
      <c r="D49" s="110">
        <v>0</v>
      </c>
      <c r="E49" s="114">
        <v>44599</v>
      </c>
      <c r="F49" s="114">
        <v>44600</v>
      </c>
      <c r="G49" s="92"/>
      <c r="H49" s="92">
        <f t="shared" si="6"/>
        <v>2</v>
      </c>
      <c r="I49" s="93"/>
      <c r="J49" s="93"/>
      <c r="K49" s="93"/>
      <c r="L49" s="93"/>
      <c r="M49" s="93"/>
      <c r="N49" s="93"/>
      <c r="O49" s="93"/>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3"/>
      <c r="AS49" s="93"/>
      <c r="AT49" s="93"/>
      <c r="AU49" s="93"/>
      <c r="AV49" s="93"/>
      <c r="AW49" s="93"/>
      <c r="AX49" s="93"/>
      <c r="AY49" s="93"/>
      <c r="AZ49" s="93"/>
      <c r="BA49" s="93"/>
      <c r="BB49" s="93"/>
      <c r="BC49" s="93"/>
      <c r="BD49" s="93"/>
      <c r="BE49" s="93"/>
      <c r="BF49" s="93"/>
      <c r="BG49" s="93"/>
      <c r="BH49" s="93"/>
      <c r="BI49" s="93"/>
      <c r="BJ49" s="42"/>
      <c r="BK49" s="42"/>
      <c r="BL49" s="42"/>
    </row>
    <row r="50" spans="2:64" ht="30" customHeight="1" x14ac:dyDescent="0.3">
      <c r="B50" s="119" t="s">
        <v>70</v>
      </c>
      <c r="C50" s="116"/>
      <c r="D50" s="117"/>
      <c r="E50" s="120"/>
      <c r="F50" s="121"/>
      <c r="G50" s="92"/>
      <c r="H50" s="92" t="str">
        <f t="shared" si="6"/>
        <v/>
      </c>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3"/>
      <c r="AS50" s="93"/>
      <c r="AT50" s="93"/>
      <c r="AU50" s="93"/>
      <c r="AV50" s="93"/>
      <c r="AW50" s="93"/>
      <c r="AX50" s="93"/>
      <c r="AY50" s="93"/>
      <c r="AZ50" s="93"/>
      <c r="BA50" s="93"/>
      <c r="BB50" s="93"/>
      <c r="BC50" s="93"/>
      <c r="BD50" s="93"/>
      <c r="BE50" s="93"/>
      <c r="BF50" s="93"/>
      <c r="BG50" s="93"/>
      <c r="BH50" s="93"/>
      <c r="BI50" s="93"/>
      <c r="BJ50" s="42"/>
      <c r="BK50" s="42"/>
      <c r="BL50" s="42"/>
    </row>
    <row r="51" spans="2:64" ht="30" customHeight="1" x14ac:dyDescent="0.3">
      <c r="B51" s="115" t="s">
        <v>71</v>
      </c>
      <c r="C51" s="116" t="s">
        <v>24</v>
      </c>
      <c r="D51" s="117">
        <v>0</v>
      </c>
      <c r="E51" s="118">
        <v>44601</v>
      </c>
      <c r="F51" s="118">
        <v>44602</v>
      </c>
      <c r="G51" s="92"/>
      <c r="H51" s="92">
        <f t="shared" si="6"/>
        <v>2</v>
      </c>
      <c r="I51" s="93"/>
      <c r="J51" s="93"/>
      <c r="K51" s="93"/>
      <c r="L51" s="93"/>
      <c r="M51" s="93"/>
      <c r="N51" s="93"/>
      <c r="O51" s="93"/>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3"/>
      <c r="AS51" s="93"/>
      <c r="AT51" s="93"/>
      <c r="AU51" s="93"/>
      <c r="AV51" s="93"/>
      <c r="AW51" s="93"/>
      <c r="AX51" s="93"/>
      <c r="AY51" s="93"/>
      <c r="AZ51" s="93"/>
      <c r="BA51" s="93"/>
      <c r="BB51" s="93"/>
      <c r="BC51" s="93"/>
      <c r="BD51" s="93"/>
      <c r="BE51" s="93"/>
      <c r="BF51" s="93"/>
      <c r="BG51" s="93"/>
      <c r="BH51" s="93"/>
      <c r="BI51" s="93"/>
      <c r="BJ51" s="42"/>
      <c r="BK51" s="42"/>
      <c r="BL51" s="42"/>
    </row>
    <row r="52" spans="2:64" ht="30" customHeight="1" x14ac:dyDescent="0.3">
      <c r="B52" s="115" t="s">
        <v>72</v>
      </c>
      <c r="C52" s="116" t="s">
        <v>35</v>
      </c>
      <c r="D52" s="117">
        <v>0</v>
      </c>
      <c r="E52" s="118">
        <v>44602</v>
      </c>
      <c r="F52" s="118">
        <v>44605</v>
      </c>
      <c r="G52" s="92"/>
      <c r="H52" s="92">
        <f t="shared" si="6"/>
        <v>4</v>
      </c>
      <c r="I52" s="93"/>
      <c r="J52" s="93"/>
      <c r="K52" s="93"/>
      <c r="L52" s="93"/>
      <c r="M52" s="93"/>
      <c r="N52" s="93"/>
      <c r="O52" s="93"/>
      <c r="P52" s="93"/>
      <c r="Q52" s="93"/>
      <c r="R52" s="93"/>
      <c r="S52" s="93"/>
      <c r="T52" s="93"/>
      <c r="U52" s="93"/>
      <c r="V52" s="93"/>
      <c r="W52" s="93"/>
      <c r="X52" s="93"/>
      <c r="Y52" s="93"/>
      <c r="Z52" s="93"/>
      <c r="AA52" s="93"/>
      <c r="AB52" s="93"/>
      <c r="AC52" s="93"/>
      <c r="AD52" s="93"/>
      <c r="AE52" s="93"/>
      <c r="AF52" s="93"/>
      <c r="AG52" s="93"/>
      <c r="AH52" s="93"/>
      <c r="AI52" s="93"/>
      <c r="AJ52" s="93"/>
      <c r="AK52" s="93"/>
      <c r="AL52" s="93"/>
      <c r="AM52" s="93"/>
      <c r="AN52" s="93"/>
      <c r="AO52" s="93"/>
      <c r="AP52" s="93"/>
      <c r="AQ52" s="93"/>
      <c r="AR52" s="93"/>
      <c r="AS52" s="93"/>
      <c r="AT52" s="93"/>
      <c r="AU52" s="93"/>
      <c r="AV52" s="93"/>
      <c r="AW52" s="93"/>
      <c r="AX52" s="93"/>
      <c r="AY52" s="93"/>
      <c r="AZ52" s="93"/>
      <c r="BA52" s="93"/>
      <c r="BB52" s="93"/>
      <c r="BC52" s="93"/>
      <c r="BD52" s="93"/>
      <c r="BE52" s="93"/>
      <c r="BF52" s="93"/>
      <c r="BG52" s="93"/>
      <c r="BH52" s="93"/>
      <c r="BI52" s="93"/>
    </row>
    <row r="53" spans="2:64" ht="30" customHeight="1" x14ac:dyDescent="0.3">
      <c r="B53" s="115" t="s">
        <v>73</v>
      </c>
      <c r="C53" s="116" t="s">
        <v>24</v>
      </c>
      <c r="D53" s="117">
        <v>0</v>
      </c>
      <c r="E53" s="118">
        <v>44606</v>
      </c>
      <c r="F53" s="118">
        <v>44607</v>
      </c>
      <c r="G53" s="92"/>
      <c r="H53" s="92">
        <f t="shared" si="6"/>
        <v>2</v>
      </c>
      <c r="I53" s="93"/>
      <c r="J53" s="93"/>
      <c r="K53" s="93"/>
      <c r="L53" s="93"/>
      <c r="M53" s="93"/>
      <c r="N53" s="93"/>
      <c r="O53" s="93"/>
      <c r="P53" s="93"/>
      <c r="Q53" s="93"/>
      <c r="R53" s="93"/>
      <c r="S53" s="93"/>
      <c r="T53" s="93"/>
      <c r="U53" s="93"/>
      <c r="V53" s="93"/>
      <c r="W53" s="93"/>
      <c r="X53" s="93"/>
      <c r="Y53" s="93"/>
      <c r="Z53" s="93"/>
      <c r="AA53" s="93"/>
      <c r="AB53" s="93"/>
      <c r="AC53" s="93"/>
      <c r="AD53" s="93"/>
      <c r="AE53" s="93"/>
      <c r="AF53" s="93"/>
      <c r="AG53" s="93"/>
      <c r="AH53" s="93"/>
      <c r="AI53" s="93"/>
      <c r="AJ53" s="93"/>
      <c r="AK53" s="93"/>
      <c r="AL53" s="93"/>
      <c r="AM53" s="93"/>
      <c r="AN53" s="93"/>
      <c r="AO53" s="93"/>
      <c r="AP53" s="93"/>
      <c r="AQ53" s="93"/>
      <c r="AR53" s="93"/>
      <c r="AS53" s="93"/>
      <c r="AT53" s="93"/>
      <c r="AU53" s="93"/>
      <c r="AV53" s="93"/>
      <c r="AW53" s="93"/>
      <c r="AX53" s="93"/>
      <c r="AY53" s="93"/>
      <c r="AZ53" s="93"/>
      <c r="BA53" s="93"/>
      <c r="BB53" s="93"/>
      <c r="BC53" s="93"/>
      <c r="BD53" s="93"/>
      <c r="BE53" s="93"/>
      <c r="BF53" s="93"/>
      <c r="BG53" s="93"/>
      <c r="BH53" s="93"/>
      <c r="BI53" s="93"/>
    </row>
    <row r="54" spans="2:64" ht="30" customHeight="1" x14ac:dyDescent="0.3">
      <c r="B54" s="122" t="s">
        <v>74</v>
      </c>
      <c r="C54" s="123"/>
      <c r="D54" s="124"/>
      <c r="E54" s="125"/>
      <c r="F54" s="125"/>
      <c r="G54" s="92"/>
      <c r="H54" s="92" t="str">
        <f t="shared" si="6"/>
        <v/>
      </c>
      <c r="I54" s="93"/>
      <c r="J54" s="93"/>
      <c r="K54" s="93"/>
      <c r="L54" s="93"/>
      <c r="M54" s="93"/>
      <c r="N54" s="93"/>
      <c r="O54" s="93"/>
      <c r="P54" s="93"/>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3"/>
      <c r="AS54" s="93"/>
      <c r="AT54" s="93"/>
      <c r="AU54" s="93"/>
      <c r="AV54" s="93"/>
      <c r="AW54" s="93"/>
      <c r="AX54" s="93"/>
      <c r="AY54" s="93"/>
      <c r="AZ54" s="93"/>
      <c r="BA54" s="93"/>
      <c r="BB54" s="93"/>
      <c r="BC54" s="93"/>
      <c r="BD54" s="93"/>
      <c r="BE54" s="93"/>
      <c r="BF54" s="93"/>
      <c r="BG54" s="93"/>
      <c r="BH54" s="93"/>
      <c r="BI54" s="93"/>
    </row>
    <row r="55" spans="2:64" ht="30" customHeight="1" x14ac:dyDescent="0.3">
      <c r="B55" s="126" t="s">
        <v>75</v>
      </c>
      <c r="C55" s="123" t="s">
        <v>29</v>
      </c>
      <c r="D55" s="124">
        <v>0</v>
      </c>
      <c r="E55" s="125">
        <v>44608</v>
      </c>
      <c r="F55" s="125">
        <v>44609</v>
      </c>
      <c r="G55" s="92"/>
      <c r="H55" s="92">
        <f t="shared" si="6"/>
        <v>2</v>
      </c>
      <c r="I55" s="93"/>
      <c r="J55" s="93"/>
      <c r="K55" s="93"/>
      <c r="L55" s="93"/>
      <c r="M55" s="93"/>
      <c r="N55" s="93"/>
      <c r="O55" s="93"/>
      <c r="P55" s="93"/>
      <c r="Q55" s="93"/>
      <c r="R55" s="93"/>
      <c r="S55" s="93"/>
      <c r="T55" s="93"/>
      <c r="U55" s="93"/>
      <c r="V55" s="93"/>
      <c r="W55" s="93"/>
      <c r="X55" s="93"/>
      <c r="Y55" s="93"/>
      <c r="Z55" s="93"/>
      <c r="AA55" s="93"/>
      <c r="AB55" s="93"/>
      <c r="AC55" s="93"/>
      <c r="AD55" s="93"/>
      <c r="AE55" s="93"/>
      <c r="AF55" s="93"/>
      <c r="AG55" s="93"/>
      <c r="AH55" s="93"/>
      <c r="AI55" s="93"/>
      <c r="AJ55" s="93"/>
      <c r="AK55" s="93"/>
      <c r="AL55" s="93"/>
      <c r="AM55" s="93"/>
      <c r="AN55" s="93"/>
      <c r="AO55" s="93"/>
      <c r="AP55" s="93"/>
      <c r="AQ55" s="93"/>
      <c r="AR55" s="93"/>
      <c r="AS55" s="93"/>
      <c r="AT55" s="93"/>
      <c r="AU55" s="93"/>
      <c r="AV55" s="93"/>
      <c r="AW55" s="93"/>
      <c r="AX55" s="93"/>
      <c r="AY55" s="93"/>
      <c r="AZ55" s="93"/>
      <c r="BA55" s="93"/>
      <c r="BB55" s="93"/>
      <c r="BC55" s="93"/>
      <c r="BD55" s="93"/>
      <c r="BE55" s="93"/>
      <c r="BF55" s="93"/>
      <c r="BG55" s="93"/>
      <c r="BH55" s="93"/>
      <c r="BI55" s="93"/>
      <c r="BJ55" s="42"/>
      <c r="BK55" s="42"/>
      <c r="BL55" s="42"/>
    </row>
    <row r="56" spans="2:64" ht="30" customHeight="1" x14ac:dyDescent="0.3">
      <c r="B56" s="126" t="s">
        <v>76</v>
      </c>
      <c r="C56" s="123" t="s">
        <v>35</v>
      </c>
      <c r="D56" s="124">
        <v>0</v>
      </c>
      <c r="E56" s="125">
        <v>44609</v>
      </c>
      <c r="F56" s="125">
        <v>44610</v>
      </c>
      <c r="G56" s="92"/>
      <c r="H56" s="92">
        <f t="shared" si="6"/>
        <v>2</v>
      </c>
      <c r="I56" s="93"/>
      <c r="J56" s="93"/>
      <c r="K56" s="93"/>
      <c r="L56" s="93"/>
      <c r="M56" s="93"/>
      <c r="N56" s="93"/>
      <c r="O56" s="93"/>
      <c r="P56" s="93"/>
      <c r="Q56" s="93"/>
      <c r="R56" s="93"/>
      <c r="S56" s="93"/>
      <c r="T56" s="93"/>
      <c r="U56" s="93"/>
      <c r="V56" s="93"/>
      <c r="W56" s="93"/>
      <c r="X56" s="93"/>
      <c r="Y56" s="93"/>
      <c r="Z56" s="93"/>
      <c r="AA56" s="93"/>
      <c r="AB56" s="93"/>
      <c r="AC56" s="93"/>
      <c r="AD56" s="93"/>
      <c r="AE56" s="93"/>
      <c r="AF56" s="93"/>
      <c r="AG56" s="93"/>
      <c r="AH56" s="93"/>
      <c r="AI56" s="93"/>
      <c r="AJ56" s="93"/>
      <c r="AK56" s="93"/>
      <c r="AL56" s="93"/>
      <c r="AM56" s="93"/>
      <c r="AN56" s="93"/>
      <c r="AO56" s="93"/>
      <c r="AP56" s="93"/>
      <c r="AQ56" s="93"/>
      <c r="AR56" s="93"/>
      <c r="AS56" s="93"/>
      <c r="AT56" s="93"/>
      <c r="AU56" s="93"/>
      <c r="AV56" s="93"/>
      <c r="AW56" s="93"/>
      <c r="AX56" s="93"/>
      <c r="AY56" s="93"/>
      <c r="AZ56" s="93"/>
      <c r="BA56" s="93"/>
      <c r="BB56" s="93"/>
      <c r="BC56" s="93"/>
      <c r="BD56" s="93"/>
      <c r="BE56" s="93"/>
      <c r="BF56" s="93"/>
      <c r="BG56" s="93"/>
      <c r="BH56" s="93"/>
      <c r="BI56" s="93"/>
      <c r="BJ56" s="42"/>
      <c r="BK56" s="42"/>
      <c r="BL56" s="42"/>
    </row>
    <row r="57" spans="2:64" ht="30" customHeight="1" x14ac:dyDescent="0.3">
      <c r="B57" s="126" t="s">
        <v>77</v>
      </c>
      <c r="C57" s="123" t="s">
        <v>35</v>
      </c>
      <c r="D57" s="124">
        <v>0</v>
      </c>
      <c r="E57" s="125">
        <v>44610</v>
      </c>
      <c r="F57" s="125">
        <v>44612</v>
      </c>
      <c r="G57" s="92"/>
      <c r="H57" s="92">
        <f t="shared" si="6"/>
        <v>3</v>
      </c>
      <c r="I57" s="93"/>
      <c r="J57" s="93"/>
      <c r="K57" s="93"/>
      <c r="L57" s="93"/>
      <c r="M57" s="93"/>
      <c r="N57" s="93"/>
      <c r="O57" s="93"/>
      <c r="P57" s="93"/>
      <c r="Q57" s="93"/>
      <c r="R57" s="93"/>
      <c r="S57" s="93"/>
      <c r="T57" s="93"/>
      <c r="U57" s="93"/>
      <c r="V57" s="93"/>
      <c r="W57" s="93"/>
      <c r="X57" s="93"/>
      <c r="Y57" s="93"/>
      <c r="Z57" s="93"/>
      <c r="AA57" s="93"/>
      <c r="AB57" s="93"/>
      <c r="AC57" s="93"/>
      <c r="AD57" s="93"/>
      <c r="AE57" s="93"/>
      <c r="AF57" s="93"/>
      <c r="AG57" s="93"/>
      <c r="AH57" s="93"/>
      <c r="AI57" s="93"/>
      <c r="AJ57" s="93"/>
      <c r="AK57" s="93"/>
      <c r="AL57" s="93"/>
      <c r="AM57" s="93"/>
      <c r="AN57" s="93"/>
      <c r="AO57" s="93"/>
      <c r="AP57" s="93"/>
      <c r="AQ57" s="93"/>
      <c r="AR57" s="93"/>
      <c r="AS57" s="93"/>
      <c r="AT57" s="93"/>
      <c r="AU57" s="93"/>
      <c r="AV57" s="93"/>
      <c r="AW57" s="93"/>
      <c r="AX57" s="93"/>
      <c r="AY57" s="93"/>
      <c r="AZ57" s="93"/>
      <c r="BA57" s="93"/>
      <c r="BB57" s="93"/>
      <c r="BC57" s="93"/>
      <c r="BD57" s="93"/>
      <c r="BE57" s="93"/>
      <c r="BF57" s="93"/>
      <c r="BG57" s="93"/>
      <c r="BH57" s="93"/>
      <c r="BI57" s="93"/>
      <c r="BJ57" s="42"/>
      <c r="BK57" s="42"/>
      <c r="BL57" s="42"/>
    </row>
    <row r="58" spans="2:64" ht="30" customHeight="1" x14ac:dyDescent="0.3">
      <c r="B58" s="126" t="s">
        <v>78</v>
      </c>
      <c r="C58" s="123" t="s">
        <v>35</v>
      </c>
      <c r="D58" s="124">
        <v>0</v>
      </c>
      <c r="E58" s="125">
        <v>44612</v>
      </c>
      <c r="F58" s="125">
        <v>44614</v>
      </c>
      <c r="G58" s="92"/>
      <c r="H58" s="92">
        <f t="shared" si="6"/>
        <v>3</v>
      </c>
      <c r="I58" s="93"/>
      <c r="J58" s="93"/>
      <c r="K58" s="93"/>
      <c r="L58" s="93"/>
      <c r="M58" s="93"/>
      <c r="N58" s="93"/>
      <c r="O58" s="93"/>
      <c r="P58" s="93"/>
      <c r="Q58" s="93"/>
      <c r="R58" s="93"/>
      <c r="S58" s="93"/>
      <c r="T58" s="93"/>
      <c r="U58" s="93"/>
      <c r="V58" s="93"/>
      <c r="W58" s="93"/>
      <c r="X58" s="93"/>
      <c r="Y58" s="93"/>
      <c r="Z58" s="93"/>
      <c r="AA58" s="93"/>
      <c r="AB58" s="93"/>
      <c r="AC58" s="93"/>
      <c r="AD58" s="93"/>
      <c r="AE58" s="93"/>
      <c r="AF58" s="93"/>
      <c r="AG58" s="93"/>
      <c r="AH58" s="93"/>
      <c r="AI58" s="93"/>
      <c r="AJ58" s="93"/>
      <c r="AK58" s="93"/>
      <c r="AL58" s="93"/>
      <c r="AM58" s="93"/>
      <c r="AN58" s="93"/>
      <c r="AO58" s="93"/>
      <c r="AP58" s="93"/>
      <c r="AQ58" s="93"/>
      <c r="AR58" s="93"/>
      <c r="AS58" s="93"/>
      <c r="AT58" s="93"/>
      <c r="AU58" s="93"/>
      <c r="AV58" s="93"/>
      <c r="AW58" s="93"/>
      <c r="AX58" s="93"/>
      <c r="AY58" s="93"/>
      <c r="AZ58" s="93"/>
      <c r="BA58" s="93"/>
      <c r="BB58" s="93"/>
      <c r="BC58" s="93"/>
      <c r="BD58" s="93"/>
      <c r="BE58" s="93"/>
      <c r="BF58" s="93"/>
      <c r="BG58" s="93"/>
      <c r="BH58" s="93"/>
      <c r="BI58" s="93"/>
      <c r="BJ58" s="42"/>
      <c r="BK58" s="42"/>
      <c r="BL58" s="42"/>
    </row>
    <row r="59" spans="2:64" ht="30" customHeight="1" x14ac:dyDescent="0.3">
      <c r="B59" s="126" t="s">
        <v>79</v>
      </c>
      <c r="C59" s="123" t="s">
        <v>35</v>
      </c>
      <c r="D59" s="124">
        <v>0</v>
      </c>
      <c r="E59" s="125">
        <v>44614</v>
      </c>
      <c r="F59" s="125">
        <v>44615</v>
      </c>
      <c r="G59" s="92"/>
      <c r="H59" s="92">
        <f t="shared" si="6"/>
        <v>2</v>
      </c>
      <c r="I59" s="93"/>
      <c r="J59" s="93"/>
      <c r="K59" s="93"/>
      <c r="L59" s="93"/>
      <c r="M59" s="93"/>
      <c r="N59" s="93"/>
      <c r="O59" s="93"/>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c r="AY59" s="93"/>
      <c r="AZ59" s="93"/>
      <c r="BA59" s="93"/>
      <c r="BB59" s="93"/>
      <c r="BC59" s="93"/>
      <c r="BD59" s="93"/>
      <c r="BE59" s="93"/>
      <c r="BF59" s="93"/>
      <c r="BG59" s="93"/>
      <c r="BH59" s="93"/>
      <c r="BI59" s="93"/>
      <c r="BJ59" s="42"/>
      <c r="BK59" s="42"/>
      <c r="BL59" s="42"/>
    </row>
    <row r="60" spans="2:64" ht="30" customHeight="1" x14ac:dyDescent="0.3">
      <c r="B60" s="131" t="s">
        <v>80</v>
      </c>
      <c r="C60" s="128"/>
      <c r="D60" s="129"/>
      <c r="E60" s="130"/>
      <c r="F60" s="130"/>
      <c r="G60" s="92"/>
      <c r="H60" s="92" t="str">
        <f t="shared" si="6"/>
        <v/>
      </c>
      <c r="I60" s="93"/>
      <c r="J60" s="93"/>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93"/>
      <c r="AJ60" s="93"/>
      <c r="AK60" s="93"/>
      <c r="AL60" s="93"/>
      <c r="AM60" s="93"/>
      <c r="AN60" s="93"/>
      <c r="AO60" s="93"/>
      <c r="AP60" s="93"/>
      <c r="AQ60" s="93"/>
      <c r="AR60" s="93"/>
      <c r="AS60" s="93"/>
      <c r="AT60" s="93"/>
      <c r="AU60" s="93"/>
      <c r="AV60" s="93"/>
      <c r="AW60" s="93"/>
      <c r="AX60" s="93"/>
      <c r="AY60" s="93"/>
      <c r="AZ60" s="93"/>
      <c r="BA60" s="93"/>
      <c r="BB60" s="93"/>
      <c r="BC60" s="93"/>
      <c r="BD60" s="93"/>
      <c r="BE60" s="93"/>
      <c r="BF60" s="93"/>
      <c r="BG60" s="93"/>
      <c r="BH60" s="93"/>
      <c r="BI60" s="93"/>
      <c r="BJ60" s="42"/>
      <c r="BK60" s="42"/>
      <c r="BL60" s="42"/>
    </row>
    <row r="61" spans="2:64" ht="30" customHeight="1" x14ac:dyDescent="0.3">
      <c r="B61" s="127" t="s">
        <v>81</v>
      </c>
      <c r="C61" s="128" t="s">
        <v>31</v>
      </c>
      <c r="D61" s="129">
        <v>0</v>
      </c>
      <c r="E61" s="130">
        <v>44616</v>
      </c>
      <c r="F61" s="130">
        <v>44617</v>
      </c>
      <c r="G61" s="92"/>
      <c r="H61" s="92">
        <f t="shared" si="6"/>
        <v>2</v>
      </c>
      <c r="I61" s="93"/>
      <c r="J61" s="93"/>
      <c r="K61" s="93"/>
      <c r="L61" s="93"/>
      <c r="M61" s="93"/>
      <c r="N61" s="93"/>
      <c r="O61" s="93"/>
      <c r="P61" s="93"/>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c r="AP61" s="93"/>
      <c r="AQ61" s="93"/>
      <c r="AR61" s="93"/>
      <c r="AS61" s="93"/>
      <c r="AT61" s="93"/>
      <c r="AU61" s="93"/>
      <c r="AV61" s="93"/>
      <c r="AW61" s="93"/>
      <c r="AX61" s="93"/>
      <c r="AY61" s="93"/>
      <c r="AZ61" s="93"/>
      <c r="BA61" s="93"/>
      <c r="BB61" s="93"/>
      <c r="BC61" s="93"/>
      <c r="BD61" s="93"/>
      <c r="BE61" s="93"/>
      <c r="BF61" s="93"/>
      <c r="BG61" s="93"/>
      <c r="BH61" s="93"/>
      <c r="BI61" s="93"/>
      <c r="BJ61" s="42"/>
      <c r="BK61" s="42"/>
      <c r="BL61" s="42"/>
    </row>
    <row r="62" spans="2:64" ht="30" customHeight="1" x14ac:dyDescent="0.3">
      <c r="B62" s="127" t="s">
        <v>82</v>
      </c>
      <c r="C62" s="128" t="s">
        <v>24</v>
      </c>
      <c r="D62" s="129">
        <v>0</v>
      </c>
      <c r="E62" s="130">
        <v>44618</v>
      </c>
      <c r="F62" s="130">
        <v>44619</v>
      </c>
      <c r="G62" s="92"/>
      <c r="H62" s="92">
        <f t="shared" si="6"/>
        <v>2</v>
      </c>
      <c r="I62" s="93"/>
      <c r="J62" s="93"/>
      <c r="K62" s="93"/>
      <c r="L62" s="93"/>
      <c r="M62" s="93"/>
      <c r="N62" s="93"/>
      <c r="O62" s="93"/>
      <c r="P62" s="93"/>
      <c r="Q62" s="93"/>
      <c r="R62" s="93"/>
      <c r="S62" s="93"/>
      <c r="T62" s="93"/>
      <c r="U62" s="93"/>
      <c r="V62" s="93"/>
      <c r="W62" s="93"/>
      <c r="X62" s="93"/>
      <c r="Y62" s="93"/>
      <c r="Z62" s="93"/>
      <c r="AA62" s="93"/>
      <c r="AB62" s="93"/>
      <c r="AC62" s="93"/>
      <c r="AD62" s="93"/>
      <c r="AE62" s="93"/>
      <c r="AF62" s="93"/>
      <c r="AG62" s="93"/>
      <c r="AH62" s="93"/>
      <c r="AI62" s="93"/>
      <c r="AJ62" s="93"/>
      <c r="AK62" s="93"/>
      <c r="AL62" s="93"/>
      <c r="AM62" s="93"/>
      <c r="AN62" s="93"/>
      <c r="AO62" s="93"/>
      <c r="AP62" s="93"/>
      <c r="AQ62" s="93"/>
      <c r="AR62" s="93"/>
      <c r="AS62" s="93"/>
      <c r="AT62" s="93"/>
      <c r="AU62" s="93"/>
      <c r="AV62" s="93"/>
      <c r="AW62" s="93"/>
      <c r="AX62" s="93"/>
      <c r="AY62" s="93"/>
      <c r="AZ62" s="93"/>
      <c r="BA62" s="93"/>
      <c r="BB62" s="93"/>
      <c r="BC62" s="93"/>
      <c r="BD62" s="93"/>
      <c r="BE62" s="93"/>
      <c r="BF62" s="93"/>
      <c r="BG62" s="93"/>
      <c r="BH62" s="93"/>
      <c r="BI62" s="93"/>
      <c r="BJ62" s="42"/>
      <c r="BK62" s="42"/>
      <c r="BL62" s="42"/>
    </row>
    <row r="63" spans="2:64" ht="30" customHeight="1" x14ac:dyDescent="0.3">
      <c r="B63" s="132" t="s">
        <v>83</v>
      </c>
      <c r="C63" s="133"/>
      <c r="D63" s="134"/>
      <c r="E63" s="135"/>
      <c r="F63" s="135"/>
      <c r="G63" s="92"/>
      <c r="H63" s="92" t="str">
        <f t="shared" si="6"/>
        <v/>
      </c>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c r="AP63" s="93"/>
      <c r="AQ63" s="93"/>
      <c r="AR63" s="93"/>
      <c r="AS63" s="93"/>
      <c r="AT63" s="93"/>
      <c r="AU63" s="93"/>
      <c r="AV63" s="93"/>
      <c r="AW63" s="93"/>
      <c r="AX63" s="93"/>
      <c r="AY63" s="93"/>
      <c r="AZ63" s="93"/>
      <c r="BA63" s="93"/>
      <c r="BB63" s="93"/>
      <c r="BC63" s="93"/>
      <c r="BD63" s="93"/>
      <c r="BE63" s="93"/>
      <c r="BF63" s="93"/>
      <c r="BG63" s="93"/>
      <c r="BH63" s="93"/>
      <c r="BI63" s="93"/>
      <c r="BJ63" s="42"/>
      <c r="BK63" s="42"/>
      <c r="BL63" s="42"/>
    </row>
    <row r="64" spans="2:64" ht="30" customHeight="1" x14ac:dyDescent="0.3">
      <c r="B64" s="136" t="s">
        <v>84</v>
      </c>
      <c r="C64" s="133" t="s">
        <v>35</v>
      </c>
      <c r="D64" s="134">
        <v>0</v>
      </c>
      <c r="E64" s="135" t="s">
        <v>85</v>
      </c>
      <c r="F64" s="135" t="s">
        <v>86</v>
      </c>
      <c r="G64" s="92"/>
      <c r="H64" s="92" t="e">
        <f t="shared" si="6"/>
        <v>#VALUE!</v>
      </c>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c r="AP64" s="93"/>
      <c r="AQ64" s="93"/>
      <c r="AR64" s="93"/>
      <c r="AS64" s="93"/>
      <c r="AT64" s="93"/>
      <c r="AU64" s="93"/>
      <c r="AV64" s="93"/>
      <c r="AW64" s="93"/>
      <c r="AX64" s="93"/>
      <c r="AY64" s="93"/>
      <c r="AZ64" s="93"/>
      <c r="BA64" s="93"/>
      <c r="BB64" s="93"/>
      <c r="BC64" s="93"/>
      <c r="BD64" s="93"/>
      <c r="BE64" s="93"/>
      <c r="BF64" s="93"/>
      <c r="BG64" s="93"/>
      <c r="BH64" s="93"/>
      <c r="BI64" s="93"/>
      <c r="BJ64" s="42"/>
      <c r="BK64" s="42"/>
      <c r="BL64" s="42"/>
    </row>
    <row r="65" spans="2:6" ht="30" customHeight="1" x14ac:dyDescent="0.3">
      <c r="B65" s="35" t="s">
        <v>87</v>
      </c>
      <c r="C65" s="36"/>
      <c r="D65" s="37"/>
      <c r="E65" s="38"/>
      <c r="F65" s="39"/>
    </row>
    <row r="67" spans="2:6" ht="30" customHeight="1" x14ac:dyDescent="0.3">
      <c r="C67" s="13"/>
      <c r="F67" s="56"/>
    </row>
    <row r="68" spans="2:6" ht="30" customHeight="1" x14ac:dyDescent="0.3">
      <c r="C68" s="14"/>
    </row>
  </sheetData>
  <mergeCells count="12">
    <mergeCell ref="AY4:BE4"/>
    <mergeCell ref="BF4:BL4"/>
    <mergeCell ref="E3:F3"/>
    <mergeCell ref="I4:O4"/>
    <mergeCell ref="P4:V4"/>
    <mergeCell ref="W4:AC4"/>
    <mergeCell ref="AD4:AJ4"/>
    <mergeCell ref="C3:D3"/>
    <mergeCell ref="C4:D4"/>
    <mergeCell ref="B5:G5"/>
    <mergeCell ref="AR4:AX4"/>
    <mergeCell ref="AK4:AQ4"/>
  </mergeCells>
  <conditionalFormatting sqref="D7:D14 D34:D35 D41 D17 D44 D65 D19:D26 D28:D32">
    <cfRule type="dataBar" priority="16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7 I44:BL44 BJ51:BL51 I19:BL41">
    <cfRule type="expression" dxfId="98" priority="180">
      <formula>AND(TODAY()&gt;=I$5,TODAY()&lt;J$5)</formula>
    </cfRule>
  </conditionalFormatting>
  <conditionalFormatting sqref="I7:BL17 I44:BL44 BJ51:BL51 I19:BL41">
    <cfRule type="expression" dxfId="97" priority="174">
      <formula>AND(task_start&lt;=I$5,ROUNDDOWN((task_end-task_start+1)*task_progress,0)+task_start-1&gt;=I$5)</formula>
    </cfRule>
    <cfRule type="expression" dxfId="96" priority="175" stopIfTrue="1">
      <formula>AND(task_end&gt;=I$5,task_start&lt;J$5)</formula>
    </cfRule>
  </conditionalFormatting>
  <conditionalFormatting sqref="D33">
    <cfRule type="dataBar" priority="147">
      <dataBar>
        <cfvo type="num" val="0"/>
        <cfvo type="num" val="1"/>
        <color theme="0" tint="-0.249977111117893"/>
      </dataBar>
      <extLst>
        <ext xmlns:x14="http://schemas.microsoft.com/office/spreadsheetml/2009/9/main" uri="{B025F937-C7B1-47D3-B67F-A62EFF666E3E}">
          <x14:id>{496D45E4-DD1D-4535-AD58-16FC22807563}</x14:id>
        </ext>
      </extLst>
    </cfRule>
  </conditionalFormatting>
  <conditionalFormatting sqref="D36">
    <cfRule type="dataBar" priority="146">
      <dataBar>
        <cfvo type="num" val="0"/>
        <cfvo type="num" val="1"/>
        <color theme="0" tint="-0.249977111117893"/>
      </dataBar>
      <extLst>
        <ext xmlns:x14="http://schemas.microsoft.com/office/spreadsheetml/2009/9/main" uri="{B025F937-C7B1-47D3-B67F-A62EFF666E3E}">
          <x14:id>{AF010E7B-ABDD-4DF8-B1BA-CD2BE963FF05}</x14:id>
        </ext>
      </extLst>
    </cfRule>
  </conditionalFormatting>
  <conditionalFormatting sqref="D37">
    <cfRule type="dataBar" priority="143">
      <dataBar>
        <cfvo type="num" val="0"/>
        <cfvo type="num" val="1"/>
        <color theme="0" tint="-0.249977111117893"/>
      </dataBar>
      <extLst>
        <ext xmlns:x14="http://schemas.microsoft.com/office/spreadsheetml/2009/9/main" uri="{B025F937-C7B1-47D3-B67F-A62EFF666E3E}">
          <x14:id>{0A99792C-4054-4821-81EA-518669D88635}</x14:id>
        </ext>
      </extLst>
    </cfRule>
  </conditionalFormatting>
  <conditionalFormatting sqref="D38">
    <cfRule type="dataBar" priority="139">
      <dataBar>
        <cfvo type="num" val="0"/>
        <cfvo type="num" val="1"/>
        <color theme="0" tint="-0.249977111117893"/>
      </dataBar>
      <extLst>
        <ext xmlns:x14="http://schemas.microsoft.com/office/spreadsheetml/2009/9/main" uri="{B025F937-C7B1-47D3-B67F-A62EFF666E3E}">
          <x14:id>{D64252C5-984E-49DF-999F-F82849082F0C}</x14:id>
        </ext>
      </extLst>
    </cfRule>
  </conditionalFormatting>
  <conditionalFormatting sqref="D40">
    <cfRule type="dataBar" priority="138">
      <dataBar>
        <cfvo type="num" val="0"/>
        <cfvo type="num" val="1"/>
        <color theme="0" tint="-0.249977111117893"/>
      </dataBar>
      <extLst>
        <ext xmlns:x14="http://schemas.microsoft.com/office/spreadsheetml/2009/9/main" uri="{B025F937-C7B1-47D3-B67F-A62EFF666E3E}">
          <x14:id>{199EE4FA-3010-4A81-8EB0-13A0B5C8140B}</x14:id>
        </ext>
      </extLst>
    </cfRule>
  </conditionalFormatting>
  <conditionalFormatting sqref="D39">
    <cfRule type="dataBar" priority="135">
      <dataBar>
        <cfvo type="num" val="0"/>
        <cfvo type="num" val="1"/>
        <color theme="0" tint="-0.249977111117893"/>
      </dataBar>
      <extLst>
        <ext xmlns:x14="http://schemas.microsoft.com/office/spreadsheetml/2009/9/main" uri="{B025F937-C7B1-47D3-B67F-A62EFF666E3E}">
          <x14:id>{83548E36-1C14-4EA5-BEC7-E78A872D703B}</x14:id>
        </ext>
      </extLst>
    </cfRule>
  </conditionalFormatting>
  <conditionalFormatting sqref="D15">
    <cfRule type="dataBar" priority="134">
      <dataBar>
        <cfvo type="num" val="0"/>
        <cfvo type="num" val="1"/>
        <color theme="0" tint="-0.249977111117893"/>
      </dataBar>
      <extLst>
        <ext xmlns:x14="http://schemas.microsoft.com/office/spreadsheetml/2009/9/main" uri="{B025F937-C7B1-47D3-B67F-A62EFF666E3E}">
          <x14:id>{1B0ECC4B-ED88-4E9A-AB41-896B0AB072D4}</x14:id>
        </ext>
      </extLst>
    </cfRule>
  </conditionalFormatting>
  <conditionalFormatting sqref="D16">
    <cfRule type="dataBar" priority="132">
      <dataBar>
        <cfvo type="num" val="0"/>
        <cfvo type="num" val="1"/>
        <color theme="0" tint="-0.249977111117893"/>
      </dataBar>
      <extLst>
        <ext xmlns:x14="http://schemas.microsoft.com/office/spreadsheetml/2009/9/main" uri="{B025F937-C7B1-47D3-B67F-A62EFF666E3E}">
          <x14:id>{120CEB61-21D6-47BA-BEBC-95093B62CC61}</x14:id>
        </ext>
      </extLst>
    </cfRule>
  </conditionalFormatting>
  <conditionalFormatting sqref="I43:BL43">
    <cfRule type="expression" dxfId="95" priority="130">
      <formula>AND(TODAY()&gt;=I$5,TODAY()&lt;J$5)</formula>
    </cfRule>
  </conditionalFormatting>
  <conditionalFormatting sqref="I43:BL43">
    <cfRule type="expression" dxfId="94" priority="128">
      <formula>AND(task_start&lt;=I$5,ROUNDDOWN((task_end-task_start+1)*task_progress,0)+task_start-1&gt;=I$5)</formula>
    </cfRule>
    <cfRule type="expression" dxfId="93" priority="129" stopIfTrue="1">
      <formula>AND(task_end&gt;=I$5,task_start&lt;J$5)</formula>
    </cfRule>
  </conditionalFormatting>
  <conditionalFormatting sqref="I42:BL42">
    <cfRule type="expression" dxfId="92" priority="126">
      <formula>AND(TODAY()&gt;=I$5,TODAY()&lt;J$5)</formula>
    </cfRule>
  </conditionalFormatting>
  <conditionalFormatting sqref="I42:BL42">
    <cfRule type="expression" dxfId="91" priority="124">
      <formula>AND(task_start&lt;=I$5,ROUNDDOWN((task_end-task_start+1)*task_progress,0)+task_start-1&gt;=I$5)</formula>
    </cfRule>
    <cfRule type="expression" dxfId="90" priority="125" stopIfTrue="1">
      <formula>AND(task_end&gt;=I$5,task_start&lt;J$5)</formula>
    </cfRule>
  </conditionalFormatting>
  <conditionalFormatting sqref="D18">
    <cfRule type="dataBar" priority="119">
      <dataBar>
        <cfvo type="num" val="0"/>
        <cfvo type="num" val="1"/>
        <color theme="0" tint="-0.249977111117893"/>
      </dataBar>
      <extLst>
        <ext xmlns:x14="http://schemas.microsoft.com/office/spreadsheetml/2009/9/main" uri="{B025F937-C7B1-47D3-B67F-A62EFF666E3E}">
          <x14:id>{38CA5485-EDD2-4F7A-B5D0-19213A7EE1AD}</x14:id>
        </ext>
      </extLst>
    </cfRule>
  </conditionalFormatting>
  <conditionalFormatting sqref="I18:BL18">
    <cfRule type="expression" dxfId="89" priority="122">
      <formula>AND(TODAY()&gt;=I$5,TODAY()&lt;J$5)</formula>
    </cfRule>
  </conditionalFormatting>
  <conditionalFormatting sqref="I18:BL18">
    <cfRule type="expression" dxfId="88" priority="120">
      <formula>AND(task_start&lt;=I$5,ROUNDDOWN((task_end-task_start+1)*task_progress,0)+task_start-1&gt;=I$5)</formula>
    </cfRule>
    <cfRule type="expression" dxfId="87" priority="121" stopIfTrue="1">
      <formula>AND(task_end&gt;=I$5,task_start&lt;J$5)</formula>
    </cfRule>
  </conditionalFormatting>
  <conditionalFormatting sqref="D42">
    <cfRule type="dataBar" priority="118">
      <dataBar>
        <cfvo type="num" val="0"/>
        <cfvo type="num" val="1"/>
        <color theme="0" tint="-0.249977111117893"/>
      </dataBar>
      <extLst>
        <ext xmlns:x14="http://schemas.microsoft.com/office/spreadsheetml/2009/9/main" uri="{B025F937-C7B1-47D3-B67F-A62EFF666E3E}">
          <x14:id>{DF01EC03-1D3C-4219-882A-D2DFA87E6267}</x14:id>
        </ext>
      </extLst>
    </cfRule>
  </conditionalFormatting>
  <conditionalFormatting sqref="D43">
    <cfRule type="dataBar" priority="117">
      <dataBar>
        <cfvo type="num" val="0"/>
        <cfvo type="num" val="1"/>
        <color theme="0" tint="-0.249977111117893"/>
      </dataBar>
      <extLst>
        <ext xmlns:x14="http://schemas.microsoft.com/office/spreadsheetml/2009/9/main" uri="{B025F937-C7B1-47D3-B67F-A62EFF666E3E}">
          <x14:id>{AA315B5B-D92A-4ECC-B1E0-56D0333921EA}</x14:id>
        </ext>
      </extLst>
    </cfRule>
  </conditionalFormatting>
  <conditionalFormatting sqref="D47">
    <cfRule type="dataBar" priority="113">
      <dataBar>
        <cfvo type="num" val="0"/>
        <cfvo type="num" val="1"/>
        <color theme="0" tint="-0.249977111117893"/>
      </dataBar>
      <extLst>
        <ext xmlns:x14="http://schemas.microsoft.com/office/spreadsheetml/2009/9/main" uri="{B025F937-C7B1-47D3-B67F-A62EFF666E3E}">
          <x14:id>{7C17679D-C7A3-4A79-A91D-F83EB31FCCA9}</x14:id>
        </ext>
      </extLst>
    </cfRule>
  </conditionalFormatting>
  <conditionalFormatting sqref="I47:BL47">
    <cfRule type="expression" dxfId="86" priority="116">
      <formula>AND(TODAY()&gt;=I$5,TODAY()&lt;J$5)</formula>
    </cfRule>
  </conditionalFormatting>
  <conditionalFormatting sqref="I47:BL47">
    <cfRule type="expression" dxfId="85" priority="114">
      <formula>AND(task_start&lt;=I$5,ROUNDDOWN((task_end-task_start+1)*task_progress,0)+task_start-1&gt;=I$5)</formula>
    </cfRule>
    <cfRule type="expression" dxfId="84" priority="115" stopIfTrue="1">
      <formula>AND(task_end&gt;=I$5,task_start&lt;J$5)</formula>
    </cfRule>
  </conditionalFormatting>
  <conditionalFormatting sqref="D45:D46">
    <cfRule type="dataBar" priority="109">
      <dataBar>
        <cfvo type="num" val="0"/>
        <cfvo type="num" val="1"/>
        <color theme="0" tint="-0.249977111117893"/>
      </dataBar>
      <extLst>
        <ext xmlns:x14="http://schemas.microsoft.com/office/spreadsheetml/2009/9/main" uri="{B025F937-C7B1-47D3-B67F-A62EFF666E3E}">
          <x14:id>{E9912205-6F66-46AD-BDB3-83B9604F2A33}</x14:id>
        </ext>
      </extLst>
    </cfRule>
  </conditionalFormatting>
  <conditionalFormatting sqref="I45:BL46">
    <cfRule type="expression" dxfId="83" priority="112">
      <formula>AND(TODAY()&gt;=I$5,TODAY()&lt;J$5)</formula>
    </cfRule>
  </conditionalFormatting>
  <conditionalFormatting sqref="I45:BL46">
    <cfRule type="expression" dxfId="82" priority="110">
      <formula>AND(task_start&lt;=I$5,ROUNDDOWN((task_end-task_start+1)*task_progress,0)+task_start-1&gt;=I$5)</formula>
    </cfRule>
    <cfRule type="expression" dxfId="81" priority="111" stopIfTrue="1">
      <formula>AND(task_end&gt;=I$5,task_start&lt;J$5)</formula>
    </cfRule>
  </conditionalFormatting>
  <conditionalFormatting sqref="I50:BL50">
    <cfRule type="expression" dxfId="80" priority="108">
      <formula>AND(TODAY()&gt;=I$5,TODAY()&lt;J$5)</formula>
    </cfRule>
  </conditionalFormatting>
  <conditionalFormatting sqref="I50:BL50">
    <cfRule type="expression" dxfId="79" priority="106">
      <formula>AND(task_start&lt;=I$5,ROUNDDOWN((task_end-task_start+1)*task_progress,0)+task_start-1&gt;=I$5)</formula>
    </cfRule>
    <cfRule type="expression" dxfId="78" priority="107" stopIfTrue="1">
      <formula>AND(task_end&gt;=I$5,task_start&lt;J$5)</formula>
    </cfRule>
  </conditionalFormatting>
  <conditionalFormatting sqref="D49">
    <cfRule type="dataBar" priority="101">
      <dataBar>
        <cfvo type="num" val="0"/>
        <cfvo type="num" val="1"/>
        <color theme="0" tint="-0.249977111117893"/>
      </dataBar>
      <extLst>
        <ext xmlns:x14="http://schemas.microsoft.com/office/spreadsheetml/2009/9/main" uri="{B025F937-C7B1-47D3-B67F-A62EFF666E3E}">
          <x14:id>{DBDE902B-475A-4C69-96E8-8F9F488F8EE9}</x14:id>
        </ext>
      </extLst>
    </cfRule>
  </conditionalFormatting>
  <conditionalFormatting sqref="I49:BL49">
    <cfRule type="expression" dxfId="77" priority="104">
      <formula>AND(TODAY()&gt;=I$5,TODAY()&lt;J$5)</formula>
    </cfRule>
  </conditionalFormatting>
  <conditionalFormatting sqref="I49:BL49">
    <cfRule type="expression" dxfId="76" priority="102">
      <formula>AND(task_start&lt;=I$5,ROUNDDOWN((task_end-task_start+1)*task_progress,0)+task_start-1&gt;=I$5)</formula>
    </cfRule>
    <cfRule type="expression" dxfId="75" priority="103" stopIfTrue="1">
      <formula>AND(task_end&gt;=I$5,task_start&lt;J$5)</formula>
    </cfRule>
  </conditionalFormatting>
  <conditionalFormatting sqref="D48">
    <cfRule type="dataBar" priority="97">
      <dataBar>
        <cfvo type="num" val="0"/>
        <cfvo type="num" val="1"/>
        <color theme="0" tint="-0.249977111117893"/>
      </dataBar>
      <extLst>
        <ext xmlns:x14="http://schemas.microsoft.com/office/spreadsheetml/2009/9/main" uri="{B025F937-C7B1-47D3-B67F-A62EFF666E3E}">
          <x14:id>{2B8016C9-400A-4A15-BC22-0B9D6CEE29F1}</x14:id>
        </ext>
      </extLst>
    </cfRule>
  </conditionalFormatting>
  <conditionalFormatting sqref="I48:BL48">
    <cfRule type="expression" dxfId="74" priority="100">
      <formula>AND(TODAY()&gt;=I$5,TODAY()&lt;J$5)</formula>
    </cfRule>
  </conditionalFormatting>
  <conditionalFormatting sqref="I48:BL48">
    <cfRule type="expression" dxfId="73" priority="98">
      <formula>AND(task_start&lt;=I$5,ROUNDDOWN((task_end-task_start+1)*task_progress,0)+task_start-1&gt;=I$5)</formula>
    </cfRule>
    <cfRule type="expression" dxfId="72" priority="99" stopIfTrue="1">
      <formula>AND(task_end&gt;=I$5,task_start&lt;J$5)</formula>
    </cfRule>
  </conditionalFormatting>
  <conditionalFormatting sqref="D50">
    <cfRule type="dataBar" priority="96">
      <dataBar>
        <cfvo type="num" val="0"/>
        <cfvo type="num" val="1"/>
        <color theme="0" tint="-0.249977111117893"/>
      </dataBar>
      <extLst>
        <ext xmlns:x14="http://schemas.microsoft.com/office/spreadsheetml/2009/9/main" uri="{B025F937-C7B1-47D3-B67F-A62EFF666E3E}">
          <x14:id>{7B20B005-9966-46A9-BC25-5A088FBA400A}</x14:id>
        </ext>
      </extLst>
    </cfRule>
  </conditionalFormatting>
  <conditionalFormatting sqref="D53">
    <cfRule type="dataBar" priority="92">
      <dataBar>
        <cfvo type="num" val="0"/>
        <cfvo type="num" val="1"/>
        <color theme="0" tint="-0.249977111117893"/>
      </dataBar>
      <extLst>
        <ext xmlns:x14="http://schemas.microsoft.com/office/spreadsheetml/2009/9/main" uri="{B025F937-C7B1-47D3-B67F-A62EFF666E3E}">
          <x14:id>{4B982E14-AFC8-4C0B-B22F-CA7E5C97A452}</x14:id>
        </ext>
      </extLst>
    </cfRule>
  </conditionalFormatting>
  <conditionalFormatting sqref="I53:BI53">
    <cfRule type="expression" dxfId="71" priority="95">
      <formula>AND(TODAY()&gt;=I$5,TODAY()&lt;J$5)</formula>
    </cfRule>
  </conditionalFormatting>
  <conditionalFormatting sqref="I53:BI53">
    <cfRule type="expression" dxfId="70" priority="93">
      <formula>AND(task_start&lt;=I$5,ROUNDDOWN((task_end-task_start+1)*task_progress,0)+task_start-1&gt;=I$5)</formula>
    </cfRule>
    <cfRule type="expression" dxfId="69" priority="94" stopIfTrue="1">
      <formula>AND(task_end&gt;=I$5,task_start&lt;J$5)</formula>
    </cfRule>
  </conditionalFormatting>
  <conditionalFormatting sqref="D52">
    <cfRule type="dataBar" priority="88">
      <dataBar>
        <cfvo type="num" val="0"/>
        <cfvo type="num" val="1"/>
        <color theme="0" tint="-0.249977111117893"/>
      </dataBar>
      <extLst>
        <ext xmlns:x14="http://schemas.microsoft.com/office/spreadsheetml/2009/9/main" uri="{B025F937-C7B1-47D3-B67F-A62EFF666E3E}">
          <x14:id>{55E9AF9C-C732-4765-9BB9-22E7ED9B4773}</x14:id>
        </ext>
      </extLst>
    </cfRule>
  </conditionalFormatting>
  <conditionalFormatting sqref="I52:BI52">
    <cfRule type="expression" dxfId="68" priority="91">
      <formula>AND(TODAY()&gt;=I$5,TODAY()&lt;J$5)</formula>
    </cfRule>
  </conditionalFormatting>
  <conditionalFormatting sqref="I52:BI52">
    <cfRule type="expression" dxfId="67" priority="89">
      <formula>AND(task_start&lt;=I$5,ROUNDDOWN((task_end-task_start+1)*task_progress,0)+task_start-1&gt;=I$5)</formula>
    </cfRule>
    <cfRule type="expression" dxfId="66" priority="90" stopIfTrue="1">
      <formula>AND(task_end&gt;=I$5,task_start&lt;J$5)</formula>
    </cfRule>
  </conditionalFormatting>
  <conditionalFormatting sqref="D51">
    <cfRule type="dataBar" priority="84">
      <dataBar>
        <cfvo type="num" val="0"/>
        <cfvo type="num" val="1"/>
        <color theme="0" tint="-0.249977111117893"/>
      </dataBar>
      <extLst>
        <ext xmlns:x14="http://schemas.microsoft.com/office/spreadsheetml/2009/9/main" uri="{B025F937-C7B1-47D3-B67F-A62EFF666E3E}">
          <x14:id>{8E796D88-31BC-4A49-A3EE-36379B03C51B}</x14:id>
        </ext>
      </extLst>
    </cfRule>
  </conditionalFormatting>
  <conditionalFormatting sqref="I51:BI51">
    <cfRule type="expression" dxfId="65" priority="87">
      <formula>AND(TODAY()&gt;=I$5,TODAY()&lt;J$5)</formula>
    </cfRule>
  </conditionalFormatting>
  <conditionalFormatting sqref="I51:BI51">
    <cfRule type="expression" dxfId="64" priority="85">
      <formula>AND(task_start&lt;=I$5,ROUNDDOWN((task_end-task_start+1)*task_progress,0)+task_start-1&gt;=I$5)</formula>
    </cfRule>
    <cfRule type="expression" dxfId="63" priority="86" stopIfTrue="1">
      <formula>AND(task_end&gt;=I$5,task_start&lt;J$5)</formula>
    </cfRule>
  </conditionalFormatting>
  <conditionalFormatting sqref="D54">
    <cfRule type="dataBar" priority="80">
      <dataBar>
        <cfvo type="num" val="0"/>
        <cfvo type="num" val="1"/>
        <color theme="0" tint="-0.249977111117893"/>
      </dataBar>
      <extLst>
        <ext xmlns:x14="http://schemas.microsoft.com/office/spreadsheetml/2009/9/main" uri="{B025F937-C7B1-47D3-B67F-A62EFF666E3E}">
          <x14:id>{1B995144-1AC1-4997-B093-7240E9D61566}</x14:id>
        </ext>
      </extLst>
    </cfRule>
  </conditionalFormatting>
  <conditionalFormatting sqref="I54:BI54">
    <cfRule type="expression" dxfId="62" priority="83">
      <formula>AND(TODAY()&gt;=I$5,TODAY()&lt;J$5)</formula>
    </cfRule>
  </conditionalFormatting>
  <conditionalFormatting sqref="I54:BI54">
    <cfRule type="expression" dxfId="61" priority="81">
      <formula>AND(task_start&lt;=I$5,ROUNDDOWN((task_end-task_start+1)*task_progress,0)+task_start-1&gt;=I$5)</formula>
    </cfRule>
    <cfRule type="expression" dxfId="60" priority="82" stopIfTrue="1">
      <formula>AND(task_end&gt;=I$5,task_start&lt;J$5)</formula>
    </cfRule>
  </conditionalFormatting>
  <conditionalFormatting sqref="BJ64:BL64">
    <cfRule type="expression" dxfId="59" priority="79">
      <formula>AND(TODAY()&gt;=BJ$5,TODAY()&lt;BK$5)</formula>
    </cfRule>
  </conditionalFormatting>
  <conditionalFormatting sqref="BJ64:BL64">
    <cfRule type="expression" dxfId="58" priority="77">
      <formula>AND(task_start&lt;=BJ$5,ROUNDDOWN((task_end-task_start+1)*task_progress,0)+task_start-1&gt;=BJ$5)</formula>
    </cfRule>
    <cfRule type="expression" dxfId="57" priority="78" stopIfTrue="1">
      <formula>AND(task_end&gt;=BJ$5,task_start&lt;BK$5)</formula>
    </cfRule>
  </conditionalFormatting>
  <conditionalFormatting sqref="D64">
    <cfRule type="dataBar" priority="73">
      <dataBar>
        <cfvo type="num" val="0"/>
        <cfvo type="num" val="1"/>
        <color theme="0" tint="-0.249977111117893"/>
      </dataBar>
      <extLst>
        <ext xmlns:x14="http://schemas.microsoft.com/office/spreadsheetml/2009/9/main" uri="{B025F937-C7B1-47D3-B67F-A62EFF666E3E}">
          <x14:id>{D0E36A0E-9434-4960-B74B-B5C6C211E023}</x14:id>
        </ext>
      </extLst>
    </cfRule>
  </conditionalFormatting>
  <conditionalFormatting sqref="I64:BI64">
    <cfRule type="expression" dxfId="56" priority="76">
      <formula>AND(TODAY()&gt;=I$5,TODAY()&lt;J$5)</formula>
    </cfRule>
  </conditionalFormatting>
  <conditionalFormatting sqref="I64:BI64">
    <cfRule type="expression" dxfId="55" priority="74">
      <formula>AND(task_start&lt;=I$5,ROUNDDOWN((task_end-task_start+1)*task_progress,0)+task_start-1&gt;=I$5)</formula>
    </cfRule>
    <cfRule type="expression" dxfId="54" priority="75" stopIfTrue="1">
      <formula>AND(task_end&gt;=I$5,task_start&lt;J$5)</formula>
    </cfRule>
  </conditionalFormatting>
  <conditionalFormatting sqref="BJ56:BL56">
    <cfRule type="expression" dxfId="53" priority="72">
      <formula>AND(TODAY()&gt;=BJ$5,TODAY()&lt;BK$5)</formula>
    </cfRule>
  </conditionalFormatting>
  <conditionalFormatting sqref="BJ56:BL56">
    <cfRule type="expression" dxfId="52" priority="70">
      <formula>AND(task_start&lt;=BJ$5,ROUNDDOWN((task_end-task_start+1)*task_progress,0)+task_start-1&gt;=BJ$5)</formula>
    </cfRule>
    <cfRule type="expression" dxfId="51" priority="71" stopIfTrue="1">
      <formula>AND(task_end&gt;=BJ$5,task_start&lt;BK$5)</formula>
    </cfRule>
  </conditionalFormatting>
  <conditionalFormatting sqref="D56">
    <cfRule type="dataBar" priority="66">
      <dataBar>
        <cfvo type="num" val="0"/>
        <cfvo type="num" val="1"/>
        <color theme="0" tint="-0.249977111117893"/>
      </dataBar>
      <extLst>
        <ext xmlns:x14="http://schemas.microsoft.com/office/spreadsheetml/2009/9/main" uri="{B025F937-C7B1-47D3-B67F-A62EFF666E3E}">
          <x14:id>{C9852316-0F74-425A-A571-960C9E37306E}</x14:id>
        </ext>
      </extLst>
    </cfRule>
  </conditionalFormatting>
  <conditionalFormatting sqref="I56:BI56">
    <cfRule type="expression" dxfId="50" priority="69">
      <formula>AND(TODAY()&gt;=I$5,TODAY()&lt;J$5)</formula>
    </cfRule>
  </conditionalFormatting>
  <conditionalFormatting sqref="I56:BI56">
    <cfRule type="expression" dxfId="49" priority="67">
      <formula>AND(task_start&lt;=I$5,ROUNDDOWN((task_end-task_start+1)*task_progress,0)+task_start-1&gt;=I$5)</formula>
    </cfRule>
    <cfRule type="expression" dxfId="48" priority="68" stopIfTrue="1">
      <formula>AND(task_end&gt;=I$5,task_start&lt;J$5)</formula>
    </cfRule>
  </conditionalFormatting>
  <conditionalFormatting sqref="BJ55:BL55">
    <cfRule type="expression" dxfId="47" priority="65">
      <formula>AND(TODAY()&gt;=BJ$5,TODAY()&lt;BK$5)</formula>
    </cfRule>
  </conditionalFormatting>
  <conditionalFormatting sqref="BJ55:BL55">
    <cfRule type="expression" dxfId="46" priority="63">
      <formula>AND(task_start&lt;=BJ$5,ROUNDDOWN((task_end-task_start+1)*task_progress,0)+task_start-1&gt;=BJ$5)</formula>
    </cfRule>
    <cfRule type="expression" dxfId="45" priority="64" stopIfTrue="1">
      <formula>AND(task_end&gt;=BJ$5,task_start&lt;BK$5)</formula>
    </cfRule>
  </conditionalFormatting>
  <conditionalFormatting sqref="D55">
    <cfRule type="dataBar" priority="59">
      <dataBar>
        <cfvo type="num" val="0"/>
        <cfvo type="num" val="1"/>
        <color theme="0" tint="-0.249977111117893"/>
      </dataBar>
      <extLst>
        <ext xmlns:x14="http://schemas.microsoft.com/office/spreadsheetml/2009/9/main" uri="{B025F937-C7B1-47D3-B67F-A62EFF666E3E}">
          <x14:id>{1D75B7EA-FFBA-428A-A947-3AD913D6E178}</x14:id>
        </ext>
      </extLst>
    </cfRule>
  </conditionalFormatting>
  <conditionalFormatting sqref="I55:BI55">
    <cfRule type="expression" dxfId="44" priority="62">
      <formula>AND(TODAY()&gt;=I$5,TODAY()&lt;J$5)</formula>
    </cfRule>
  </conditionalFormatting>
  <conditionalFormatting sqref="I55:BI55">
    <cfRule type="expression" dxfId="43" priority="60">
      <formula>AND(task_start&lt;=I$5,ROUNDDOWN((task_end-task_start+1)*task_progress,0)+task_start-1&gt;=I$5)</formula>
    </cfRule>
    <cfRule type="expression" dxfId="42" priority="61" stopIfTrue="1">
      <formula>AND(task_end&gt;=I$5,task_start&lt;J$5)</formula>
    </cfRule>
  </conditionalFormatting>
  <conditionalFormatting sqref="BJ62:BL62">
    <cfRule type="expression" dxfId="41" priority="58">
      <formula>AND(TODAY()&gt;=BJ$5,TODAY()&lt;BK$5)</formula>
    </cfRule>
  </conditionalFormatting>
  <conditionalFormatting sqref="BJ62:BL62">
    <cfRule type="expression" dxfId="40" priority="56">
      <formula>AND(task_start&lt;=BJ$5,ROUNDDOWN((task_end-task_start+1)*task_progress,0)+task_start-1&gt;=BJ$5)</formula>
    </cfRule>
    <cfRule type="expression" dxfId="39" priority="57" stopIfTrue="1">
      <formula>AND(task_end&gt;=BJ$5,task_start&lt;BK$5)</formula>
    </cfRule>
  </conditionalFormatting>
  <conditionalFormatting sqref="D62">
    <cfRule type="dataBar" priority="52">
      <dataBar>
        <cfvo type="num" val="0"/>
        <cfvo type="num" val="1"/>
        <color theme="0" tint="-0.249977111117893"/>
      </dataBar>
      <extLst>
        <ext xmlns:x14="http://schemas.microsoft.com/office/spreadsheetml/2009/9/main" uri="{B025F937-C7B1-47D3-B67F-A62EFF666E3E}">
          <x14:id>{AAF1C1D0-589A-4428-8DDB-5028FA069F54}</x14:id>
        </ext>
      </extLst>
    </cfRule>
  </conditionalFormatting>
  <conditionalFormatting sqref="I62:BI62">
    <cfRule type="expression" dxfId="38" priority="55">
      <formula>AND(TODAY()&gt;=I$5,TODAY()&lt;J$5)</formula>
    </cfRule>
  </conditionalFormatting>
  <conditionalFormatting sqref="I62:BI62">
    <cfRule type="expression" dxfId="37" priority="53">
      <formula>AND(task_start&lt;=I$5,ROUNDDOWN((task_end-task_start+1)*task_progress,0)+task_start-1&gt;=I$5)</formula>
    </cfRule>
    <cfRule type="expression" dxfId="36" priority="54" stopIfTrue="1">
      <formula>AND(task_end&gt;=I$5,task_start&lt;J$5)</formula>
    </cfRule>
  </conditionalFormatting>
  <conditionalFormatting sqref="BJ61:BL61">
    <cfRule type="expression" dxfId="35" priority="51">
      <formula>AND(TODAY()&gt;=BJ$5,TODAY()&lt;BK$5)</formula>
    </cfRule>
  </conditionalFormatting>
  <conditionalFormatting sqref="BJ61:BL61">
    <cfRule type="expression" dxfId="34" priority="49">
      <formula>AND(task_start&lt;=BJ$5,ROUNDDOWN((task_end-task_start+1)*task_progress,0)+task_start-1&gt;=BJ$5)</formula>
    </cfRule>
    <cfRule type="expression" dxfId="33" priority="50" stopIfTrue="1">
      <formula>AND(task_end&gt;=BJ$5,task_start&lt;BK$5)</formula>
    </cfRule>
  </conditionalFormatting>
  <conditionalFormatting sqref="D61">
    <cfRule type="dataBar" priority="45">
      <dataBar>
        <cfvo type="num" val="0"/>
        <cfvo type="num" val="1"/>
        <color theme="0" tint="-0.249977111117893"/>
      </dataBar>
      <extLst>
        <ext xmlns:x14="http://schemas.microsoft.com/office/spreadsheetml/2009/9/main" uri="{B025F937-C7B1-47D3-B67F-A62EFF666E3E}">
          <x14:id>{CADDBEE6-B343-4A94-9C14-03B1B5C8589A}</x14:id>
        </ext>
      </extLst>
    </cfRule>
  </conditionalFormatting>
  <conditionalFormatting sqref="I61:BI61">
    <cfRule type="expression" dxfId="32" priority="48">
      <formula>AND(TODAY()&gt;=I$5,TODAY()&lt;J$5)</formula>
    </cfRule>
  </conditionalFormatting>
  <conditionalFormatting sqref="I61:BI61">
    <cfRule type="expression" dxfId="31" priority="46">
      <formula>AND(task_start&lt;=I$5,ROUNDDOWN((task_end-task_start+1)*task_progress,0)+task_start-1&gt;=I$5)</formula>
    </cfRule>
    <cfRule type="expression" dxfId="30" priority="47" stopIfTrue="1">
      <formula>AND(task_end&gt;=I$5,task_start&lt;J$5)</formula>
    </cfRule>
  </conditionalFormatting>
  <conditionalFormatting sqref="BJ60:BL60">
    <cfRule type="expression" dxfId="29" priority="44">
      <formula>AND(TODAY()&gt;=BJ$5,TODAY()&lt;BK$5)</formula>
    </cfRule>
  </conditionalFormatting>
  <conditionalFormatting sqref="BJ60:BL60">
    <cfRule type="expression" dxfId="28" priority="42">
      <formula>AND(task_start&lt;=BJ$5,ROUNDDOWN((task_end-task_start+1)*task_progress,0)+task_start-1&gt;=BJ$5)</formula>
    </cfRule>
    <cfRule type="expression" dxfId="27" priority="43" stopIfTrue="1">
      <formula>AND(task_end&gt;=BJ$5,task_start&lt;BK$5)</formula>
    </cfRule>
  </conditionalFormatting>
  <conditionalFormatting sqref="I60:BI60">
    <cfRule type="expression" dxfId="26" priority="41">
      <formula>AND(TODAY()&gt;=I$5,TODAY()&lt;J$5)</formula>
    </cfRule>
  </conditionalFormatting>
  <conditionalFormatting sqref="I60:BI60">
    <cfRule type="expression" dxfId="25" priority="39">
      <formula>AND(task_start&lt;=I$5,ROUNDDOWN((task_end-task_start+1)*task_progress,0)+task_start-1&gt;=I$5)</formula>
    </cfRule>
    <cfRule type="expression" dxfId="24" priority="40" stopIfTrue="1">
      <formula>AND(task_end&gt;=I$5,task_start&lt;J$5)</formula>
    </cfRule>
  </conditionalFormatting>
  <conditionalFormatting sqref="BJ59:BL59">
    <cfRule type="expression" dxfId="23" priority="37">
      <formula>AND(TODAY()&gt;=BJ$5,TODAY()&lt;BK$5)</formula>
    </cfRule>
  </conditionalFormatting>
  <conditionalFormatting sqref="BJ59:BL59">
    <cfRule type="expression" dxfId="22" priority="35">
      <formula>AND(task_start&lt;=BJ$5,ROUNDDOWN((task_end-task_start+1)*task_progress,0)+task_start-1&gt;=BJ$5)</formula>
    </cfRule>
    <cfRule type="expression" dxfId="21" priority="36" stopIfTrue="1">
      <formula>AND(task_end&gt;=BJ$5,task_start&lt;BK$5)</formula>
    </cfRule>
  </conditionalFormatting>
  <conditionalFormatting sqref="D59">
    <cfRule type="dataBar" priority="31">
      <dataBar>
        <cfvo type="num" val="0"/>
        <cfvo type="num" val="1"/>
        <color theme="0" tint="-0.249977111117893"/>
      </dataBar>
      <extLst>
        <ext xmlns:x14="http://schemas.microsoft.com/office/spreadsheetml/2009/9/main" uri="{B025F937-C7B1-47D3-B67F-A62EFF666E3E}">
          <x14:id>{0AF7257C-AD25-4221-84B7-C78C6368D779}</x14:id>
        </ext>
      </extLst>
    </cfRule>
  </conditionalFormatting>
  <conditionalFormatting sqref="I59:BI59">
    <cfRule type="expression" dxfId="20" priority="34">
      <formula>AND(TODAY()&gt;=I$5,TODAY()&lt;J$5)</formula>
    </cfRule>
  </conditionalFormatting>
  <conditionalFormatting sqref="I59:BI59">
    <cfRule type="expression" dxfId="19" priority="32">
      <formula>AND(task_start&lt;=I$5,ROUNDDOWN((task_end-task_start+1)*task_progress,0)+task_start-1&gt;=I$5)</formula>
    </cfRule>
    <cfRule type="expression" dxfId="18" priority="33" stopIfTrue="1">
      <formula>AND(task_end&gt;=I$5,task_start&lt;J$5)</formula>
    </cfRule>
  </conditionalFormatting>
  <conditionalFormatting sqref="BJ58:BL58">
    <cfRule type="expression" dxfId="17" priority="30">
      <formula>AND(TODAY()&gt;=BJ$5,TODAY()&lt;BK$5)</formula>
    </cfRule>
  </conditionalFormatting>
  <conditionalFormatting sqref="BJ58:BL58">
    <cfRule type="expression" dxfId="16" priority="28">
      <formula>AND(task_start&lt;=BJ$5,ROUNDDOWN((task_end-task_start+1)*task_progress,0)+task_start-1&gt;=BJ$5)</formula>
    </cfRule>
    <cfRule type="expression" dxfId="15" priority="29" stopIfTrue="1">
      <formula>AND(task_end&gt;=BJ$5,task_start&lt;BK$5)</formula>
    </cfRule>
  </conditionalFormatting>
  <conditionalFormatting sqref="D58">
    <cfRule type="dataBar" priority="24">
      <dataBar>
        <cfvo type="num" val="0"/>
        <cfvo type="num" val="1"/>
        <color theme="0" tint="-0.249977111117893"/>
      </dataBar>
      <extLst>
        <ext xmlns:x14="http://schemas.microsoft.com/office/spreadsheetml/2009/9/main" uri="{B025F937-C7B1-47D3-B67F-A62EFF666E3E}">
          <x14:id>{BA75B23C-C485-48BF-A8C8-0558513E42E6}</x14:id>
        </ext>
      </extLst>
    </cfRule>
  </conditionalFormatting>
  <conditionalFormatting sqref="I58:BI58">
    <cfRule type="expression" dxfId="14" priority="27">
      <formula>AND(TODAY()&gt;=I$5,TODAY()&lt;J$5)</formula>
    </cfRule>
  </conditionalFormatting>
  <conditionalFormatting sqref="I58:BI58">
    <cfRule type="expression" dxfId="13" priority="25">
      <formula>AND(task_start&lt;=I$5,ROUNDDOWN((task_end-task_start+1)*task_progress,0)+task_start-1&gt;=I$5)</formula>
    </cfRule>
    <cfRule type="expression" dxfId="12" priority="26" stopIfTrue="1">
      <formula>AND(task_end&gt;=I$5,task_start&lt;J$5)</formula>
    </cfRule>
  </conditionalFormatting>
  <conditionalFormatting sqref="BJ57:BL57">
    <cfRule type="expression" dxfId="11" priority="23">
      <formula>AND(TODAY()&gt;=BJ$5,TODAY()&lt;BK$5)</formula>
    </cfRule>
  </conditionalFormatting>
  <conditionalFormatting sqref="BJ57:BL57">
    <cfRule type="expression" dxfId="10" priority="21">
      <formula>AND(task_start&lt;=BJ$5,ROUNDDOWN((task_end-task_start+1)*task_progress,0)+task_start-1&gt;=BJ$5)</formula>
    </cfRule>
    <cfRule type="expression" dxfId="9" priority="22" stopIfTrue="1">
      <formula>AND(task_end&gt;=BJ$5,task_start&lt;BK$5)</formula>
    </cfRule>
  </conditionalFormatting>
  <conditionalFormatting sqref="D57">
    <cfRule type="dataBar" priority="17">
      <dataBar>
        <cfvo type="num" val="0"/>
        <cfvo type="num" val="1"/>
        <color theme="0" tint="-0.249977111117893"/>
      </dataBar>
      <extLst>
        <ext xmlns:x14="http://schemas.microsoft.com/office/spreadsheetml/2009/9/main" uri="{B025F937-C7B1-47D3-B67F-A62EFF666E3E}">
          <x14:id>{56801B3E-8409-44A4-AB13-151F06675A21}</x14:id>
        </ext>
      </extLst>
    </cfRule>
  </conditionalFormatting>
  <conditionalFormatting sqref="I57:BI57">
    <cfRule type="expression" dxfId="8" priority="20">
      <formula>AND(TODAY()&gt;=I$5,TODAY()&lt;J$5)</formula>
    </cfRule>
  </conditionalFormatting>
  <conditionalFormatting sqref="I57:BI57">
    <cfRule type="expression" dxfId="7" priority="18">
      <formula>AND(task_start&lt;=I$5,ROUNDDOWN((task_end-task_start+1)*task_progress,0)+task_start-1&gt;=I$5)</formula>
    </cfRule>
    <cfRule type="expression" dxfId="6" priority="19" stopIfTrue="1">
      <formula>AND(task_end&gt;=I$5,task_start&lt;J$5)</formula>
    </cfRule>
  </conditionalFormatting>
  <conditionalFormatting sqref="D60">
    <cfRule type="dataBar" priority="16">
      <dataBar>
        <cfvo type="num" val="0"/>
        <cfvo type="num" val="1"/>
        <color theme="0" tint="-0.249977111117893"/>
      </dataBar>
      <extLst>
        <ext xmlns:x14="http://schemas.microsoft.com/office/spreadsheetml/2009/9/main" uri="{B025F937-C7B1-47D3-B67F-A62EFF666E3E}">
          <x14:id>{380ADABE-EDC5-4434-8358-14D6324033F3}</x14:id>
        </ext>
      </extLst>
    </cfRule>
  </conditionalFormatting>
  <conditionalFormatting sqref="BJ63:BL63">
    <cfRule type="expression" dxfId="5" priority="15">
      <formula>AND(TODAY()&gt;=BJ$5,TODAY()&lt;BK$5)</formula>
    </cfRule>
  </conditionalFormatting>
  <conditionalFormatting sqref="BJ63:BL63">
    <cfRule type="expression" dxfId="4" priority="13">
      <formula>AND(task_start&lt;=BJ$5,ROUNDDOWN((task_end-task_start+1)*task_progress,0)+task_start-1&gt;=BJ$5)</formula>
    </cfRule>
    <cfRule type="expression" dxfId="3" priority="14" stopIfTrue="1">
      <formula>AND(task_end&gt;=BJ$5,task_start&lt;BK$5)</formula>
    </cfRule>
  </conditionalFormatting>
  <conditionalFormatting sqref="I63:BI63">
    <cfRule type="expression" dxfId="2" priority="12">
      <formula>AND(TODAY()&gt;=I$5,TODAY()&lt;J$5)</formula>
    </cfRule>
  </conditionalFormatting>
  <conditionalFormatting sqref="I63:BI63">
    <cfRule type="expression" dxfId="1" priority="10">
      <formula>AND(task_start&lt;=I$5,ROUNDDOWN((task_end-task_start+1)*task_progress,0)+task_start-1&gt;=I$5)</formula>
    </cfRule>
    <cfRule type="expression" dxfId="0" priority="11" stopIfTrue="1">
      <formula>AND(task_end&gt;=I$5,task_start&lt;J$5)</formula>
    </cfRule>
  </conditionalFormatting>
  <conditionalFormatting sqref="D63">
    <cfRule type="dataBar" priority="1">
      <dataBar>
        <cfvo type="num" val="0"/>
        <cfvo type="num" val="1"/>
        <color theme="0" tint="-0.249977111117893"/>
      </dataBar>
      <extLst>
        <ext xmlns:x14="http://schemas.microsoft.com/office/spreadsheetml/2009/9/main" uri="{B025F937-C7B1-47D3-B67F-A62EFF666E3E}">
          <x14:id>{B67493BD-8E24-479A-8AB2-CCC095AF8F3E}</x14:id>
        </ext>
      </extLst>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 D34:D35 D41 D17 D44 D65 D19:D26 D28:D32</xm:sqref>
        </x14:conditionalFormatting>
        <x14:conditionalFormatting xmlns:xm="http://schemas.microsoft.com/office/excel/2006/main">
          <x14:cfRule type="dataBar" id="{496D45E4-DD1D-4535-AD58-16FC22807563}">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AF010E7B-ABDD-4DF8-B1BA-CD2BE963FF05}">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0A99792C-4054-4821-81EA-518669D88635}">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D64252C5-984E-49DF-999F-F82849082F0C}">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199EE4FA-3010-4A81-8EB0-13A0B5C8140B}">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83548E36-1C14-4EA5-BEC7-E78A872D703B}">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1B0ECC4B-ED88-4E9A-AB41-896B0AB072D4}">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20CEB61-21D6-47BA-BEBC-95093B62CC61}">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38CA5485-EDD2-4F7A-B5D0-19213A7EE1AD}">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DF01EC03-1D3C-4219-882A-D2DFA87E6267}">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AA315B5B-D92A-4ECC-B1E0-56D0333921EA}">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7C17679D-C7A3-4A79-A91D-F83EB31FCCA9}">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E9912205-6F66-46AD-BDB3-83B9604F2A33}">
            <x14:dataBar minLength="0" maxLength="100" gradient="0">
              <x14:cfvo type="num">
                <xm:f>0</xm:f>
              </x14:cfvo>
              <x14:cfvo type="num">
                <xm:f>1</xm:f>
              </x14:cfvo>
              <x14:negativeFillColor rgb="FFFF0000"/>
              <x14:axisColor rgb="FF000000"/>
            </x14:dataBar>
          </x14:cfRule>
          <xm:sqref>D45:D46</xm:sqref>
        </x14:conditionalFormatting>
        <x14:conditionalFormatting xmlns:xm="http://schemas.microsoft.com/office/excel/2006/main">
          <x14:cfRule type="dataBar" id="{DBDE902B-475A-4C69-96E8-8F9F488F8EE9}">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2B8016C9-400A-4A15-BC22-0B9D6CEE29F1}">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7B20B005-9966-46A9-BC25-5A088FBA400A}">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4B982E14-AFC8-4C0B-B22F-CA7E5C97A452}">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55E9AF9C-C732-4765-9BB9-22E7ED9B4773}">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8E796D88-31BC-4A49-A3EE-36379B03C51B}">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1B995144-1AC1-4997-B093-7240E9D61566}">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D0E36A0E-9434-4960-B74B-B5C6C211E023}">
            <x14:dataBar minLength="0" maxLength="100" gradient="0">
              <x14:cfvo type="num">
                <xm:f>0</xm:f>
              </x14:cfvo>
              <x14:cfvo type="num">
                <xm:f>1</xm:f>
              </x14:cfvo>
              <x14:negativeFillColor rgb="FFFF0000"/>
              <x14:axisColor rgb="FF000000"/>
            </x14:dataBar>
          </x14:cfRule>
          <xm:sqref>D64</xm:sqref>
        </x14:conditionalFormatting>
        <x14:conditionalFormatting xmlns:xm="http://schemas.microsoft.com/office/excel/2006/main">
          <x14:cfRule type="dataBar" id="{C9852316-0F74-425A-A571-960C9E37306E}">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1D75B7EA-FFBA-428A-A947-3AD913D6E178}">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AAF1C1D0-589A-4428-8DDB-5028FA069F54}">
            <x14:dataBar minLength="0" maxLength="100" gradient="0">
              <x14:cfvo type="num">
                <xm:f>0</xm:f>
              </x14:cfvo>
              <x14:cfvo type="num">
                <xm:f>1</xm:f>
              </x14:cfvo>
              <x14:negativeFillColor rgb="FFFF0000"/>
              <x14:axisColor rgb="FF000000"/>
            </x14:dataBar>
          </x14:cfRule>
          <xm:sqref>D62</xm:sqref>
        </x14:conditionalFormatting>
        <x14:conditionalFormatting xmlns:xm="http://schemas.microsoft.com/office/excel/2006/main">
          <x14:cfRule type="dataBar" id="{CADDBEE6-B343-4A94-9C14-03B1B5C8589A}">
            <x14:dataBar minLength="0" maxLength="100" gradient="0">
              <x14:cfvo type="num">
                <xm:f>0</xm:f>
              </x14:cfvo>
              <x14:cfvo type="num">
                <xm:f>1</xm:f>
              </x14:cfvo>
              <x14:negativeFillColor rgb="FFFF0000"/>
              <x14:axisColor rgb="FF000000"/>
            </x14:dataBar>
          </x14:cfRule>
          <xm:sqref>D61</xm:sqref>
        </x14:conditionalFormatting>
        <x14:conditionalFormatting xmlns:xm="http://schemas.microsoft.com/office/excel/2006/main">
          <x14:cfRule type="dataBar" id="{0AF7257C-AD25-4221-84B7-C78C6368D779}">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BA75B23C-C485-48BF-A8C8-0558513E42E6}">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56801B3E-8409-44A4-AB13-151F06675A21}">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380ADABE-EDC5-4434-8358-14D6324033F3}">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B67493BD-8E24-479A-8AB2-CCC095AF8F3E}">
            <x14:dataBar minLength="0" maxLength="100" gradient="0">
              <x14:cfvo type="num">
                <xm:f>0</xm:f>
              </x14:cfvo>
              <x14:cfvo type="num">
                <xm:f>1</xm:f>
              </x14:cfvo>
              <x14:negativeFillColor rgb="FFFF0000"/>
              <x14:axisColor rgb="FF000000"/>
            </x14:dataBar>
          </x14:cfRule>
          <xm:sqref>D63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7" zoomScaleNormal="100" workbookViewId="0"/>
  </sheetViews>
  <sheetFormatPr defaultColWidth="9.109375" defaultRowHeight="13.8" x14ac:dyDescent="0.3"/>
  <cols>
    <col min="1" max="1" width="87.109375" style="44" customWidth="1"/>
    <col min="2" max="16384" width="9.109375" style="2"/>
  </cols>
  <sheetData>
    <row r="1" spans="1:2" ht="46.5" customHeight="1" x14ac:dyDescent="0.3"/>
    <row r="2" spans="1:2" s="46" customFormat="1" ht="15.6" x14ac:dyDescent="0.3">
      <c r="A2" s="45" t="s">
        <v>2</v>
      </c>
      <c r="B2" s="45"/>
    </row>
    <row r="3" spans="1:2" s="50" customFormat="1" ht="27" customHeight="1" x14ac:dyDescent="0.3">
      <c r="A3" s="51" t="s">
        <v>5</v>
      </c>
      <c r="B3" s="51"/>
    </row>
    <row r="4" spans="1:2" s="47" customFormat="1" ht="25.8" x14ac:dyDescent="0.5">
      <c r="A4" s="48" t="s">
        <v>88</v>
      </c>
    </row>
    <row r="5" spans="1:2" ht="74.099999999999994" customHeight="1" x14ac:dyDescent="0.3">
      <c r="A5" s="49" t="s">
        <v>89</v>
      </c>
    </row>
    <row r="6" spans="1:2" ht="26.25" customHeight="1" x14ac:dyDescent="0.3">
      <c r="A6" s="48" t="s">
        <v>90</v>
      </c>
    </row>
    <row r="7" spans="1:2" s="44" customFormat="1" ht="204.9" customHeight="1" x14ac:dyDescent="0.3">
      <c r="A7" s="53" t="s">
        <v>91</v>
      </c>
    </row>
    <row r="8" spans="1:2" s="47" customFormat="1" ht="25.8" x14ac:dyDescent="0.5">
      <c r="A8" s="48" t="s">
        <v>92</v>
      </c>
    </row>
    <row r="9" spans="1:2" ht="57.6" x14ac:dyDescent="0.3">
      <c r="A9" s="49" t="s">
        <v>93</v>
      </c>
    </row>
    <row r="10" spans="1:2" s="44" customFormat="1" ht="27.9" customHeight="1" x14ac:dyDescent="0.3">
      <c r="A10" s="52" t="s">
        <v>94</v>
      </c>
    </row>
    <row r="11" spans="1:2" s="47" customFormat="1" ht="25.8" x14ac:dyDescent="0.5">
      <c r="A11" s="48" t="s">
        <v>95</v>
      </c>
    </row>
    <row r="12" spans="1:2" ht="28.8" x14ac:dyDescent="0.3">
      <c r="A12" s="49" t="s">
        <v>96</v>
      </c>
    </row>
    <row r="13" spans="1:2" s="44" customFormat="1" ht="27.9" customHeight="1" x14ac:dyDescent="0.3">
      <c r="A13" s="52" t="s">
        <v>97</v>
      </c>
    </row>
    <row r="14" spans="1:2" s="47" customFormat="1" ht="25.8" x14ac:dyDescent="0.5">
      <c r="A14" s="48" t="s">
        <v>98</v>
      </c>
    </row>
    <row r="15" spans="1:2" ht="75" customHeight="1" x14ac:dyDescent="0.3">
      <c r="A15" s="49" t="s">
        <v>99</v>
      </c>
    </row>
    <row r="16" spans="1:2" ht="72" x14ac:dyDescent="0.3">
      <c r="A16" s="49" t="s">
        <v>100</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2022-02-18T05:06:58Z</dcterms:modified>
  <cp:category/>
  <cp:contentStatus/>
</cp:coreProperties>
</file>