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8.xml" ContentType="application/vnd.openxmlformats-officedocument.spreadsheetml.worksheet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SOCr" sheetId="1" state="visible" r:id="rId2"/>
    <sheet name="SOCf" sheetId="2" state="visible" r:id="rId3"/>
    <sheet name="BCi" sheetId="3" state="visible" r:id="rId4"/>
    <sheet name="special cases" sheetId="4" state="visible" r:id="rId5"/>
    <sheet name="socR_uncertainty.txt" sheetId="5" state="visible" r:id="rId6"/>
    <sheet name="socF_uncertainty.txt" sheetId="6" state="visible" r:id="rId7"/>
    <sheet name="bcs_uncertainty.txt" sheetId="7" state="visible" r:id="rId8"/>
    <sheet name="bcs_detSensAnalysis.txt" sheetId="8" state="visible" r:id="rId9"/>
  </sheets>
  <definedNames>
    <definedName function="false" hidden="true" localSheetId="5" name="_xlnm._FilterDatabase" vbProcedure="false">'socF_uncertainty.txt'!$A$1:$M$56</definedName>
    <definedName function="false" hidden="false" localSheetId="2" name="_xlnm._FilterDatabase" vbProcedure="false">BCi!$A$3:$AI$62</definedName>
    <definedName function="false" hidden="false" localSheetId="6" name="_xlnm._FilterDatabase" vbProcedure="false">'bcs_uncertainty.txt'!$A$1:$Q$79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RB:
</t>
        </r>
        <r>
          <rPr>
            <sz val="9"/>
            <color rgb="FF000000"/>
            <rFont val="Tahoma"/>
            <family val="2"/>
            <charset val="1"/>
          </rPr>
          <t xml:space="preserve">
 - F-lu: all (permanent grassland)
 - F-mg: Moderately degraded grassland
 - F-i: medium</t>
        </r>
      </text>
    </comment>
    <comment ref="A2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RB:
- </t>
        </r>
        <r>
          <rPr>
            <sz val="9"/>
            <color rgb="FF000000"/>
            <rFont val="Tahoma"/>
            <family val="2"/>
            <charset val="1"/>
          </rPr>
          <t xml:space="preserve">F-lu:long term cultivated
- F-mg: full tillage operations 
- F-i: low
.</t>
        </r>
      </text>
    </comment>
    <comment ref="A3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RB:
</t>
        </r>
        <r>
          <rPr>
            <sz val="9"/>
            <color rgb="FF000000"/>
            <rFont val="Tahoma"/>
            <family val="2"/>
            <charset val="1"/>
          </rPr>
          <t xml:space="preserve">
Assumed to be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 unmanaged lands
</t>
        </r>
        <r>
          <rPr>
            <sz val="9"/>
            <color rgb="FF000000"/>
            <rFont val="Tahoma"/>
            <family val="2"/>
            <charset val="1"/>
          </rPr>
          <t xml:space="preserve">
- F-lu - All (permanent grassland)
- F-mg - moderately degraded grassland
- F-I - medium</t>
        </r>
      </text>
    </comment>
    <comment ref="A3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RB:
</t>
        </r>
        <r>
          <rPr>
            <sz val="9"/>
            <color rgb="FF000000"/>
            <rFont val="Tahoma"/>
            <family val="2"/>
            <charset val="1"/>
          </rPr>
          <t xml:space="preserve">
F-lu: Assumed AVG between perennial and long-term values  as SC is planted in ratoon (Floor's 5:1 weighted avg)
F-mg: reduced tillage
F-i: high fertilizer inputs (without manure)
</t>
        </r>
      </text>
    </comment>
    <comment ref="A4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RB:
</t>
        </r>
        <r>
          <rPr>
            <sz val="9"/>
            <color rgb="FF000000"/>
            <rFont val="Tahoma"/>
            <family val="2"/>
            <charset val="1"/>
          </rPr>
          <t xml:space="preserve">Assumed to be improved grassland 
F_lu: al
F_mg: improved grassland
L_i: medium  </t>
        </r>
      </text>
    </comment>
    <comment ref="A5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RB:
</t>
        </r>
        <r>
          <rPr>
            <sz val="9"/>
            <color rgb="FF000000"/>
            <rFont val="Tahoma"/>
            <family val="2"/>
            <charset val="1"/>
          </rPr>
          <t xml:space="preserve">(using Ch5, t5.5 - Croplands)
The values for set aside land are assumed to be representative for the abandoned agricultural land and no input (actually low since IPCC doens't  have "no input")
F-lu - set aside
F-mg - no tillage
Fi - low
Obs: Floor says "no inputs" but the IPCC table has only "low inputs" which matches with values written here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RB:
</t>
        </r>
        <r>
          <rPr>
            <sz val="9"/>
            <color rgb="FF000000"/>
            <rFont val="Tahoma"/>
            <family val="2"/>
            <charset val="1"/>
          </rPr>
          <t xml:space="preserve">AGB mean: based on 76.6% eucaliptus and 23.4% pine (see ABRAF 2013)
AGB min and max: min and max value between E and P</t>
        </r>
      </text>
    </comment>
    <comment ref="A3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RB:
</t>
        </r>
        <r>
          <rPr>
            <sz val="9"/>
            <color rgb="FF000000"/>
            <rFont val="Tahoma"/>
            <family val="0"/>
            <charset val="1"/>
          </rPr>
          <t xml:space="preserve">Dear Renan,
About the biomass values for sugar cane, I based the above ground biomass on the average yield levels for 2012 which is 74.29 ton/ha (e.g. FAOSTAT and IBGE) and the average dry matter content of sugar cane 26.5% and root to shoot ratio of 0.2. Sorry for not properly referencing this, I have to look into which sources I used here. (I presume IPCC but I’m not sure). I will try to look into this in the coming days.
</t>
        </r>
      </text>
    </comment>
    <comment ref="A4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RB:
</t>
        </r>
        <r>
          <rPr>
            <sz val="9"/>
            <color rgb="FF000000"/>
            <rFont val="Tahoma"/>
            <family val="2"/>
            <charset val="1"/>
          </rPr>
          <t xml:space="preserve">
Ch6-t6.2 - Tier 1</t>
        </r>
      </text>
    </comment>
    <comment ref="A54" authorId="0">
      <text>
        <r>
          <rPr>
            <sz val="9"/>
            <color rgb="FF000000"/>
            <rFont val="Tahoma"/>
            <family val="2"/>
            <charset val="1"/>
          </rPr>
          <t xml:space="preserve">No data available on IPCC.
 Biomass assumed as 50% of Grassland (Floor wrote cropland  but her calculation is related to grassland.
</t>
        </r>
      </text>
    </comment>
    <comment ref="E1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RB:
</t>
        </r>
        <r>
          <rPr>
            <sz val="9"/>
            <color rgb="FF000000"/>
            <rFont val="Tahoma"/>
            <family val="2"/>
            <charset val="1"/>
          </rPr>
          <t xml:space="preserve">None. Used Warm Temperature - Wet (idem Floor)</t>
        </r>
      </text>
    </comment>
    <comment ref="E2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RB:
</t>
        </r>
        <r>
          <rPr>
            <sz val="9"/>
            <color rgb="FF000000"/>
            <rFont val="Tahoma"/>
            <family val="2"/>
            <charset val="1"/>
          </rPr>
          <t xml:space="preserve">None. Used same as tropical moist &amp; wet
Floor: no IPCC data available, assumed the lowest value</t>
        </r>
      </text>
    </comment>
    <comment ref="E3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RB:
</t>
        </r>
        <r>
          <rPr>
            <sz val="9"/>
            <color rgb="FF000000"/>
            <rFont val="Tahoma"/>
            <family val="2"/>
            <charset val="1"/>
          </rPr>
          <t xml:space="preserve">None. Used Warm Temperature - Wet (idem Floor)</t>
        </r>
      </text>
    </comment>
    <comment ref="E3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RB:
</t>
        </r>
        <r>
          <rPr>
            <sz val="9"/>
            <color rgb="FF000000"/>
            <rFont val="Tahoma"/>
            <family val="2"/>
            <charset val="1"/>
          </rPr>
          <t xml:space="preserve">None. Used same as tropical moist &amp; wet
Floor: no IPCC data available, assumed the lowest value</t>
        </r>
      </text>
    </comment>
    <comment ref="E4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RB:
</t>
        </r>
        <r>
          <rPr>
            <sz val="9"/>
            <color rgb="FF000000"/>
            <rFont val="Tahoma"/>
            <family val="2"/>
            <charset val="1"/>
          </rPr>
          <t xml:space="preserve">None. Used Warm Temperature - Wet (idem Floor)</t>
        </r>
      </text>
    </comment>
    <comment ref="E4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RB:
</t>
        </r>
        <r>
          <rPr>
            <sz val="9"/>
            <color rgb="FF000000"/>
            <rFont val="Tahoma"/>
            <family val="2"/>
            <charset val="1"/>
          </rPr>
          <t xml:space="preserve">None. Used same as tropical moist &amp; wet
Floor: no IPCC data available, assumed the lowest value</t>
        </r>
      </text>
    </comment>
    <comment ref="M1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RB:
</t>
        </r>
        <r>
          <rPr>
            <sz val="9"/>
            <color rgb="FF000000"/>
            <rFont val="Tahoma"/>
            <family val="2"/>
            <charset val="1"/>
          </rPr>
          <t xml:space="preserve">None. Used Warm Temperature - Wet (same as Floor)</t>
        </r>
      </text>
    </comment>
    <comment ref="M2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RB:
</t>
        </r>
        <r>
          <rPr>
            <sz val="9"/>
            <color rgb="FF000000"/>
            <rFont val="Tahoma"/>
            <family val="2"/>
            <charset val="1"/>
          </rPr>
          <t xml:space="preserve">None. Used same as tropical moist &amp; wet (idem Floor)</t>
        </r>
      </text>
    </comment>
    <comment ref="M4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RB:
</t>
        </r>
        <r>
          <rPr>
            <sz val="9"/>
            <color rgb="FF000000"/>
            <rFont val="Tahoma"/>
            <family val="2"/>
            <charset val="1"/>
          </rPr>
          <t xml:space="preserve">None. Used Warm Temperature - Wet (same as Floor)</t>
        </r>
      </text>
    </comment>
    <comment ref="M4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RB:
</t>
        </r>
        <r>
          <rPr>
            <sz val="9"/>
            <color rgb="FF000000"/>
            <rFont val="Tahoma"/>
            <family val="2"/>
            <charset val="1"/>
          </rPr>
          <t xml:space="preserve">None. Used same as tropical moist &amp; wet (idem Floor)</t>
        </r>
      </text>
    </comment>
  </commentList>
</comments>
</file>

<file path=xl/sharedStrings.xml><?xml version="1.0" encoding="utf-8"?>
<sst xmlns="http://schemas.openxmlformats.org/spreadsheetml/2006/main" count="713" uniqueCount="214">
  <si>
    <t xml:space="preserve">Default values of SOC stock for mineral soils in top soil (30 cm depth) (IPCC, 2006)</t>
  </si>
  <si>
    <t xml:space="preserve">rc_climsoil</t>
  </si>
  <si>
    <t xml:space="preserve">SOC (t C/ha) statistics</t>
  </si>
  <si>
    <t xml:space="preserve">soil</t>
  </si>
  <si>
    <t xml:space="preserve">climate</t>
  </si>
  <si>
    <t xml:space="preserve">id</t>
  </si>
  <si>
    <t xml:space="preserve">mean</t>
  </si>
  <si>
    <t xml:space="preserve">EE (± %)</t>
  </si>
  <si>
    <t xml:space="preserve">EE (± v)</t>
  </si>
  <si>
    <t xml:space="preserve">std</t>
  </si>
  <si>
    <t xml:space="preserve">min</t>
  </si>
  <si>
    <t xml:space="preserve">max</t>
  </si>
  <si>
    <t xml:space="preserve">range</t>
  </si>
  <si>
    <t xml:space="preserve">Sandy</t>
  </si>
  <si>
    <t xml:space="preserve">warm temperate moist</t>
  </si>
  <si>
    <t xml:space="preserve">tropical dry</t>
  </si>
  <si>
    <t xml:space="preserve">tropical moist</t>
  </si>
  <si>
    <t xml:space="preserve">tropical wet</t>
  </si>
  <si>
    <t xml:space="preserve">tropical montane</t>
  </si>
  <si>
    <t xml:space="preserve">Wetland</t>
  </si>
  <si>
    <t xml:space="preserve">Spodic</t>
  </si>
  <si>
    <t xml:space="preserve">HAC</t>
  </si>
  <si>
    <t xml:space="preserve">LAC</t>
  </si>
  <si>
    <t xml:space="preserve">No unc</t>
  </si>
  <si>
    <t xml:space="preserve">clim_lu</t>
  </si>
  <si>
    <r>
      <rPr>
        <b val="true"/>
        <sz val="10"/>
        <color rgb="FFFFFFFF"/>
        <rFont val="Calibri Light"/>
        <family val="2"/>
        <charset val="1"/>
      </rPr>
      <t xml:space="preserve">Land use factor (F</t>
    </r>
    <r>
      <rPr>
        <b val="true"/>
        <vertAlign val="subscript"/>
        <sz val="10"/>
        <color rgb="FFFFFFFF"/>
        <rFont val="Calibri Light"/>
        <family val="2"/>
        <charset val="1"/>
      </rPr>
      <t xml:space="preserve">LU</t>
    </r>
    <r>
      <rPr>
        <b val="true"/>
        <sz val="10"/>
        <color rgb="FFFFFFFF"/>
        <rFont val="Calibri Light"/>
        <family val="2"/>
        <charset val="1"/>
      </rPr>
      <t xml:space="preserve">)</t>
    </r>
  </si>
  <si>
    <r>
      <rPr>
        <b val="true"/>
        <sz val="10"/>
        <color rgb="FFFFFFFF"/>
        <rFont val="Calibri Light"/>
        <family val="2"/>
        <charset val="1"/>
      </rPr>
      <t xml:space="preserve">Management factor (F</t>
    </r>
    <r>
      <rPr>
        <b val="true"/>
        <vertAlign val="subscript"/>
        <sz val="10"/>
        <color rgb="FFFFFFFF"/>
        <rFont val="Calibri Light"/>
        <family val="2"/>
        <charset val="1"/>
      </rPr>
      <t xml:space="preserve">MG</t>
    </r>
    <r>
      <rPr>
        <b val="true"/>
        <sz val="10"/>
        <color rgb="FFFFFFFF"/>
        <rFont val="Calibri Light"/>
        <family val="2"/>
        <charset val="1"/>
      </rPr>
      <t xml:space="preserve">)</t>
    </r>
  </si>
  <si>
    <r>
      <rPr>
        <b val="true"/>
        <sz val="10"/>
        <color rgb="FFFFFFFF"/>
        <rFont val="Calibri Light"/>
        <family val="2"/>
        <charset val="1"/>
      </rPr>
      <t xml:space="preserve">Input factor (F</t>
    </r>
    <r>
      <rPr>
        <b val="true"/>
        <vertAlign val="subscript"/>
        <sz val="10"/>
        <color rgb="FFFFFFFF"/>
        <rFont val="Calibri Light"/>
        <family val="2"/>
        <charset val="1"/>
      </rPr>
      <t xml:space="preserve">I</t>
    </r>
    <r>
      <rPr>
        <b val="true"/>
        <sz val="10"/>
        <color rgb="FFFFFFFF"/>
        <rFont val="Calibri Light"/>
        <family val="2"/>
        <charset val="1"/>
      </rPr>
      <t xml:space="preserve">)</t>
    </r>
  </si>
  <si>
    <t xml:space="preserve">lu</t>
  </si>
  <si>
    <t xml:space="preserve">Urban</t>
  </si>
  <si>
    <t xml:space="preserve">Water</t>
  </si>
  <si>
    <t xml:space="preserve">Natural Forest</t>
  </si>
  <si>
    <t xml:space="preserve">warm  temperate moist </t>
  </si>
  <si>
    <t xml:space="preserve">1</t>
  </si>
  <si>
    <t xml:space="preserve">tropical dry </t>
  </si>
  <si>
    <t xml:space="preserve">tropical moist </t>
  </si>
  <si>
    <t xml:space="preserve">Rangeland (1)</t>
  </si>
  <si>
    <t xml:space="preserve">0.95</t>
  </si>
  <si>
    <t xml:space="preserve">13% </t>
  </si>
  <si>
    <t xml:space="preserve">0.97</t>
  </si>
  <si>
    <t xml:space="preserve">11% </t>
  </si>
  <si>
    <t xml:space="preserve">0.96</t>
  </si>
  <si>
    <t xml:space="preserve">40% </t>
  </si>
  <si>
    <t xml:space="preserve">Planted Forest</t>
  </si>
  <si>
    <t xml:space="preserve">Crops (2)</t>
  </si>
  <si>
    <t xml:space="preserve">0.69</t>
  </si>
  <si>
    <t xml:space="preserve">12% </t>
  </si>
  <si>
    <t xml:space="preserve">0.92</t>
  </si>
  <si>
    <t xml:space="preserve">14% </t>
  </si>
  <si>
    <t xml:space="preserve">0.58</t>
  </si>
  <si>
    <t xml:space="preserve">61% </t>
  </si>
  <si>
    <t xml:space="preserve">0.48</t>
  </si>
  <si>
    <t xml:space="preserve">46% </t>
  </si>
  <si>
    <t xml:space="preserve">tropical montane </t>
  </si>
  <si>
    <t xml:space="preserve">0.64</t>
  </si>
  <si>
    <t xml:space="preserve">50% </t>
  </si>
  <si>
    <t xml:space="preserve">0.94</t>
  </si>
  <si>
    <t xml:space="preserve">Grass and Shrubs (3)</t>
  </si>
  <si>
    <t xml:space="preserve">Sugar Cane (4)</t>
  </si>
  <si>
    <t xml:space="preserve">1.08</t>
  </si>
  <si>
    <t xml:space="preserve"> 5% </t>
  </si>
  <si>
    <t xml:space="preserve">1.11</t>
  </si>
  <si>
    <t xml:space="preserve">10% </t>
  </si>
  <si>
    <t xml:space="preserve">1.09</t>
  </si>
  <si>
    <t xml:space="preserve"> 9% </t>
  </si>
  <si>
    <t xml:space="preserve">1.04</t>
  </si>
  <si>
    <t xml:space="preserve">1.15</t>
  </si>
  <si>
    <t xml:space="preserve"> 8% </t>
  </si>
  <si>
    <t xml:space="preserve">Planted Pasture (5)</t>
  </si>
  <si>
    <t xml:space="preserve">1.14</t>
  </si>
  <si>
    <t xml:space="preserve">1.17</t>
  </si>
  <si>
    <t xml:space="preserve">1.16</t>
  </si>
  <si>
    <t xml:space="preserve">Bare Soil</t>
  </si>
  <si>
    <t xml:space="preserve">Abandoned (6)</t>
  </si>
  <si>
    <t xml:space="preserve">17% </t>
  </si>
  <si>
    <t xml:space="preserve"> 4% </t>
  </si>
  <si>
    <t xml:space="preserve">0.93</t>
  </si>
  <si>
    <t xml:space="preserve">0.82</t>
  </si>
  <si>
    <t xml:space="preserve">1.22</t>
  </si>
  <si>
    <t xml:space="preserve"> 7% </t>
  </si>
  <si>
    <t xml:space="preserve">0.88</t>
  </si>
  <si>
    <t xml:space="preserve">1 - The management, quality and productivity of rangeland varies widely. In this study, the management factor of rangeland is set to the IPCC values for ‘Moderately degraded grassland’.</t>
  </si>
  <si>
    <t xml:space="preserve">2 - Cropland is assumed to be ‘long term cultivated’. It assumed full tillage low fertilizer input is applied. The land use,
management and input factors are set accordingly.</t>
  </si>
  <si>
    <t xml:space="preserve">3 - Grass and shrubs is assumed to be unmanaged land, therefore no factors are applied to the default SOC values.</t>
  </si>
  <si>
    <r>
      <rPr>
        <sz val="10"/>
        <rFont val="Calibri Light"/>
        <family val="2"/>
        <charset val="1"/>
      </rPr>
      <t xml:space="preserve">4 - </t>
    </r>
    <r>
      <rPr>
        <sz val="9"/>
        <rFont val="Calibri"/>
        <family val="2"/>
        <charset val="1"/>
      </rPr>
      <t xml:space="preserve">Sugar cane is a assumed to be long term cultivated, with reduced tillage and high fertilizer inputs (without manure).</t>
    </r>
  </si>
  <si>
    <t xml:space="preserve">5 - Planted pasture is assumed to be improved grassland, with medium input. Land use, management and input factors are set accordingly.</t>
  </si>
  <si>
    <r>
      <rPr>
        <sz val="10"/>
        <color rgb="FF000000"/>
        <rFont val="Calibri Light"/>
        <family val="2"/>
        <charset val="1"/>
      </rPr>
      <t xml:space="preserve">6 - The values for set aside land are assumed to be representative for the abandoned agricultural land, no tillage and </t>
    </r>
    <r>
      <rPr>
        <sz val="10"/>
        <rFont val="Calibri Light"/>
        <family val="2"/>
        <charset val="1"/>
      </rPr>
      <t xml:space="preserve">no </t>
    </r>
    <r>
      <rPr>
        <sz val="10"/>
        <color rgb="FFFF0000"/>
        <rFont val="Calibri Light"/>
        <family val="2"/>
        <charset val="1"/>
      </rPr>
      <t xml:space="preserve">(low)</t>
    </r>
    <r>
      <rPr>
        <sz val="10"/>
        <rFont val="Calibri Light"/>
        <family val="2"/>
        <charset val="1"/>
      </rPr>
      <t xml:space="preserve"> inputs.</t>
    </r>
  </si>
  <si>
    <t xml:space="preserve">Value not given by IPCC</t>
  </si>
  <si>
    <t xml:space="preserve">No uncertainty computed</t>
  </si>
  <si>
    <t xml:space="preserve">AGB</t>
  </si>
  <si>
    <t xml:space="preserve">R2S ratio</t>
  </si>
  <si>
    <t xml:space="preserve">CF</t>
  </si>
  <si>
    <t xml:space="preserve">BCS</t>
  </si>
  <si>
    <t xml:space="preserve"> </t>
  </si>
  <si>
    <t xml:space="preserve">Rangeland</t>
  </si>
  <si>
    <t xml:space="preserve">Planted Forest (2)</t>
  </si>
  <si>
    <t xml:space="preserve">Crops</t>
  </si>
  <si>
    <t xml:space="preserve">Crops (3)</t>
  </si>
  <si>
    <t xml:space="preserve">Grass and Shrubs</t>
  </si>
  <si>
    <t xml:space="preserve">Sugar Cane</t>
  </si>
  <si>
    <t xml:space="preserve">Planted Pasture</t>
  </si>
  <si>
    <t xml:space="preserve">Abandoned</t>
  </si>
  <si>
    <t xml:space="preserve">Abandoned (4)</t>
  </si>
  <si>
    <t xml:space="preserve">AGB - NATURAL FOREST</t>
  </si>
  <si>
    <t xml:space="preserve">MEAN &amp; EE are CALCULATED. Obtained from the Min&amp;Max.</t>
  </si>
  <si>
    <r>
      <rPr>
        <sz val="10"/>
        <color rgb="FF000000"/>
        <rFont val="Calibri Light"/>
        <family val="2"/>
        <charset val="1"/>
      </rPr>
      <t xml:space="preserve">Given values of IPCC table </t>
    </r>
    <r>
      <rPr>
        <i val="true"/>
        <sz val="10"/>
        <color rgb="FF000000"/>
        <rFont val="Calibri Light"/>
        <family val="2"/>
        <charset val="1"/>
      </rPr>
      <t xml:space="preserve">NOT USED </t>
    </r>
    <r>
      <rPr>
        <sz val="10"/>
        <color rgb="FF000000"/>
        <rFont val="Calibri Light"/>
        <family val="2"/>
        <charset val="1"/>
      </rPr>
      <t xml:space="preserve">as the mean</t>
    </r>
  </si>
  <si>
    <t xml:space="preserve">LU</t>
  </si>
  <si>
    <t xml:space="preserve">AGB IPCC</t>
  </si>
  <si>
    <t xml:space="preserve">EE (%)</t>
  </si>
  <si>
    <t xml:space="preserve">EE (v)</t>
  </si>
  <si>
    <t xml:space="preserve">rng</t>
  </si>
  <si>
    <t xml:space="preserve">obs</t>
  </si>
  <si>
    <t xml:space="preserve">220 (210-280)</t>
  </si>
  <si>
    <t xml:space="preserve">210 (200-410)</t>
  </si>
  <si>
    <t xml:space="preserve">300 (120-400)</t>
  </si>
  <si>
    <t xml:space="preserve">60-230</t>
  </si>
  <si>
    <t xml:space="preserve">AGB - PLANTED FOREST</t>
  </si>
  <si>
    <t xml:space="preserve">Range not given (except code 505)</t>
  </si>
  <si>
    <t xml:space="preserve">Codes 105-405: No uncertainty given. Assumed deterministic composed by: 76.6% EUC, 23.4 % PIN i.e. every area of planted forest, in my model, is considered to have 76.6 E, 23.4 P.</t>
  </si>
  <si>
    <t xml:space="preserve">Code 505. Range given. Therefore, used min and max values  between EUC and PIN, then the range was set accordingly (</t>
  </si>
  <si>
    <t xml:space="preserve">140 euc</t>
  </si>
  <si>
    <t xml:space="preserve">76.6% Euc</t>
  </si>
  <si>
    <t xml:space="preserve">270 pin</t>
  </si>
  <si>
    <t xml:space="preserve">23.4% Pin</t>
  </si>
  <si>
    <t xml:space="preserve">unc values</t>
  </si>
  <si>
    <t xml:space="preserve">-</t>
  </si>
  <si>
    <t xml:space="preserve">No uncertainty</t>
  </si>
  <si>
    <t xml:space="preserve">90 euc</t>
  </si>
  <si>
    <t xml:space="preserve">110 pin</t>
  </si>
  <si>
    <t xml:space="preserve">200 euc</t>
  </si>
  <si>
    <t xml:space="preserve">300 pin</t>
  </si>
  <si>
    <t xml:space="preserve">30-120 euc (75 mean)</t>
  </si>
  <si>
    <t xml:space="preserve">60-170 pin (115 mean)</t>
  </si>
  <si>
    <t xml:space="preserve">Min-Max between EUC/PIN</t>
  </si>
  <si>
    <t xml:space="preserve">R2S - NATURAL AND PLANTED FOREST</t>
  </si>
  <si>
    <t xml:space="preserve">NO UNCERTAINTY for codes 403/405</t>
  </si>
  <si>
    <t xml:space="preserve">R2S IPCC</t>
  </si>
  <si>
    <t xml:space="preserve">AGB limit</t>
  </si>
  <si>
    <t xml:space="preserve">103/105</t>
  </si>
  <si>
    <t xml:space="preserve">0.20 (0.09 - 0.25) - AGB &lt; 125 </t>
  </si>
  <si>
    <t xml:space="preserve">0.24 (0.22 - 0.33) - AGB &gt; 125</t>
  </si>
  <si>
    <t xml:space="preserve">203/205</t>
  </si>
  <si>
    <t xml:space="preserve">0.56 (0.28 - 0.68) - AGB &lt; 20</t>
  </si>
  <si>
    <t xml:space="preserve">0.28 (0.27 - 0.28) - AGB &gt; 20 </t>
  </si>
  <si>
    <t xml:space="preserve">303/305</t>
  </si>
  <si>
    <t xml:space="preserve">0.24 (0.22 - 0.33) - AGB &gt; 125 </t>
  </si>
  <si>
    <t xml:space="preserve">403/405</t>
  </si>
  <si>
    <t xml:space="preserve">No uncertainty given</t>
  </si>
  <si>
    <t xml:space="preserve">503/505</t>
  </si>
  <si>
    <t xml:space="preserve">0.27 (0.27 - 0.28)</t>
  </si>
  <si>
    <t xml:space="preserve">Values to add on uncertainty table</t>
  </si>
  <si>
    <t xml:space="preserve">N-103</t>
  </si>
  <si>
    <t xml:space="preserve">⇒</t>
  </si>
  <si>
    <t xml:space="preserve">AGB_min (210) is &gt; 125</t>
  </si>
  <si>
    <t xml:space="preserve">N-203</t>
  </si>
  <si>
    <t xml:space="preserve">AGB_min (200) is &gt; 20</t>
  </si>
  <si>
    <t xml:space="preserve">N-303</t>
  </si>
  <si>
    <t xml:space="preserve">N-403</t>
  </si>
  <si>
    <t xml:space="preserve">N-503</t>
  </si>
  <si>
    <t xml:space="preserve">P-105</t>
  </si>
  <si>
    <t xml:space="preserve">AGB_min (140) is &gt; 125</t>
  </si>
  <si>
    <t xml:space="preserve">P-205</t>
  </si>
  <si>
    <t xml:space="preserve">AGB_min&amp;max (90-110) is &gt; 20</t>
  </si>
  <si>
    <t xml:space="preserve">P-305</t>
  </si>
  <si>
    <t xml:space="preserve">AGB_min (90) &lt; 125 &lt; AGB_max (270). Assumed EUC (min). Is more representative in BR</t>
  </si>
  <si>
    <t xml:space="preserve">P-405</t>
  </si>
  <si>
    <t xml:space="preserve">P-505</t>
  </si>
  <si>
    <t xml:space="preserve">CF - NATURAL &amp; PLANTED FOREST</t>
  </si>
  <si>
    <r>
      <rPr>
        <sz val="10"/>
        <color rgb="FF000000"/>
        <rFont val="Calibri Light"/>
        <family val="2"/>
        <charset val="1"/>
      </rPr>
      <t xml:space="preserve">Given value of IPCC table </t>
    </r>
    <r>
      <rPr>
        <i val="true"/>
        <sz val="10"/>
        <color rgb="FF000000"/>
        <rFont val="Calibri Light"/>
        <family val="2"/>
        <charset val="1"/>
      </rPr>
      <t xml:space="preserve">NOT USED </t>
    </r>
    <r>
      <rPr>
        <sz val="10"/>
        <color rgb="FF000000"/>
        <rFont val="Calibri Light"/>
        <family val="2"/>
        <charset val="1"/>
      </rPr>
      <t xml:space="preserve">as the mean</t>
    </r>
  </si>
  <si>
    <t xml:space="preserve">CF IPCC</t>
  </si>
  <si>
    <t xml:space="preserve">ALL</t>
  </si>
  <si>
    <r>
      <rPr>
        <sz val="10"/>
        <color rgb="FF1F497D"/>
        <rFont val="Calibri Light"/>
        <family val="2"/>
      </rPr>
      <t xml:space="preserve">0.47 </t>
    </r>
    <r>
      <rPr>
        <b val="true"/>
        <sz val="10"/>
        <color rgb="FF1F497D"/>
        <rFont val="Calibri Light"/>
        <family val="2"/>
      </rPr>
      <t xml:space="preserve">(</t>
    </r>
    <r>
      <rPr>
        <sz val="10"/>
        <color rgb="FF1F497D"/>
        <rFont val="Calibri Light"/>
        <family val="2"/>
      </rPr>
      <t xml:space="preserve">0.44 – 0.49</t>
    </r>
    <r>
      <rPr>
        <b val="true"/>
        <sz val="10"/>
        <color rgb="FF1F497D"/>
        <rFont val="Calibri Light"/>
        <family val="2"/>
      </rPr>
      <t xml:space="preserve">)</t>
    </r>
  </si>
  <si>
    <t xml:space="preserve">CF - RANGELAND, G&amp;S, PLANTED PASTURE</t>
  </si>
  <si>
    <t xml:space="preserve">Two values for CF: 0.47 (herbaceous biomass) and 0.5 (woody biomass)</t>
  </si>
  <si>
    <t xml:space="preserve">No range given</t>
  </si>
  <si>
    <t xml:space="preserve">RL</t>
  </si>
  <si>
    <t xml:space="preserve">0.5  (woody)</t>
  </si>
  <si>
    <t xml:space="preserve">no</t>
  </si>
  <si>
    <t xml:space="preserve">G&amp;S</t>
  </si>
  <si>
    <t xml:space="preserve">0.47 (herbaceous)</t>
  </si>
  <si>
    <t xml:space="preserve">PP</t>
  </si>
  <si>
    <t xml:space="preserve">soc_r_mean</t>
  </si>
  <si>
    <t xml:space="preserve">soc_r_std</t>
  </si>
  <si>
    <t xml:space="preserve">soc_r_min</t>
  </si>
  <si>
    <t xml:space="preserve">soc_r_max</t>
  </si>
  <si>
    <t xml:space="preserve">f_lu_mean</t>
  </si>
  <si>
    <t xml:space="preserve">f_lu_std</t>
  </si>
  <si>
    <t xml:space="preserve">f_lu_min</t>
  </si>
  <si>
    <t xml:space="preserve">f_lu_max</t>
  </si>
  <si>
    <t xml:space="preserve">f_mg_mean</t>
  </si>
  <si>
    <t xml:space="preserve">f_mg_std</t>
  </si>
  <si>
    <t xml:space="preserve">f_mg_min</t>
  </si>
  <si>
    <t xml:space="preserve">f_mg_max</t>
  </si>
  <si>
    <t xml:space="preserve">f_i_mean</t>
  </si>
  <si>
    <t xml:space="preserve">f_i_std</t>
  </si>
  <si>
    <t xml:space="preserve">f_i_min</t>
  </si>
  <si>
    <t xml:space="preserve">f_i_max</t>
  </si>
  <si>
    <t xml:space="preserve">agb_mean</t>
  </si>
  <si>
    <t xml:space="preserve">agb_std</t>
  </si>
  <si>
    <t xml:space="preserve">agb_min</t>
  </si>
  <si>
    <t xml:space="preserve">agb_max</t>
  </si>
  <si>
    <t xml:space="preserve">r2s_mean</t>
  </si>
  <si>
    <t xml:space="preserve">r2s_std</t>
  </si>
  <si>
    <t xml:space="preserve">r2s_min</t>
  </si>
  <si>
    <t xml:space="preserve">r2s_max</t>
  </si>
  <si>
    <t xml:space="preserve">cf_mean</t>
  </si>
  <si>
    <t xml:space="preserve">cf_std</t>
  </si>
  <si>
    <t xml:space="preserve">cf_min</t>
  </si>
  <si>
    <t xml:space="preserve">cf_max</t>
  </si>
  <si>
    <t xml:space="preserve">bcs_mean</t>
  </si>
  <si>
    <t xml:space="preserve">bcs_std</t>
  </si>
  <si>
    <t xml:space="preserve">bcs_min</t>
  </si>
  <si>
    <t xml:space="preserve">bcs_max</t>
  </si>
  <si>
    <t xml:space="preserve">value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</si>
</sst>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"/>
    <numFmt numFmtId="166" formatCode="0%"/>
    <numFmt numFmtId="167" formatCode="0.00"/>
    <numFmt numFmtId="168" formatCode="0.0%"/>
    <numFmt numFmtId="169" formatCode="0.0"/>
    <numFmt numFmtId="170" formatCode="0.000"/>
    <numFmt numFmtId="171" formatCode="0.00%"/>
  </numFmts>
  <fonts count="2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 Light"/>
      <family val="2"/>
      <charset val="1"/>
    </font>
    <font>
      <b val="true"/>
      <sz val="10"/>
      <color rgb="FF000000"/>
      <name val="Calibri Light"/>
      <family val="2"/>
      <charset val="1"/>
    </font>
    <font>
      <b val="true"/>
      <sz val="10"/>
      <color rgb="FFFFFFFF"/>
      <name val="Calibri Light"/>
      <family val="2"/>
      <charset val="1"/>
    </font>
    <font>
      <sz val="10"/>
      <color rgb="FF1F497D"/>
      <name val="Calibri Light"/>
      <family val="2"/>
      <charset val="1"/>
    </font>
    <font>
      <sz val="10"/>
      <color rgb="FF2F5597"/>
      <name val="Calibri Light"/>
      <family val="2"/>
      <charset val="1"/>
    </font>
    <font>
      <sz val="10"/>
      <color rgb="FFDDDDDD"/>
      <name val="Calibri Light"/>
      <family val="2"/>
      <charset val="1"/>
    </font>
    <font>
      <b val="true"/>
      <vertAlign val="subscript"/>
      <sz val="10"/>
      <color rgb="FFFFFFFF"/>
      <name val="Calibri Light"/>
      <family val="2"/>
      <charset val="1"/>
    </font>
    <font>
      <b val="true"/>
      <sz val="10"/>
      <name val="Calibri Light"/>
      <family val="2"/>
      <charset val="1"/>
    </font>
    <font>
      <sz val="10"/>
      <name val="Calibri Light"/>
      <family val="2"/>
      <charset val="1"/>
    </font>
    <font>
      <sz val="10"/>
      <color rgb="FFF2F2F2"/>
      <name val="Calibri Light"/>
      <family val="2"/>
      <charset val="1"/>
    </font>
    <font>
      <sz val="9"/>
      <name val="Calibri"/>
      <family val="2"/>
      <charset val="1"/>
    </font>
    <font>
      <sz val="10"/>
      <color rgb="FFFF0000"/>
      <name val="Calibri Light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0"/>
      <color rgb="FFBA131A"/>
      <name val="Calibri Light"/>
      <family val="2"/>
      <charset val="1"/>
    </font>
    <font>
      <b val="true"/>
      <sz val="9"/>
      <color rgb="FF000000"/>
      <name val="Tahoma"/>
      <family val="0"/>
      <charset val="1"/>
    </font>
    <font>
      <sz val="9"/>
      <color rgb="FF000000"/>
      <name val="Tahoma"/>
      <family val="0"/>
      <charset val="1"/>
    </font>
    <font>
      <i val="true"/>
      <sz val="10"/>
      <color rgb="FF000000"/>
      <name val="Calibri Light"/>
      <family val="2"/>
      <charset val="1"/>
    </font>
    <font>
      <sz val="10"/>
      <color rgb="FF1F4E79"/>
      <name val="Calibri Light"/>
      <family val="2"/>
      <charset val="1"/>
    </font>
    <font>
      <sz val="10"/>
      <color rgb="FF1F497D"/>
      <name val="Calibri Light"/>
      <family val="2"/>
    </font>
    <font>
      <b val="true"/>
      <sz val="10"/>
      <color rgb="FF1F497D"/>
      <name val="Calibri Light"/>
      <family val="2"/>
    </font>
    <font>
      <sz val="10"/>
      <color rgb="FFCE181E"/>
      <name val="Calibri Light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C7CE"/>
        <bgColor rgb="FFF8CBAD"/>
      </patternFill>
    </fill>
    <fill>
      <patternFill patternType="solid">
        <fgColor rgb="FFBFBFBF"/>
        <bgColor rgb="FFBDD7EE"/>
      </patternFill>
    </fill>
    <fill>
      <patternFill patternType="solid">
        <fgColor rgb="FF44546A"/>
        <bgColor rgb="FF595959"/>
      </patternFill>
    </fill>
    <fill>
      <patternFill patternType="solid">
        <fgColor rgb="FFF2F2F2"/>
        <bgColor rgb="FFFFFFFF"/>
      </patternFill>
    </fill>
    <fill>
      <patternFill patternType="solid">
        <fgColor rgb="FFF8CBAD"/>
        <bgColor rgb="FFFFC7CE"/>
      </patternFill>
    </fill>
    <fill>
      <patternFill patternType="solid">
        <fgColor rgb="FFFFD966"/>
        <bgColor rgb="FFF8CBAD"/>
      </patternFill>
    </fill>
    <fill>
      <patternFill patternType="solid">
        <fgColor rgb="FFD9D9D9"/>
        <bgColor rgb="FFDDDDDD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2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0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3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8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8" fillId="0" borderId="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1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8" fillId="0" borderId="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8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1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8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2" fillId="0" borderId="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2" fillId="0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5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9" fontId="4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5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2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2" fillId="0" borderId="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2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48">
    <dxf>
      <font>
        <color rgb="FFD9D9D9"/>
      </font>
      <fill>
        <patternFill>
          <bgColor rgb="FFFFFFFF"/>
        </patternFill>
      </fill>
    </dxf>
    <dxf>
      <font>
        <color rgb="FFD9D9D9"/>
      </font>
      <fill>
        <patternFill>
          <bgColor rgb="FFFFFFFF"/>
        </patternFill>
      </fill>
    </dxf>
    <dxf>
      <font>
        <color rgb="FFD9D9D9"/>
      </font>
      <fill>
        <patternFill>
          <bgColor rgb="FFFFFFFF"/>
        </patternFill>
      </fill>
    </dxf>
    <dxf>
      <font>
        <color rgb="FFD9D9D9"/>
      </font>
      <fill>
        <patternFill>
          <bgColor rgb="FFFFFFFF"/>
        </patternFill>
      </fill>
    </dxf>
    <dxf>
      <font>
        <color rgb="FFD9D9D9"/>
      </font>
      <fill>
        <patternFill>
          <bgColor rgb="FFFFFFFF"/>
        </patternFill>
      </fill>
    </dxf>
    <dxf>
      <font>
        <color rgb="FFD9D9D9"/>
      </font>
      <fill>
        <patternFill>
          <bgColor rgb="FFFFFFFF"/>
        </patternFill>
      </fill>
    </dxf>
    <dxf>
      <font>
        <color rgb="FFD9D9D9"/>
      </font>
      <fill>
        <patternFill>
          <bgColor rgb="FFFFFFFF"/>
        </patternFill>
      </fill>
    </dxf>
    <dxf>
      <font>
        <color rgb="FFD9D9D9"/>
      </font>
      <fill>
        <patternFill>
          <bgColor rgb="FFFFFFFF"/>
        </patternFill>
      </fill>
    </dxf>
    <dxf>
      <font>
        <color rgb="FFD9D9D9"/>
      </font>
      <fill>
        <patternFill>
          <bgColor rgb="FFFFFFFF"/>
        </patternFill>
      </fill>
    </dxf>
    <dxf>
      <font>
        <color rgb="FFD9D9D9"/>
      </font>
      <fill>
        <patternFill>
          <bgColor rgb="FFFFFFFF"/>
        </patternFill>
      </fill>
    </dxf>
    <dxf>
      <font>
        <color rgb="FFD9D9D9"/>
      </font>
      <fill>
        <patternFill>
          <bgColor rgb="FFFFFFFF"/>
        </patternFill>
      </fill>
    </dxf>
    <dxf>
      <font>
        <color rgb="FFD9D9D9"/>
      </font>
      <fill>
        <patternFill>
          <bgColor rgb="FFFFFFFF"/>
        </patternFill>
      </fill>
    </dxf>
    <dxf>
      <font>
        <color rgb="FFD9D9D9"/>
      </font>
      <fill>
        <patternFill>
          <bgColor rgb="FFFFFFFF"/>
        </patternFill>
      </fill>
    </dxf>
    <dxf>
      <font>
        <color rgb="FFD9D9D9"/>
      </font>
      <fill>
        <patternFill>
          <bgColor rgb="FFFFFFFF"/>
        </patternFill>
      </fill>
    </dxf>
    <dxf>
      <font>
        <color rgb="FFD9D9D9"/>
      </font>
      <fill>
        <patternFill>
          <bgColor rgb="FFFFFFFF"/>
        </patternFill>
      </fill>
    </dxf>
    <dxf>
      <font>
        <color rgb="FFD9D9D9"/>
      </font>
      <fill>
        <patternFill>
          <bgColor rgb="FFFFFFFF"/>
        </patternFill>
      </fill>
    </dxf>
    <dxf>
      <font>
        <color rgb="FFD9D9D9"/>
      </font>
      <fill>
        <patternFill>
          <bgColor rgb="FFFFFFFF"/>
        </patternFill>
      </fill>
    </dxf>
    <dxf>
      <font>
        <color rgb="FFD9D9D9"/>
      </font>
      <fill>
        <patternFill>
          <bgColor rgb="FFFFFFFF"/>
        </patternFill>
      </fill>
    </dxf>
    <dxf>
      <font>
        <color rgb="FFD9D9D9"/>
      </font>
      <fill>
        <patternFill>
          <bgColor rgb="FFFFFFFF"/>
        </patternFill>
      </fill>
    </dxf>
    <dxf>
      <font>
        <color rgb="FFD9D9D9"/>
      </font>
      <fill>
        <patternFill>
          <bgColor rgb="FFFFFFFF"/>
        </patternFill>
      </fill>
    </dxf>
    <dxf>
      <font>
        <color rgb="FFD9D9D9"/>
      </font>
      <fill>
        <patternFill>
          <bgColor rgb="FFFFFFFF"/>
        </patternFill>
      </fill>
    </dxf>
    <dxf>
      <font>
        <color rgb="FFD9D9D9"/>
      </font>
      <fill>
        <patternFill>
          <bgColor rgb="FFFFFFFF"/>
        </patternFill>
      </fill>
    </dxf>
    <dxf>
      <font>
        <color rgb="FFD9D9D9"/>
      </font>
      <fill>
        <patternFill>
          <bgColor rgb="FFFFFFFF"/>
        </patternFill>
      </fill>
    </dxf>
    <dxf>
      <font>
        <color rgb="FFD9D9D9"/>
      </font>
      <fill>
        <patternFill>
          <bgColor rgb="FFFFFFFF"/>
        </patternFill>
      </fill>
    </dxf>
    <dxf>
      <font>
        <color rgb="FFD9D9D9"/>
      </font>
      <fill>
        <patternFill>
          <bgColor rgb="FFFFFFFF"/>
        </patternFill>
      </fill>
    </dxf>
    <dxf>
      <font>
        <color rgb="FFD9D9D9"/>
      </font>
      <fill>
        <patternFill>
          <bgColor rgb="FFFFFFFF"/>
        </patternFill>
      </fill>
    </dxf>
    <dxf>
      <font>
        <color rgb="FFD9D9D9"/>
      </font>
      <fill>
        <patternFill>
          <bgColor rgb="FFFFFFFF"/>
        </patternFill>
      </fill>
    </dxf>
    <dxf>
      <font>
        <color rgb="FFD9D9D9"/>
      </font>
      <fill>
        <patternFill>
          <bgColor rgb="FFFFFFFF"/>
        </patternFill>
      </fill>
    </dxf>
    <dxf>
      <font>
        <color rgb="FFD9D9D9"/>
      </font>
      <fill>
        <patternFill>
          <bgColor rgb="FFFFFFFF"/>
        </patternFill>
      </fill>
    </dxf>
    <dxf>
      <font>
        <color rgb="FFD9D9D9"/>
      </font>
      <fill>
        <patternFill>
          <bgColor rgb="FFFFFFFF"/>
        </patternFill>
      </fill>
    </dxf>
    <dxf>
      <font>
        <color rgb="FFD9D9D9"/>
      </font>
      <fill>
        <patternFill>
          <bgColor rgb="FFFFFFFF"/>
        </patternFill>
      </fill>
    </dxf>
    <dxf>
      <font>
        <color rgb="FFD9D9D9"/>
      </font>
      <fill>
        <patternFill>
          <bgColor rgb="FFFFFFFF"/>
        </patternFill>
      </fill>
    </dxf>
    <dxf>
      <font>
        <color rgb="FFD9D9D9"/>
      </font>
      <fill>
        <patternFill>
          <bgColor rgb="FFFFFFFF"/>
        </patternFill>
      </fill>
    </dxf>
    <dxf>
      <font>
        <color rgb="FFD9D9D9"/>
      </font>
      <fill>
        <patternFill>
          <bgColor rgb="FFFFFFFF"/>
        </patternFill>
      </fill>
    </dxf>
    <dxf>
      <font>
        <color rgb="FFD9D9D9"/>
      </font>
      <fill>
        <patternFill>
          <bgColor rgb="FFFFFFFF"/>
        </patternFill>
      </fill>
    </dxf>
    <dxf>
      <font>
        <color rgb="FFD9D9D9"/>
      </font>
      <fill>
        <patternFill>
          <bgColor rgb="FFFFFFFF"/>
        </patternFill>
      </fill>
    </dxf>
    <dxf>
      <font>
        <color rgb="FFD9D9D9"/>
      </font>
      <fill>
        <patternFill>
          <bgColor rgb="FFFFFFFF"/>
        </patternFill>
      </fill>
    </dxf>
    <dxf>
      <font>
        <color rgb="FFD9D9D9"/>
      </font>
      <fill>
        <patternFill>
          <bgColor rgb="FFFFFFFF"/>
        </patternFill>
      </fill>
    </dxf>
    <dxf>
      <font>
        <color rgb="FFD9D9D9"/>
      </font>
      <fill>
        <patternFill>
          <bgColor rgb="FFFFFFFF"/>
        </patternFill>
      </fill>
    </dxf>
    <dxf>
      <font>
        <color rgb="FFD9D9D9"/>
      </font>
      <fill>
        <patternFill>
          <bgColor rgb="FFFFFFFF"/>
        </patternFill>
      </fill>
    </dxf>
    <dxf>
      <font>
        <color rgb="FFD9D9D9"/>
      </font>
      <fill>
        <patternFill>
          <bgColor rgb="FFFFFFFF"/>
        </patternFill>
      </fill>
    </dxf>
    <dxf>
      <font>
        <color rgb="FFD9D9D9"/>
      </font>
      <fill>
        <patternFill>
          <bgColor rgb="FFFFFFFF"/>
        </patternFill>
      </fill>
    </dxf>
    <dxf>
      <font>
        <color rgb="FFD9D9D9"/>
      </font>
      <fill>
        <patternFill>
          <bgColor rgb="FFFFFFFF"/>
        </patternFill>
      </fill>
    </dxf>
    <dxf>
      <font>
        <color rgb="FFD9D9D9"/>
      </font>
      <fill>
        <patternFill>
          <bgColor rgb="FFFFFFFF"/>
        </patternFill>
      </fill>
    </dxf>
    <dxf>
      <font>
        <color rgb="FFD9D9D9"/>
      </font>
      <fill>
        <patternFill>
          <bgColor rgb="FFFFFFFF"/>
        </patternFill>
      </fill>
    </dxf>
    <dxf>
      <font>
        <color rgb="FFD9D9D9"/>
      </font>
      <fill>
        <patternFill>
          <bgColor rgb="FFFFFFFF"/>
        </patternFill>
      </fill>
    </dxf>
    <dxf>
      <font>
        <color rgb="FFD9D9D9"/>
      </font>
      <fill>
        <patternFill>
          <bgColor rgb="FFFFFFFF"/>
        </patternFill>
      </fill>
    </dxf>
    <dxf>
      <font>
        <color rgb="FFD9D9D9"/>
      </font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CE181E"/>
      <rgbColor rgb="FFF2F2F2"/>
      <rgbColor rgb="FFD6DCE5"/>
      <rgbColor rgb="FF660066"/>
      <rgbColor rgb="FFFF8080"/>
      <rgbColor rgb="FF2F5597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DDDDDD"/>
      <rgbColor rgb="FFFFD966"/>
      <rgbColor rgb="FF99CCFF"/>
      <rgbColor rgb="FFFFC7CE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595959"/>
      <rgbColor rgb="FF8497B0"/>
      <rgbColor rgb="FF1F4E79"/>
      <rgbColor rgb="FF339966"/>
      <rgbColor rgb="FF003300"/>
      <rgbColor rgb="FF333300"/>
      <rgbColor rgb="FFBA131A"/>
      <rgbColor rgb="FF993366"/>
      <rgbColor rgb="FF1F497D"/>
      <rgbColor rgb="FF44546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D6DCE5"/>
    <pageSetUpPr fitToPage="false"/>
  </sheetPr>
  <dimension ref="A1:K2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16" activeCellId="0" sqref="F16"/>
    </sheetView>
  </sheetViews>
  <sheetFormatPr defaultRowHeight="12.9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28"/>
    <col collapsed="false" customWidth="true" hidden="false" outlineLevel="0" max="3" min="3" style="0" width="10.57"/>
    <col collapsed="false" customWidth="true" hidden="false" outlineLevel="0" max="4" min="4" style="0" width="4.85"/>
    <col collapsed="false" customWidth="true" hidden="false" outlineLevel="0" max="1025" min="5" style="0" width="8.53"/>
  </cols>
  <sheetData>
    <row r="1" customFormat="false" ht="12.95" hidden="false" customHeight="true" outlineLevel="0" collapsed="false">
      <c r="A1" s="1" t="s">
        <v>0</v>
      </c>
      <c r="B1" s="2"/>
      <c r="C1" s="3"/>
      <c r="D1" s="3"/>
    </row>
    <row r="2" customFormat="false" ht="12.95" hidden="false" customHeight="true" outlineLevel="0" collapsed="false">
      <c r="A2" s="4" t="s">
        <v>1</v>
      </c>
      <c r="B2" s="4"/>
      <c r="C2" s="4"/>
      <c r="D2" s="5"/>
      <c r="E2" s="6" t="s">
        <v>2</v>
      </c>
      <c r="F2" s="6"/>
      <c r="G2" s="6"/>
      <c r="H2" s="6"/>
      <c r="I2" s="6"/>
      <c r="J2" s="6"/>
      <c r="K2" s="6"/>
    </row>
    <row r="3" customFormat="false" ht="12.95" hidden="false" customHeight="true" outlineLevel="0" collapsed="false">
      <c r="A3" s="7" t="s">
        <v>3</v>
      </c>
      <c r="B3" s="7" t="s">
        <v>4</v>
      </c>
      <c r="C3" s="7" t="s">
        <v>5</v>
      </c>
      <c r="D3" s="5"/>
      <c r="E3" s="8" t="s">
        <v>6</v>
      </c>
      <c r="F3" s="8" t="s">
        <v>7</v>
      </c>
      <c r="G3" s="8" t="s">
        <v>8</v>
      </c>
      <c r="H3" s="8" t="s">
        <v>9</v>
      </c>
      <c r="I3" s="8" t="s">
        <v>10</v>
      </c>
      <c r="J3" s="8" t="s">
        <v>11</v>
      </c>
      <c r="K3" s="8" t="s">
        <v>12</v>
      </c>
    </row>
    <row r="4" customFormat="false" ht="12.95" hidden="false" customHeight="true" outlineLevel="0" collapsed="false">
      <c r="A4" s="9" t="s">
        <v>13</v>
      </c>
      <c r="B4" s="10" t="s">
        <v>14</v>
      </c>
      <c r="C4" s="5" t="n">
        <v>11</v>
      </c>
      <c r="D4" s="5"/>
      <c r="E4" s="11" t="n">
        <v>34</v>
      </c>
      <c r="F4" s="12" t="n">
        <v>0.9</v>
      </c>
      <c r="G4" s="13" t="n">
        <f aca="false">E4*90%</f>
        <v>30.6</v>
      </c>
      <c r="H4" s="13" t="n">
        <f aca="false">G4/2</f>
        <v>15.3</v>
      </c>
      <c r="I4" s="13" t="n">
        <f aca="false">E4-(H4*2)</f>
        <v>3.4</v>
      </c>
      <c r="J4" s="13" t="n">
        <f aca="false">E4+(H4*2)</f>
        <v>64.6</v>
      </c>
      <c r="K4" s="13" t="n">
        <f aca="false">J4-I4</f>
        <v>61.2</v>
      </c>
    </row>
    <row r="5" customFormat="false" ht="12.95" hidden="false" customHeight="true" outlineLevel="0" collapsed="false">
      <c r="A5" s="9"/>
      <c r="B5" s="10" t="s">
        <v>15</v>
      </c>
      <c r="C5" s="5" t="n">
        <v>12</v>
      </c>
      <c r="D5" s="5"/>
      <c r="E5" s="11" t="n">
        <v>31</v>
      </c>
      <c r="F5" s="12" t="n">
        <v>0.9</v>
      </c>
      <c r="G5" s="13" t="n">
        <f aca="false">E5*90%</f>
        <v>27.9</v>
      </c>
      <c r="H5" s="13" t="n">
        <f aca="false">G5/2</f>
        <v>13.95</v>
      </c>
      <c r="I5" s="13" t="n">
        <f aca="false">E5-(H5*2)</f>
        <v>3.1</v>
      </c>
      <c r="J5" s="13" t="n">
        <f aca="false">E5+(H5*2)</f>
        <v>58.9</v>
      </c>
      <c r="K5" s="13" t="n">
        <f aca="false">J5-I5</f>
        <v>55.8</v>
      </c>
    </row>
    <row r="6" customFormat="false" ht="12.95" hidden="false" customHeight="true" outlineLevel="0" collapsed="false">
      <c r="A6" s="9"/>
      <c r="B6" s="10" t="s">
        <v>16</v>
      </c>
      <c r="C6" s="5" t="n">
        <v>13</v>
      </c>
      <c r="D6" s="5"/>
      <c r="E6" s="11" t="n">
        <v>39</v>
      </c>
      <c r="F6" s="12" t="n">
        <v>0.9</v>
      </c>
      <c r="G6" s="13" t="n">
        <f aca="false">E6*90%</f>
        <v>35.1</v>
      </c>
      <c r="H6" s="13" t="n">
        <f aca="false">G6/2</f>
        <v>17.55</v>
      </c>
      <c r="I6" s="13" t="n">
        <f aca="false">E6-(H6*2)</f>
        <v>3.9</v>
      </c>
      <c r="J6" s="13" t="n">
        <f aca="false">E6+(H6*2)</f>
        <v>74.1</v>
      </c>
      <c r="K6" s="13" t="n">
        <f aca="false">J6-I6</f>
        <v>70.2</v>
      </c>
    </row>
    <row r="7" customFormat="false" ht="12.95" hidden="false" customHeight="true" outlineLevel="0" collapsed="false">
      <c r="A7" s="9"/>
      <c r="B7" s="10" t="s">
        <v>17</v>
      </c>
      <c r="C7" s="5" t="n">
        <v>14</v>
      </c>
      <c r="D7" s="5"/>
      <c r="E7" s="11" t="n">
        <v>66</v>
      </c>
      <c r="F7" s="12" t="n">
        <v>0.9</v>
      </c>
      <c r="G7" s="13" t="n">
        <f aca="false">E7*90%</f>
        <v>59.4</v>
      </c>
      <c r="H7" s="13" t="n">
        <f aca="false">G7/2</f>
        <v>29.7</v>
      </c>
      <c r="I7" s="13" t="n">
        <f aca="false">E7-(H7*2)</f>
        <v>6.6</v>
      </c>
      <c r="J7" s="13" t="n">
        <f aca="false">E7+(H7*2)</f>
        <v>125.4</v>
      </c>
      <c r="K7" s="13" t="n">
        <f aca="false">J7-I7</f>
        <v>118.8</v>
      </c>
    </row>
    <row r="8" customFormat="false" ht="12.95" hidden="false" customHeight="true" outlineLevel="0" collapsed="false">
      <c r="A8" s="9"/>
      <c r="B8" s="10" t="s">
        <v>18</v>
      </c>
      <c r="C8" s="5" t="n">
        <v>15</v>
      </c>
      <c r="D8" s="5"/>
      <c r="E8" s="11" t="n">
        <v>34</v>
      </c>
      <c r="F8" s="12" t="n">
        <v>0.9</v>
      </c>
      <c r="G8" s="13" t="n">
        <f aca="false">E8*90%</f>
        <v>30.6</v>
      </c>
      <c r="H8" s="13" t="n">
        <f aca="false">G8/2</f>
        <v>15.3</v>
      </c>
      <c r="I8" s="13" t="n">
        <f aca="false">E8-(H8*2)</f>
        <v>3.4</v>
      </c>
      <c r="J8" s="13" t="n">
        <f aca="false">E8+(H8*2)</f>
        <v>64.6</v>
      </c>
      <c r="K8" s="13" t="n">
        <f aca="false">J8-I8</f>
        <v>61.2</v>
      </c>
    </row>
    <row r="9" customFormat="false" ht="12.95" hidden="false" customHeight="true" outlineLevel="0" collapsed="false">
      <c r="A9" s="9" t="s">
        <v>19</v>
      </c>
      <c r="B9" s="10" t="s">
        <v>16</v>
      </c>
      <c r="C9" s="5" t="n">
        <v>103</v>
      </c>
      <c r="D9" s="5"/>
      <c r="E9" s="11" t="n">
        <v>86</v>
      </c>
      <c r="F9" s="12" t="n">
        <v>0.9</v>
      </c>
      <c r="G9" s="13" t="n">
        <f aca="false">E9*90%</f>
        <v>77.4</v>
      </c>
      <c r="H9" s="13" t="n">
        <f aca="false">G9/2</f>
        <v>38.7</v>
      </c>
      <c r="I9" s="13" t="n">
        <f aca="false">E9-(H9*2)</f>
        <v>8.59999999999999</v>
      </c>
      <c r="J9" s="13" t="n">
        <f aca="false">E9+(H9*2)</f>
        <v>163.4</v>
      </c>
      <c r="K9" s="13" t="n">
        <f aca="false">J9-I9</f>
        <v>154.8</v>
      </c>
    </row>
    <row r="10" customFormat="false" ht="12.95" hidden="false" customHeight="true" outlineLevel="0" collapsed="false">
      <c r="A10" s="9"/>
      <c r="B10" s="10" t="s">
        <v>17</v>
      </c>
      <c r="C10" s="5" t="n">
        <v>104</v>
      </c>
      <c r="D10" s="5"/>
      <c r="E10" s="11" t="n">
        <v>86</v>
      </c>
      <c r="F10" s="12" t="n">
        <v>0.9</v>
      </c>
      <c r="G10" s="13" t="n">
        <f aca="false">E10*90%</f>
        <v>77.4</v>
      </c>
      <c r="H10" s="13" t="n">
        <f aca="false">G10/2</f>
        <v>38.7</v>
      </c>
      <c r="I10" s="13" t="n">
        <f aca="false">E10-(H10*2)</f>
        <v>8.59999999999999</v>
      </c>
      <c r="J10" s="13" t="n">
        <f aca="false">E10+(H10*2)</f>
        <v>163.4</v>
      </c>
      <c r="K10" s="13" t="n">
        <f aca="false">J10-I10</f>
        <v>154.8</v>
      </c>
    </row>
    <row r="11" customFormat="false" ht="12.95" hidden="false" customHeight="true" outlineLevel="0" collapsed="false">
      <c r="A11" s="9" t="s">
        <v>20</v>
      </c>
      <c r="B11" s="10" t="s">
        <v>16</v>
      </c>
      <c r="C11" s="5" t="n">
        <v>1003</v>
      </c>
      <c r="D11" s="5"/>
      <c r="E11" s="14" t="n">
        <v>115</v>
      </c>
      <c r="F11" s="12" t="n">
        <v>0.9</v>
      </c>
      <c r="G11" s="13" t="n">
        <f aca="false">E11*90%</f>
        <v>103.5</v>
      </c>
      <c r="H11" s="13" t="n">
        <f aca="false">G11/2</f>
        <v>51.75</v>
      </c>
      <c r="I11" s="13" t="n">
        <f aca="false">E11-(H11*2)</f>
        <v>11.5</v>
      </c>
      <c r="J11" s="13" t="n">
        <f aca="false">E11+(H11*2)</f>
        <v>218.5</v>
      </c>
      <c r="K11" s="13" t="n">
        <f aca="false">J11-I11</f>
        <v>207</v>
      </c>
    </row>
    <row r="12" customFormat="false" ht="12.95" hidden="false" customHeight="true" outlineLevel="0" collapsed="false">
      <c r="A12" s="9"/>
      <c r="B12" s="10" t="s">
        <v>17</v>
      </c>
      <c r="C12" s="5" t="n">
        <v>1004</v>
      </c>
      <c r="D12" s="5"/>
      <c r="E12" s="14" t="n">
        <v>115</v>
      </c>
      <c r="F12" s="12" t="n">
        <v>0.9</v>
      </c>
      <c r="G12" s="13" t="n">
        <f aca="false">E12*90%</f>
        <v>103.5</v>
      </c>
      <c r="H12" s="13" t="n">
        <f aca="false">G12/2</f>
        <v>51.75</v>
      </c>
      <c r="I12" s="13" t="n">
        <f aca="false">E12-(H12*2)</f>
        <v>11.5</v>
      </c>
      <c r="J12" s="13" t="n">
        <f aca="false">E12+(H12*2)</f>
        <v>218.5</v>
      </c>
      <c r="K12" s="13" t="n">
        <f aca="false">J12-I12</f>
        <v>207</v>
      </c>
    </row>
    <row r="13" customFormat="false" ht="12.95" hidden="false" customHeight="true" outlineLevel="0" collapsed="false">
      <c r="A13" s="9"/>
      <c r="B13" s="10" t="s">
        <v>18</v>
      </c>
      <c r="C13" s="5" t="n">
        <v>1005</v>
      </c>
      <c r="D13" s="5"/>
      <c r="E13" s="14" t="n">
        <v>115</v>
      </c>
      <c r="F13" s="12" t="n">
        <v>0.9</v>
      </c>
      <c r="G13" s="13" t="n">
        <f aca="false">E13*90%</f>
        <v>103.5</v>
      </c>
      <c r="H13" s="13" t="n">
        <f aca="false">G13/2</f>
        <v>51.75</v>
      </c>
      <c r="I13" s="13" t="n">
        <f aca="false">E13-(H13*2)</f>
        <v>11.5</v>
      </c>
      <c r="J13" s="13" t="n">
        <f aca="false">E13+(H13*2)</f>
        <v>218.5</v>
      </c>
      <c r="K13" s="13" t="n">
        <f aca="false">J13-I13</f>
        <v>207</v>
      </c>
    </row>
    <row r="14" customFormat="false" ht="12.95" hidden="false" customHeight="true" outlineLevel="0" collapsed="false">
      <c r="A14" s="9" t="s">
        <v>21</v>
      </c>
      <c r="B14" s="10" t="s">
        <v>14</v>
      </c>
      <c r="C14" s="5" t="n">
        <v>10001</v>
      </c>
      <c r="D14" s="5"/>
      <c r="E14" s="11" t="n">
        <v>88</v>
      </c>
      <c r="F14" s="12" t="n">
        <v>0.9</v>
      </c>
      <c r="G14" s="13" t="n">
        <f aca="false">E14*90%</f>
        <v>79.2</v>
      </c>
      <c r="H14" s="13" t="n">
        <f aca="false">G14/2</f>
        <v>39.6</v>
      </c>
      <c r="I14" s="13" t="n">
        <f aca="false">E14-(H14*2)</f>
        <v>8.8</v>
      </c>
      <c r="J14" s="13" t="n">
        <f aca="false">E14+(H14*2)</f>
        <v>167.2</v>
      </c>
      <c r="K14" s="13" t="n">
        <f aca="false">J14-I14</f>
        <v>158.4</v>
      </c>
    </row>
    <row r="15" customFormat="false" ht="12.95" hidden="false" customHeight="true" outlineLevel="0" collapsed="false">
      <c r="A15" s="9" t="s">
        <v>21</v>
      </c>
      <c r="B15" s="10" t="s">
        <v>15</v>
      </c>
      <c r="C15" s="5" t="n">
        <v>10002</v>
      </c>
      <c r="D15" s="5"/>
      <c r="E15" s="11" t="n">
        <v>38</v>
      </c>
      <c r="F15" s="12" t="n">
        <v>0.9</v>
      </c>
      <c r="G15" s="13" t="n">
        <f aca="false">E15*90%</f>
        <v>34.2</v>
      </c>
      <c r="H15" s="13" t="n">
        <f aca="false">G15/2</f>
        <v>17.1</v>
      </c>
      <c r="I15" s="13" t="n">
        <f aca="false">E15-(H15*2)</f>
        <v>3.8</v>
      </c>
      <c r="J15" s="13" t="n">
        <f aca="false">E15+(H15*2)</f>
        <v>72.2</v>
      </c>
      <c r="K15" s="13" t="n">
        <f aca="false">J15-I15</f>
        <v>68.4</v>
      </c>
    </row>
    <row r="16" customFormat="false" ht="12.95" hidden="false" customHeight="true" outlineLevel="0" collapsed="false">
      <c r="A16" s="9"/>
      <c r="B16" s="10" t="s">
        <v>16</v>
      </c>
      <c r="C16" s="5" t="n">
        <v>10003</v>
      </c>
      <c r="D16" s="5"/>
      <c r="E16" s="11" t="n">
        <v>65</v>
      </c>
      <c r="F16" s="12" t="n">
        <v>0.9</v>
      </c>
      <c r="G16" s="13" t="n">
        <f aca="false">E16*90%</f>
        <v>58.5</v>
      </c>
      <c r="H16" s="13" t="n">
        <f aca="false">G16/2</f>
        <v>29.25</v>
      </c>
      <c r="I16" s="13" t="n">
        <f aca="false">E16-(H16*2)</f>
        <v>6.5</v>
      </c>
      <c r="J16" s="13" t="n">
        <f aca="false">E16+(H16*2)</f>
        <v>123.5</v>
      </c>
      <c r="K16" s="13" t="n">
        <f aca="false">J16-I16</f>
        <v>117</v>
      </c>
    </row>
    <row r="17" customFormat="false" ht="12.95" hidden="false" customHeight="true" outlineLevel="0" collapsed="false">
      <c r="A17" s="9"/>
      <c r="B17" s="10" t="s">
        <v>17</v>
      </c>
      <c r="C17" s="5" t="n">
        <v>10004</v>
      </c>
      <c r="D17" s="5"/>
      <c r="E17" s="11" t="n">
        <v>44</v>
      </c>
      <c r="F17" s="12" t="n">
        <v>0.9</v>
      </c>
      <c r="G17" s="13" t="n">
        <f aca="false">E17*90%</f>
        <v>39.6</v>
      </c>
      <c r="H17" s="13" t="n">
        <f aca="false">G17/2</f>
        <v>19.8</v>
      </c>
      <c r="I17" s="13" t="n">
        <f aca="false">E17-(H17*2)</f>
        <v>4.4</v>
      </c>
      <c r="J17" s="13" t="n">
        <f aca="false">E17+(H17*2)</f>
        <v>83.6</v>
      </c>
      <c r="K17" s="13" t="n">
        <f aca="false">J17-I17</f>
        <v>79.2</v>
      </c>
    </row>
    <row r="18" customFormat="false" ht="12.95" hidden="false" customHeight="true" outlineLevel="0" collapsed="false">
      <c r="A18" s="9"/>
      <c r="B18" s="10" t="s">
        <v>18</v>
      </c>
      <c r="C18" s="5" t="n">
        <v>10005</v>
      </c>
      <c r="D18" s="5"/>
      <c r="E18" s="11" t="n">
        <v>88</v>
      </c>
      <c r="F18" s="12" t="n">
        <v>0.9</v>
      </c>
      <c r="G18" s="13" t="n">
        <f aca="false">E18*90%</f>
        <v>79.2</v>
      </c>
      <c r="H18" s="13" t="n">
        <f aca="false">G18/2</f>
        <v>39.6</v>
      </c>
      <c r="I18" s="13" t="n">
        <f aca="false">E18-(H18*2)</f>
        <v>8.8</v>
      </c>
      <c r="J18" s="13" t="n">
        <f aca="false">E18+(H18*2)</f>
        <v>167.2</v>
      </c>
      <c r="K18" s="13" t="n">
        <f aca="false">J18-I18</f>
        <v>158.4</v>
      </c>
    </row>
    <row r="19" customFormat="false" ht="12.95" hidden="false" customHeight="true" outlineLevel="0" collapsed="false">
      <c r="A19" s="9" t="s">
        <v>22</v>
      </c>
      <c r="B19" s="10" t="s">
        <v>14</v>
      </c>
      <c r="C19" s="5" t="n">
        <v>100001</v>
      </c>
      <c r="D19" s="5"/>
      <c r="E19" s="11" t="n">
        <v>63</v>
      </c>
      <c r="F19" s="12" t="n">
        <v>0.9</v>
      </c>
      <c r="G19" s="13" t="n">
        <f aca="false">E19*90%</f>
        <v>56.7</v>
      </c>
      <c r="H19" s="13" t="n">
        <f aca="false">G19/2</f>
        <v>28.35</v>
      </c>
      <c r="I19" s="13" t="n">
        <f aca="false">E19-(H19*2)</f>
        <v>6.3</v>
      </c>
      <c r="J19" s="13" t="n">
        <f aca="false">E19+(H19*2)</f>
        <v>119.7</v>
      </c>
      <c r="K19" s="13" t="n">
        <f aca="false">J19-I19</f>
        <v>113.4</v>
      </c>
    </row>
    <row r="20" customFormat="false" ht="12.95" hidden="false" customHeight="true" outlineLevel="0" collapsed="false">
      <c r="A20" s="10"/>
      <c r="B20" s="10" t="s">
        <v>15</v>
      </c>
      <c r="C20" s="5" t="n">
        <v>100002</v>
      </c>
      <c r="D20" s="5"/>
      <c r="E20" s="11" t="n">
        <v>35</v>
      </c>
      <c r="F20" s="12" t="n">
        <v>0.9</v>
      </c>
      <c r="G20" s="13" t="n">
        <f aca="false">E20*90%</f>
        <v>31.5</v>
      </c>
      <c r="H20" s="13" t="n">
        <f aca="false">G20/2</f>
        <v>15.75</v>
      </c>
      <c r="I20" s="13" t="n">
        <f aca="false">E20-(H20*2)</f>
        <v>3.5</v>
      </c>
      <c r="J20" s="13" t="n">
        <f aca="false">E20+(H20*2)</f>
        <v>66.5</v>
      </c>
      <c r="K20" s="13" t="n">
        <f aca="false">J20-I20</f>
        <v>63</v>
      </c>
    </row>
    <row r="21" customFormat="false" ht="12.95" hidden="false" customHeight="true" outlineLevel="0" collapsed="false">
      <c r="A21" s="10"/>
      <c r="B21" s="10" t="s">
        <v>16</v>
      </c>
      <c r="C21" s="5" t="n">
        <v>100003</v>
      </c>
      <c r="D21" s="5"/>
      <c r="E21" s="11" t="n">
        <v>47</v>
      </c>
      <c r="F21" s="12" t="n">
        <v>0.9</v>
      </c>
      <c r="G21" s="13" t="n">
        <f aca="false">E21*90%</f>
        <v>42.3</v>
      </c>
      <c r="H21" s="13" t="n">
        <f aca="false">G21/2</f>
        <v>21.15</v>
      </c>
      <c r="I21" s="13" t="n">
        <f aca="false">E21-(H21*2)</f>
        <v>4.7</v>
      </c>
      <c r="J21" s="13" t="n">
        <f aca="false">E21+(H21*2)</f>
        <v>89.3</v>
      </c>
      <c r="K21" s="13" t="n">
        <f aca="false">J21-I21</f>
        <v>84.6</v>
      </c>
    </row>
    <row r="22" customFormat="false" ht="12.95" hidden="false" customHeight="true" outlineLevel="0" collapsed="false">
      <c r="A22" s="10"/>
      <c r="B22" s="10" t="s">
        <v>17</v>
      </c>
      <c r="C22" s="5" t="n">
        <v>100004</v>
      </c>
      <c r="D22" s="5"/>
      <c r="E22" s="11" t="n">
        <v>60</v>
      </c>
      <c r="F22" s="12" t="n">
        <v>0.9</v>
      </c>
      <c r="G22" s="13" t="n">
        <f aca="false">E22*90%</f>
        <v>54</v>
      </c>
      <c r="H22" s="13" t="n">
        <f aca="false">G22/2</f>
        <v>27</v>
      </c>
      <c r="I22" s="13" t="n">
        <f aca="false">E22-(H22*2)</f>
        <v>6</v>
      </c>
      <c r="J22" s="13" t="n">
        <f aca="false">E22+(H22*2)</f>
        <v>114</v>
      </c>
      <c r="K22" s="13" t="n">
        <f aca="false">J22-I22</f>
        <v>108</v>
      </c>
    </row>
    <row r="23" customFormat="false" ht="12.95" hidden="false" customHeight="true" outlineLevel="0" collapsed="false">
      <c r="A23" s="10"/>
      <c r="B23" s="10" t="s">
        <v>18</v>
      </c>
      <c r="C23" s="5" t="n">
        <v>100005</v>
      </c>
      <c r="D23" s="5"/>
      <c r="E23" s="11" t="n">
        <v>63</v>
      </c>
      <c r="F23" s="12" t="n">
        <v>0.9</v>
      </c>
      <c r="G23" s="13" t="n">
        <f aca="false">E23*90%</f>
        <v>56.7</v>
      </c>
      <c r="H23" s="13" t="n">
        <f aca="false">G23/2</f>
        <v>28.35</v>
      </c>
      <c r="I23" s="13" t="n">
        <f aca="false">E23-(H23*2)</f>
        <v>6.3</v>
      </c>
      <c r="J23" s="13" t="n">
        <f aca="false">E23+(H23*2)</f>
        <v>119.7</v>
      </c>
      <c r="K23" s="13" t="n">
        <f aca="false">J23-I23</f>
        <v>113.4</v>
      </c>
    </row>
  </sheetData>
  <mergeCells count="2">
    <mergeCell ref="A2:C2"/>
    <mergeCell ref="E2:K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8497B0"/>
    <pageSetUpPr fitToPage="false"/>
  </sheetPr>
  <dimension ref="A1:AC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4" topLeftCell="A44" activePane="bottomLeft" state="frozen"/>
      <selection pane="topLeft" activeCell="A1" activeCellId="0" sqref="A1"/>
      <selection pane="bottomLeft" activeCell="D11" activeCellId="0" sqref="D11"/>
    </sheetView>
  </sheetViews>
  <sheetFormatPr defaultRowHeight="13.8" zeroHeight="false" outlineLevelRow="0" outlineLevelCol="0"/>
  <cols>
    <col collapsed="false" customWidth="true" hidden="false" outlineLevel="0" max="1" min="1" style="0" width="19.43"/>
    <col collapsed="false" customWidth="true" hidden="false" outlineLevel="0" max="2" min="2" style="0" width="18.85"/>
    <col collapsed="false" customWidth="true" hidden="false" outlineLevel="0" max="3" min="3" style="0" width="4"/>
    <col collapsed="false" customWidth="true" hidden="false" outlineLevel="0" max="4" min="4" style="0" width="4.43"/>
    <col collapsed="false" customWidth="true" hidden="false" outlineLevel="0" max="5" min="5" style="0" width="10.57"/>
    <col collapsed="false" customWidth="true" hidden="false" outlineLevel="0" max="6" min="6" style="0" width="8"/>
    <col collapsed="false" customWidth="true" hidden="true" outlineLevel="0" max="7" min="7" style="0" width="7.57"/>
    <col collapsed="false" customWidth="true" hidden="true" outlineLevel="0" max="10" min="8" style="0" width="4.43"/>
    <col collapsed="false" customWidth="true" hidden="true" outlineLevel="0" max="11" min="11" style="0" width="5.85"/>
    <col collapsed="false" customWidth="true" hidden="false" outlineLevel="0" max="12" min="12" style="15" width="2.71"/>
    <col collapsed="false" customWidth="true" hidden="false" outlineLevel="0" max="13" min="13" style="0" width="5.7"/>
    <col collapsed="false" customWidth="true" hidden="false" outlineLevel="0" max="14" min="14" style="0" width="8"/>
    <col collapsed="false" customWidth="true" hidden="true" outlineLevel="0" max="15" min="15" style="0" width="7.57"/>
    <col collapsed="false" customWidth="true" hidden="true" outlineLevel="0" max="18" min="16" style="0" width="4.43"/>
    <col collapsed="false" customWidth="true" hidden="true" outlineLevel="0" max="19" min="19" style="0" width="5.85"/>
    <col collapsed="false" customWidth="true" hidden="false" outlineLevel="0" max="20" min="20" style="0" width="2.71"/>
    <col collapsed="false" customWidth="true" hidden="false" outlineLevel="0" max="21" min="21" style="0" width="5.7"/>
    <col collapsed="false" customWidth="true" hidden="false" outlineLevel="0" max="22" min="22" style="0" width="8"/>
    <col collapsed="false" customWidth="true" hidden="false" outlineLevel="0" max="23" min="23" style="0" width="7.57"/>
    <col collapsed="false" customWidth="true" hidden="false" outlineLevel="0" max="26" min="24" style="0" width="4.43"/>
    <col collapsed="false" customWidth="true" hidden="false" outlineLevel="0" max="27" min="27" style="0" width="5.85"/>
    <col collapsed="false" customWidth="true" hidden="false" outlineLevel="0" max="1017" min="28" style="0" width="8.53"/>
    <col collapsed="false" customWidth="true" hidden="false" outlineLevel="0" max="1025" min="1018" style="0" width="9.14"/>
  </cols>
  <sheetData>
    <row r="1" customFormat="false" ht="12.95" hidden="false" customHeight="true" outlineLevel="0" collapsed="false">
      <c r="A1" s="16" t="s">
        <v>23</v>
      </c>
      <c r="L1" s="0"/>
      <c r="T1" s="17"/>
    </row>
    <row r="2" customFormat="false" ht="12.95" hidden="false" customHeight="true" outlineLevel="0" collapsed="false">
      <c r="A2" s="4" t="s">
        <v>24</v>
      </c>
      <c r="B2" s="4"/>
      <c r="C2" s="4"/>
      <c r="E2" s="6" t="s">
        <v>25</v>
      </c>
      <c r="F2" s="6"/>
      <c r="G2" s="6"/>
      <c r="H2" s="6"/>
      <c r="I2" s="6"/>
      <c r="J2" s="6"/>
      <c r="K2" s="6"/>
      <c r="L2" s="0"/>
      <c r="M2" s="6" t="s">
        <v>26</v>
      </c>
      <c r="N2" s="6"/>
      <c r="O2" s="6"/>
      <c r="P2" s="6"/>
      <c r="Q2" s="6"/>
      <c r="R2" s="6"/>
      <c r="S2" s="6"/>
      <c r="T2" s="17"/>
      <c r="U2" s="6" t="s">
        <v>27</v>
      </c>
      <c r="V2" s="6"/>
      <c r="W2" s="6"/>
      <c r="X2" s="6"/>
      <c r="Y2" s="6"/>
      <c r="Z2" s="6"/>
      <c r="AA2" s="6"/>
    </row>
    <row r="3" customFormat="false" ht="12.95" hidden="false" customHeight="true" outlineLevel="0" collapsed="false">
      <c r="A3" s="8" t="s">
        <v>28</v>
      </c>
      <c r="B3" s="7" t="s">
        <v>4</v>
      </c>
      <c r="C3" s="18" t="s">
        <v>5</v>
      </c>
      <c r="E3" s="8" t="s">
        <v>6</v>
      </c>
      <c r="F3" s="8" t="s">
        <v>7</v>
      </c>
      <c r="G3" s="8" t="s">
        <v>8</v>
      </c>
      <c r="H3" s="8" t="s">
        <v>9</v>
      </c>
      <c r="I3" s="8" t="s">
        <v>10</v>
      </c>
      <c r="J3" s="8" t="s">
        <v>11</v>
      </c>
      <c r="K3" s="8" t="s">
        <v>12</v>
      </c>
      <c r="L3" s="0"/>
      <c r="M3" s="8" t="s">
        <v>6</v>
      </c>
      <c r="N3" s="8" t="s">
        <v>7</v>
      </c>
      <c r="O3" s="8" t="s">
        <v>8</v>
      </c>
      <c r="P3" s="8" t="s">
        <v>9</v>
      </c>
      <c r="Q3" s="8" t="s">
        <v>10</v>
      </c>
      <c r="R3" s="8" t="s">
        <v>11</v>
      </c>
      <c r="S3" s="8" t="s">
        <v>12</v>
      </c>
      <c r="T3" s="17"/>
      <c r="U3" s="8" t="s">
        <v>6</v>
      </c>
      <c r="V3" s="8" t="s">
        <v>7</v>
      </c>
      <c r="W3" s="8" t="s">
        <v>8</v>
      </c>
      <c r="X3" s="8" t="s">
        <v>9</v>
      </c>
      <c r="Y3" s="8" t="s">
        <v>10</v>
      </c>
      <c r="Z3" s="8" t="s">
        <v>11</v>
      </c>
      <c r="AA3" s="8" t="s">
        <v>12</v>
      </c>
    </row>
    <row r="4" customFormat="false" ht="12.95" hidden="false" customHeight="true" outlineLevel="0" collapsed="false">
      <c r="A4" s="19" t="s">
        <v>29</v>
      </c>
      <c r="B4" s="20" t="s">
        <v>14</v>
      </c>
      <c r="C4" s="21" t="n">
        <v>101</v>
      </c>
      <c r="E4" s="17" t="n">
        <v>0</v>
      </c>
      <c r="F4" s="17" t="n">
        <v>0</v>
      </c>
      <c r="G4" s="17" t="n">
        <v>0</v>
      </c>
      <c r="H4" s="17" t="n">
        <v>0</v>
      </c>
      <c r="I4" s="17" t="n">
        <v>0</v>
      </c>
      <c r="J4" s="17" t="n">
        <v>0</v>
      </c>
      <c r="K4" s="17" t="n">
        <v>0</v>
      </c>
      <c r="L4" s="0"/>
      <c r="M4" s="17" t="n">
        <v>0</v>
      </c>
      <c r="N4" s="17" t="n">
        <v>0</v>
      </c>
      <c r="O4" s="17" t="n">
        <v>0</v>
      </c>
      <c r="P4" s="17" t="n">
        <v>0</v>
      </c>
      <c r="Q4" s="17" t="n">
        <v>0</v>
      </c>
      <c r="R4" s="17" t="n">
        <v>0</v>
      </c>
      <c r="S4" s="17" t="n">
        <v>0</v>
      </c>
      <c r="T4" s="17"/>
      <c r="U4" s="17" t="n">
        <v>0</v>
      </c>
      <c r="V4" s="17" t="n">
        <v>0</v>
      </c>
      <c r="W4" s="17" t="n">
        <v>0</v>
      </c>
      <c r="X4" s="17" t="n">
        <v>0</v>
      </c>
      <c r="Y4" s="17" t="n">
        <v>0</v>
      </c>
      <c r="Z4" s="17" t="n">
        <v>0</v>
      </c>
      <c r="AA4" s="17" t="n">
        <v>0</v>
      </c>
      <c r="AB4" s="15"/>
    </row>
    <row r="5" customFormat="false" ht="12.95" hidden="false" customHeight="true" outlineLevel="0" collapsed="false">
      <c r="A5" s="22" t="s">
        <v>29</v>
      </c>
      <c r="B5" s="20" t="s">
        <v>15</v>
      </c>
      <c r="C5" s="23" t="n">
        <v>201</v>
      </c>
      <c r="E5" s="17" t="n">
        <v>0</v>
      </c>
      <c r="F5" s="17" t="n">
        <v>0</v>
      </c>
      <c r="G5" s="17" t="n">
        <v>0</v>
      </c>
      <c r="H5" s="17" t="n">
        <v>0</v>
      </c>
      <c r="I5" s="17" t="n">
        <v>0</v>
      </c>
      <c r="J5" s="17" t="n">
        <v>0</v>
      </c>
      <c r="K5" s="17" t="n">
        <v>0</v>
      </c>
      <c r="L5" s="0"/>
      <c r="M5" s="17" t="n">
        <v>0</v>
      </c>
      <c r="N5" s="17" t="n">
        <v>0</v>
      </c>
      <c r="O5" s="17" t="n">
        <v>0</v>
      </c>
      <c r="P5" s="17" t="n">
        <v>0</v>
      </c>
      <c r="Q5" s="17" t="n">
        <v>0</v>
      </c>
      <c r="R5" s="17" t="n">
        <v>0</v>
      </c>
      <c r="S5" s="17" t="n">
        <v>0</v>
      </c>
      <c r="T5" s="17"/>
      <c r="U5" s="17" t="n">
        <v>0</v>
      </c>
      <c r="V5" s="17" t="n">
        <v>0</v>
      </c>
      <c r="W5" s="17" t="n">
        <v>0</v>
      </c>
      <c r="X5" s="17" t="n">
        <v>0</v>
      </c>
      <c r="Y5" s="17" t="n">
        <v>0</v>
      </c>
      <c r="Z5" s="17" t="n">
        <v>0</v>
      </c>
      <c r="AA5" s="17" t="n">
        <v>0</v>
      </c>
      <c r="AB5" s="15"/>
      <c r="AC5" s="15"/>
    </row>
    <row r="6" customFormat="false" ht="12.95" hidden="false" customHeight="true" outlineLevel="0" collapsed="false">
      <c r="A6" s="22" t="s">
        <v>29</v>
      </c>
      <c r="B6" s="20" t="s">
        <v>16</v>
      </c>
      <c r="C6" s="23" t="n">
        <v>301</v>
      </c>
      <c r="E6" s="17" t="n">
        <v>0</v>
      </c>
      <c r="F6" s="17" t="n">
        <v>0</v>
      </c>
      <c r="G6" s="17" t="n">
        <v>0</v>
      </c>
      <c r="H6" s="17" t="n">
        <v>0</v>
      </c>
      <c r="I6" s="17" t="n">
        <v>0</v>
      </c>
      <c r="J6" s="17" t="n">
        <v>0</v>
      </c>
      <c r="K6" s="17" t="n">
        <v>0</v>
      </c>
      <c r="L6" s="0"/>
      <c r="M6" s="17" t="n">
        <v>0</v>
      </c>
      <c r="N6" s="17" t="n">
        <v>0</v>
      </c>
      <c r="O6" s="17" t="n">
        <v>0</v>
      </c>
      <c r="P6" s="17" t="n">
        <v>0</v>
      </c>
      <c r="Q6" s="17" t="n">
        <v>0</v>
      </c>
      <c r="R6" s="17" t="n">
        <v>0</v>
      </c>
      <c r="S6" s="17" t="n">
        <v>0</v>
      </c>
      <c r="T6" s="17"/>
      <c r="U6" s="17" t="n">
        <v>0</v>
      </c>
      <c r="V6" s="17" t="n">
        <v>0</v>
      </c>
      <c r="W6" s="17" t="n">
        <v>0</v>
      </c>
      <c r="X6" s="17" t="n">
        <v>0</v>
      </c>
      <c r="Y6" s="17" t="n">
        <v>0</v>
      </c>
      <c r="Z6" s="17" t="n">
        <v>0</v>
      </c>
      <c r="AA6" s="17" t="n">
        <v>0</v>
      </c>
      <c r="AB6" s="15"/>
      <c r="AC6" s="15"/>
    </row>
    <row r="7" customFormat="false" ht="12.95" hidden="false" customHeight="true" outlineLevel="0" collapsed="false">
      <c r="A7" s="22" t="s">
        <v>29</v>
      </c>
      <c r="B7" s="20" t="s">
        <v>17</v>
      </c>
      <c r="C7" s="23" t="n">
        <v>401</v>
      </c>
      <c r="E7" s="17" t="n">
        <v>0</v>
      </c>
      <c r="F7" s="17" t="n">
        <v>0</v>
      </c>
      <c r="G7" s="17" t="n">
        <v>0</v>
      </c>
      <c r="H7" s="17" t="n">
        <v>0</v>
      </c>
      <c r="I7" s="17" t="n">
        <v>0</v>
      </c>
      <c r="J7" s="17" t="n">
        <v>0</v>
      </c>
      <c r="K7" s="17" t="n">
        <v>0</v>
      </c>
      <c r="L7" s="0"/>
      <c r="M7" s="17" t="n">
        <v>0</v>
      </c>
      <c r="N7" s="17" t="n">
        <v>0</v>
      </c>
      <c r="O7" s="17" t="n">
        <v>0</v>
      </c>
      <c r="P7" s="17" t="n">
        <v>0</v>
      </c>
      <c r="Q7" s="17" t="n">
        <v>0</v>
      </c>
      <c r="R7" s="17" t="n">
        <v>0</v>
      </c>
      <c r="S7" s="17" t="n">
        <v>0</v>
      </c>
      <c r="T7" s="17"/>
      <c r="U7" s="17" t="n">
        <v>0</v>
      </c>
      <c r="V7" s="17" t="n">
        <v>0</v>
      </c>
      <c r="W7" s="17" t="n">
        <v>0</v>
      </c>
      <c r="X7" s="17" t="n">
        <v>0</v>
      </c>
      <c r="Y7" s="17" t="n">
        <v>0</v>
      </c>
      <c r="Z7" s="17" t="n">
        <v>0</v>
      </c>
      <c r="AA7" s="17" t="n">
        <v>0</v>
      </c>
      <c r="AB7" s="15"/>
      <c r="AC7" s="15"/>
    </row>
    <row r="8" customFormat="false" ht="12.95" hidden="false" customHeight="true" outlineLevel="0" collapsed="false">
      <c r="A8" s="22" t="s">
        <v>29</v>
      </c>
      <c r="B8" s="20" t="s">
        <v>18</v>
      </c>
      <c r="C8" s="23" t="n">
        <v>501</v>
      </c>
      <c r="E8" s="17" t="n">
        <v>0</v>
      </c>
      <c r="F8" s="17" t="n">
        <v>0</v>
      </c>
      <c r="G8" s="17" t="n">
        <v>0</v>
      </c>
      <c r="H8" s="17" t="n">
        <v>0</v>
      </c>
      <c r="I8" s="17" t="n">
        <v>0</v>
      </c>
      <c r="J8" s="17" t="n">
        <v>0</v>
      </c>
      <c r="K8" s="17" t="n">
        <v>0</v>
      </c>
      <c r="L8" s="0"/>
      <c r="M8" s="17" t="n">
        <v>0</v>
      </c>
      <c r="N8" s="17" t="n">
        <v>0</v>
      </c>
      <c r="O8" s="17" t="n">
        <v>0</v>
      </c>
      <c r="P8" s="17" t="n">
        <v>0</v>
      </c>
      <c r="Q8" s="17" t="n">
        <v>0</v>
      </c>
      <c r="R8" s="17" t="n">
        <v>0</v>
      </c>
      <c r="S8" s="17" t="n">
        <v>0</v>
      </c>
      <c r="T8" s="17"/>
      <c r="U8" s="17" t="n">
        <v>0</v>
      </c>
      <c r="V8" s="17" t="n">
        <v>0</v>
      </c>
      <c r="W8" s="17" t="n">
        <v>0</v>
      </c>
      <c r="X8" s="17" t="n">
        <v>0</v>
      </c>
      <c r="Y8" s="17" t="n">
        <v>0</v>
      </c>
      <c r="Z8" s="17" t="n">
        <v>0</v>
      </c>
      <c r="AA8" s="17" t="n">
        <v>0</v>
      </c>
      <c r="AB8" s="15"/>
      <c r="AC8" s="15"/>
    </row>
    <row r="9" customFormat="false" ht="12.95" hidden="false" customHeight="true" outlineLevel="0" collapsed="false">
      <c r="A9" s="19" t="s">
        <v>30</v>
      </c>
      <c r="B9" s="20" t="s">
        <v>14</v>
      </c>
      <c r="C9" s="23" t="n">
        <v>102</v>
      </c>
      <c r="D9" s="15"/>
      <c r="E9" s="17" t="n">
        <v>0</v>
      </c>
      <c r="F9" s="17" t="n">
        <v>0</v>
      </c>
      <c r="G9" s="17" t="n">
        <v>0</v>
      </c>
      <c r="H9" s="17" t="n">
        <v>0</v>
      </c>
      <c r="I9" s="17" t="n">
        <v>0</v>
      </c>
      <c r="J9" s="17" t="n">
        <v>0</v>
      </c>
      <c r="K9" s="17" t="n">
        <v>0</v>
      </c>
      <c r="L9" s="0"/>
      <c r="M9" s="17" t="n">
        <v>0</v>
      </c>
      <c r="N9" s="17" t="n">
        <v>0</v>
      </c>
      <c r="O9" s="17" t="n">
        <v>0</v>
      </c>
      <c r="P9" s="17" t="n">
        <v>0</v>
      </c>
      <c r="Q9" s="17" t="n">
        <v>0</v>
      </c>
      <c r="R9" s="17" t="n">
        <v>0</v>
      </c>
      <c r="S9" s="17" t="n">
        <v>0</v>
      </c>
      <c r="T9" s="17"/>
      <c r="U9" s="17" t="n">
        <v>0</v>
      </c>
      <c r="V9" s="17" t="n">
        <v>0</v>
      </c>
      <c r="W9" s="17" t="n">
        <v>0</v>
      </c>
      <c r="X9" s="17" t="n">
        <v>0</v>
      </c>
      <c r="Y9" s="17" t="n">
        <v>0</v>
      </c>
      <c r="Z9" s="17" t="n">
        <v>0</v>
      </c>
      <c r="AA9" s="17" t="n">
        <v>0</v>
      </c>
      <c r="AB9" s="15"/>
      <c r="AC9" s="15"/>
    </row>
    <row r="10" customFormat="false" ht="12.95" hidden="false" customHeight="true" outlineLevel="0" collapsed="false">
      <c r="A10" s="22" t="s">
        <v>30</v>
      </c>
      <c r="B10" s="20" t="s">
        <v>15</v>
      </c>
      <c r="C10" s="23" t="n">
        <v>202</v>
      </c>
      <c r="D10" s="15"/>
      <c r="E10" s="17" t="n">
        <v>0</v>
      </c>
      <c r="F10" s="17" t="n">
        <v>0</v>
      </c>
      <c r="G10" s="17" t="n">
        <v>0</v>
      </c>
      <c r="H10" s="17" t="n">
        <v>0</v>
      </c>
      <c r="I10" s="17" t="n">
        <v>0</v>
      </c>
      <c r="J10" s="17" t="n">
        <v>0</v>
      </c>
      <c r="K10" s="17" t="n">
        <v>0</v>
      </c>
      <c r="L10" s="0"/>
      <c r="M10" s="17" t="n">
        <v>0</v>
      </c>
      <c r="N10" s="17" t="n">
        <v>0</v>
      </c>
      <c r="O10" s="17" t="n">
        <v>0</v>
      </c>
      <c r="P10" s="17" t="n">
        <v>0</v>
      </c>
      <c r="Q10" s="17" t="n">
        <v>0</v>
      </c>
      <c r="R10" s="17" t="n">
        <v>0</v>
      </c>
      <c r="S10" s="17" t="n">
        <v>0</v>
      </c>
      <c r="T10" s="17"/>
      <c r="U10" s="17" t="n">
        <v>0</v>
      </c>
      <c r="V10" s="17" t="n">
        <v>0</v>
      </c>
      <c r="W10" s="17" t="n">
        <v>0</v>
      </c>
      <c r="X10" s="17" t="n">
        <v>0</v>
      </c>
      <c r="Y10" s="17" t="n">
        <v>0</v>
      </c>
      <c r="Z10" s="17" t="n">
        <v>0</v>
      </c>
      <c r="AA10" s="17" t="n">
        <v>0</v>
      </c>
      <c r="AB10" s="15"/>
      <c r="AC10" s="15"/>
    </row>
    <row r="11" customFormat="false" ht="12.95" hidden="false" customHeight="true" outlineLevel="0" collapsed="false">
      <c r="A11" s="22" t="s">
        <v>30</v>
      </c>
      <c r="B11" s="20" t="s">
        <v>16</v>
      </c>
      <c r="C11" s="23" t="n">
        <v>302</v>
      </c>
      <c r="D11" s="15"/>
      <c r="E11" s="17" t="n">
        <v>0</v>
      </c>
      <c r="F11" s="17" t="n">
        <v>0</v>
      </c>
      <c r="G11" s="17" t="n">
        <v>0</v>
      </c>
      <c r="H11" s="17" t="n">
        <v>0</v>
      </c>
      <c r="I11" s="17" t="n">
        <v>0</v>
      </c>
      <c r="J11" s="17" t="n">
        <v>0</v>
      </c>
      <c r="K11" s="17" t="n">
        <v>0</v>
      </c>
      <c r="L11" s="0"/>
      <c r="M11" s="17" t="n">
        <v>0</v>
      </c>
      <c r="N11" s="17" t="n">
        <v>0</v>
      </c>
      <c r="O11" s="17" t="n">
        <v>0</v>
      </c>
      <c r="P11" s="17" t="n">
        <v>0</v>
      </c>
      <c r="Q11" s="17" t="n">
        <v>0</v>
      </c>
      <c r="R11" s="17" t="n">
        <v>0</v>
      </c>
      <c r="S11" s="17" t="n">
        <v>0</v>
      </c>
      <c r="T11" s="17"/>
      <c r="U11" s="17" t="n">
        <v>0</v>
      </c>
      <c r="V11" s="17" t="n">
        <v>0</v>
      </c>
      <c r="W11" s="17" t="n">
        <v>0</v>
      </c>
      <c r="X11" s="17" t="n">
        <v>0</v>
      </c>
      <c r="Y11" s="17" t="n">
        <v>0</v>
      </c>
      <c r="Z11" s="17" t="n">
        <v>0</v>
      </c>
      <c r="AA11" s="17" t="n">
        <v>0</v>
      </c>
      <c r="AB11" s="15"/>
      <c r="AC11" s="15"/>
    </row>
    <row r="12" customFormat="false" ht="12.95" hidden="false" customHeight="true" outlineLevel="0" collapsed="false">
      <c r="A12" s="22" t="s">
        <v>30</v>
      </c>
      <c r="B12" s="20" t="s">
        <v>17</v>
      </c>
      <c r="C12" s="23" t="n">
        <v>402</v>
      </c>
      <c r="D12" s="15"/>
      <c r="E12" s="17" t="n">
        <v>0</v>
      </c>
      <c r="F12" s="17" t="n">
        <v>0</v>
      </c>
      <c r="G12" s="17" t="n">
        <v>0</v>
      </c>
      <c r="H12" s="17" t="n">
        <v>0</v>
      </c>
      <c r="I12" s="17" t="n">
        <v>0</v>
      </c>
      <c r="J12" s="17" t="n">
        <v>0</v>
      </c>
      <c r="K12" s="17" t="n">
        <v>0</v>
      </c>
      <c r="L12" s="0"/>
      <c r="M12" s="17" t="n">
        <v>0</v>
      </c>
      <c r="N12" s="17" t="n">
        <v>0</v>
      </c>
      <c r="O12" s="17" t="n">
        <v>0</v>
      </c>
      <c r="P12" s="17" t="n">
        <v>0</v>
      </c>
      <c r="Q12" s="17" t="n">
        <v>0</v>
      </c>
      <c r="R12" s="17" t="n">
        <v>0</v>
      </c>
      <c r="S12" s="17" t="n">
        <v>0</v>
      </c>
      <c r="T12" s="17"/>
      <c r="U12" s="17" t="n">
        <v>0</v>
      </c>
      <c r="V12" s="17" t="n">
        <v>0</v>
      </c>
      <c r="W12" s="17" t="n">
        <v>0</v>
      </c>
      <c r="X12" s="17" t="n">
        <v>0</v>
      </c>
      <c r="Y12" s="17" t="n">
        <v>0</v>
      </c>
      <c r="Z12" s="17" t="n">
        <v>0</v>
      </c>
      <c r="AA12" s="17" t="n">
        <v>0</v>
      </c>
      <c r="AB12" s="15"/>
      <c r="AC12" s="15"/>
    </row>
    <row r="13" customFormat="false" ht="12.95" hidden="false" customHeight="true" outlineLevel="0" collapsed="false">
      <c r="A13" s="22" t="s">
        <v>30</v>
      </c>
      <c r="B13" s="20" t="s">
        <v>18</v>
      </c>
      <c r="C13" s="23" t="n">
        <v>502</v>
      </c>
      <c r="D13" s="15"/>
      <c r="E13" s="17" t="n">
        <v>0</v>
      </c>
      <c r="F13" s="17" t="n">
        <v>0</v>
      </c>
      <c r="G13" s="17" t="n">
        <v>0</v>
      </c>
      <c r="H13" s="17" t="n">
        <v>0</v>
      </c>
      <c r="I13" s="17" t="n">
        <v>0</v>
      </c>
      <c r="J13" s="17" t="n">
        <v>0</v>
      </c>
      <c r="K13" s="17" t="n">
        <v>0</v>
      </c>
      <c r="L13" s="0"/>
      <c r="M13" s="17" t="n">
        <v>0</v>
      </c>
      <c r="N13" s="17" t="n">
        <v>0</v>
      </c>
      <c r="O13" s="17" t="n">
        <v>0</v>
      </c>
      <c r="P13" s="17" t="n">
        <v>0</v>
      </c>
      <c r="Q13" s="17" t="n">
        <v>0</v>
      </c>
      <c r="R13" s="17" t="n">
        <v>0</v>
      </c>
      <c r="S13" s="17" t="n">
        <v>0</v>
      </c>
      <c r="T13" s="17"/>
      <c r="U13" s="17" t="n">
        <v>0</v>
      </c>
      <c r="V13" s="17" t="n">
        <v>0</v>
      </c>
      <c r="W13" s="17" t="n">
        <v>0</v>
      </c>
      <c r="X13" s="17" t="n">
        <v>0</v>
      </c>
      <c r="Y13" s="17" t="n">
        <v>0</v>
      </c>
      <c r="Z13" s="17" t="n">
        <v>0</v>
      </c>
      <c r="AA13" s="17" t="n">
        <v>0</v>
      </c>
      <c r="AB13" s="17"/>
      <c r="AC13" s="17"/>
    </row>
    <row r="14" customFormat="false" ht="12.95" hidden="false" customHeight="true" outlineLevel="0" collapsed="false">
      <c r="A14" s="19" t="s">
        <v>31</v>
      </c>
      <c r="B14" s="20" t="s">
        <v>32</v>
      </c>
      <c r="C14" s="23" t="n">
        <v>103</v>
      </c>
      <c r="D14" s="23"/>
      <c r="E14" s="24" t="s">
        <v>33</v>
      </c>
      <c r="F14" s="17" t="n">
        <v>0</v>
      </c>
      <c r="G14" s="25" t="n">
        <f aca="false">IFERROR(E14*F14,"-")</f>
        <v>0</v>
      </c>
      <c r="H14" s="25" t="n">
        <f aca="false">IFERROR(G14/2,"-")</f>
        <v>0</v>
      </c>
      <c r="I14" s="25" t="n">
        <f aca="false">IFERROR(E14-(H14*2),"-")</f>
        <v>1</v>
      </c>
      <c r="J14" s="25" t="n">
        <f aca="false">IFERROR(E14+(H14*2),"-")</f>
        <v>1</v>
      </c>
      <c r="K14" s="25" t="n">
        <f aca="false">IFERROR(J14-I14,"-")</f>
        <v>0</v>
      </c>
      <c r="L14" s="0"/>
      <c r="M14" s="24" t="s">
        <v>33</v>
      </c>
      <c r="N14" s="17" t="n">
        <v>0</v>
      </c>
      <c r="O14" s="25" t="n">
        <f aca="false">IFERROR(M14*N14,"-")</f>
        <v>0</v>
      </c>
      <c r="P14" s="25" t="n">
        <f aca="false">IFERROR(O14/2,"-")</f>
        <v>0</v>
      </c>
      <c r="Q14" s="25" t="n">
        <f aca="false">IFERROR(M14-(P14*2),"-")</f>
        <v>1</v>
      </c>
      <c r="R14" s="25" t="n">
        <f aca="false">IFERROR(M14+(P14*2),"-")</f>
        <v>1</v>
      </c>
      <c r="S14" s="25" t="n">
        <f aca="false">IFERROR(R14-Q14,"-")</f>
        <v>0</v>
      </c>
      <c r="T14" s="17"/>
      <c r="U14" s="24" t="s">
        <v>33</v>
      </c>
      <c r="V14" s="17" t="n">
        <v>0</v>
      </c>
      <c r="W14" s="17" t="n">
        <f aca="false">IFERROR(U14*V14,"-")</f>
        <v>0</v>
      </c>
      <c r="X14" s="17" t="n">
        <f aca="false">IFERROR(W14/2,"-")</f>
        <v>0</v>
      </c>
      <c r="Y14" s="25" t="n">
        <f aca="false">IFERROR(U14-(X14*2),"-")</f>
        <v>1</v>
      </c>
      <c r="Z14" s="25" t="n">
        <f aca="false">IFERROR(U14+(X14*2),"-")</f>
        <v>1</v>
      </c>
      <c r="AA14" s="17" t="n">
        <f aca="false">IFERROR(Z14-Y14,"-")</f>
        <v>0</v>
      </c>
      <c r="AB14" s="17"/>
      <c r="AC14" s="17"/>
    </row>
    <row r="15" customFormat="false" ht="12.95" hidden="false" customHeight="true" outlineLevel="0" collapsed="false">
      <c r="A15" s="22" t="s">
        <v>31</v>
      </c>
      <c r="B15" s="20" t="s">
        <v>34</v>
      </c>
      <c r="C15" s="23" t="n">
        <v>203</v>
      </c>
      <c r="D15" s="23"/>
      <c r="E15" s="24" t="s">
        <v>33</v>
      </c>
      <c r="F15" s="17" t="n">
        <v>0</v>
      </c>
      <c r="G15" s="25" t="n">
        <f aca="false">IFERROR(E15*F15,"-")</f>
        <v>0</v>
      </c>
      <c r="H15" s="25" t="n">
        <f aca="false">IFERROR(G15/2,"-")</f>
        <v>0</v>
      </c>
      <c r="I15" s="25" t="n">
        <f aca="false">IFERROR(E15-(H15*2),"-")</f>
        <v>1</v>
      </c>
      <c r="J15" s="25" t="n">
        <f aca="false">IFERROR(E15+(H15*2),"-")</f>
        <v>1</v>
      </c>
      <c r="K15" s="25" t="n">
        <f aca="false">IFERROR(J15-I15,"-")</f>
        <v>0</v>
      </c>
      <c r="L15" s="0"/>
      <c r="M15" s="24" t="s">
        <v>33</v>
      </c>
      <c r="N15" s="17" t="n">
        <v>0</v>
      </c>
      <c r="O15" s="25" t="n">
        <f aca="false">IFERROR(M15*N15,"-")</f>
        <v>0</v>
      </c>
      <c r="P15" s="25" t="n">
        <f aca="false">IFERROR(O15/2,"-")</f>
        <v>0</v>
      </c>
      <c r="Q15" s="25" t="n">
        <f aca="false">IFERROR(M15-(P15*2),"-")</f>
        <v>1</v>
      </c>
      <c r="R15" s="25" t="n">
        <f aca="false">IFERROR(M15+(P15*2),"-")</f>
        <v>1</v>
      </c>
      <c r="S15" s="25" t="n">
        <f aca="false">IFERROR(R15-Q15,"-")</f>
        <v>0</v>
      </c>
      <c r="T15" s="17"/>
      <c r="U15" s="24" t="s">
        <v>33</v>
      </c>
      <c r="V15" s="17" t="n">
        <v>0</v>
      </c>
      <c r="W15" s="17" t="n">
        <f aca="false">IFERROR(U15*V15,"-")</f>
        <v>0</v>
      </c>
      <c r="X15" s="17" t="n">
        <f aca="false">IFERROR(W15/2,"-")</f>
        <v>0</v>
      </c>
      <c r="Y15" s="25" t="n">
        <f aca="false">IFERROR(U15-(X15*2),"-")</f>
        <v>1</v>
      </c>
      <c r="Z15" s="25" t="n">
        <f aca="false">IFERROR(U15+(X15*2),"-")</f>
        <v>1</v>
      </c>
      <c r="AA15" s="17" t="n">
        <f aca="false">IFERROR(Z15-Y15,"-")</f>
        <v>0</v>
      </c>
      <c r="AB15" s="17"/>
      <c r="AC15" s="17"/>
    </row>
    <row r="16" customFormat="false" ht="12.95" hidden="false" customHeight="true" outlineLevel="0" collapsed="false">
      <c r="A16" s="22" t="s">
        <v>31</v>
      </c>
      <c r="B16" s="20" t="s">
        <v>35</v>
      </c>
      <c r="C16" s="23" t="n">
        <v>303</v>
      </c>
      <c r="D16" s="23"/>
      <c r="E16" s="24" t="s">
        <v>33</v>
      </c>
      <c r="F16" s="17" t="n">
        <v>0</v>
      </c>
      <c r="G16" s="25" t="n">
        <f aca="false">IFERROR(E16*F16,"-")</f>
        <v>0</v>
      </c>
      <c r="H16" s="25" t="n">
        <f aca="false">IFERROR(G16/2,"-")</f>
        <v>0</v>
      </c>
      <c r="I16" s="25" t="n">
        <f aca="false">IFERROR(E16-(H16*2),"-")</f>
        <v>1</v>
      </c>
      <c r="J16" s="25" t="n">
        <f aca="false">IFERROR(E16+(H16*2),"-")</f>
        <v>1</v>
      </c>
      <c r="K16" s="25" t="n">
        <f aca="false">IFERROR(J16-I16,"-")</f>
        <v>0</v>
      </c>
      <c r="L16" s="0"/>
      <c r="M16" s="24" t="s">
        <v>33</v>
      </c>
      <c r="N16" s="17" t="n">
        <v>0</v>
      </c>
      <c r="O16" s="25" t="n">
        <f aca="false">IFERROR(M16*N16,"-")</f>
        <v>0</v>
      </c>
      <c r="P16" s="25" t="n">
        <f aca="false">IFERROR(O16/2,"-")</f>
        <v>0</v>
      </c>
      <c r="Q16" s="25" t="n">
        <f aca="false">IFERROR(M16-(P16*2),"-")</f>
        <v>1</v>
      </c>
      <c r="R16" s="25" t="n">
        <f aca="false">IFERROR(M16+(P16*2),"-")</f>
        <v>1</v>
      </c>
      <c r="S16" s="25" t="n">
        <f aca="false">IFERROR(R16-Q16,"-")</f>
        <v>0</v>
      </c>
      <c r="T16" s="17"/>
      <c r="U16" s="24" t="s">
        <v>33</v>
      </c>
      <c r="V16" s="17" t="n">
        <v>0</v>
      </c>
      <c r="W16" s="17" t="n">
        <f aca="false">IFERROR(U16*V16,"-")</f>
        <v>0</v>
      </c>
      <c r="X16" s="17" t="n">
        <f aca="false">IFERROR(W16/2,"-")</f>
        <v>0</v>
      </c>
      <c r="Y16" s="25" t="n">
        <f aca="false">IFERROR(U16-(X16*2),"-")</f>
        <v>1</v>
      </c>
      <c r="Z16" s="25" t="n">
        <f aca="false">IFERROR(U16+(X16*2),"-")</f>
        <v>1</v>
      </c>
      <c r="AA16" s="17" t="n">
        <f aca="false">IFERROR(Z16-Y16,"-")</f>
        <v>0</v>
      </c>
      <c r="AB16" s="17"/>
      <c r="AC16" s="17"/>
    </row>
    <row r="17" customFormat="false" ht="12.95" hidden="false" customHeight="true" outlineLevel="0" collapsed="false">
      <c r="A17" s="22" t="s">
        <v>31</v>
      </c>
      <c r="B17" s="20" t="s">
        <v>17</v>
      </c>
      <c r="C17" s="23" t="n">
        <v>403</v>
      </c>
      <c r="D17" s="23"/>
      <c r="E17" s="24" t="s">
        <v>33</v>
      </c>
      <c r="F17" s="17" t="n">
        <v>0</v>
      </c>
      <c r="G17" s="25" t="n">
        <f aca="false">IFERROR(E17*F17,"-")</f>
        <v>0</v>
      </c>
      <c r="H17" s="25" t="n">
        <f aca="false">IFERROR(G17/2,"-")</f>
        <v>0</v>
      </c>
      <c r="I17" s="25" t="n">
        <f aca="false">IFERROR(E17-(H17*2),"-")</f>
        <v>1</v>
      </c>
      <c r="J17" s="25" t="n">
        <f aca="false">IFERROR(E17+(H17*2),"-")</f>
        <v>1</v>
      </c>
      <c r="K17" s="25" t="n">
        <f aca="false">IFERROR(J17-I17,"-")</f>
        <v>0</v>
      </c>
      <c r="L17" s="0"/>
      <c r="M17" s="24" t="s">
        <v>33</v>
      </c>
      <c r="N17" s="17" t="n">
        <v>0</v>
      </c>
      <c r="O17" s="25" t="n">
        <f aca="false">IFERROR(M17*N17,"-")</f>
        <v>0</v>
      </c>
      <c r="P17" s="25" t="n">
        <f aca="false">IFERROR(O17/2,"-")</f>
        <v>0</v>
      </c>
      <c r="Q17" s="25" t="n">
        <f aca="false">IFERROR(M17-(P17*2),"-")</f>
        <v>1</v>
      </c>
      <c r="R17" s="25" t="n">
        <f aca="false">IFERROR(M17+(P17*2),"-")</f>
        <v>1</v>
      </c>
      <c r="S17" s="25" t="n">
        <f aca="false">IFERROR(R17-Q17,"-")</f>
        <v>0</v>
      </c>
      <c r="T17" s="17"/>
      <c r="U17" s="24" t="s">
        <v>33</v>
      </c>
      <c r="V17" s="17" t="n">
        <v>0</v>
      </c>
      <c r="W17" s="17" t="n">
        <f aca="false">IFERROR(U17*V17,"-")</f>
        <v>0</v>
      </c>
      <c r="X17" s="17" t="n">
        <f aca="false">IFERROR(W17/2,"-")</f>
        <v>0</v>
      </c>
      <c r="Y17" s="25" t="n">
        <f aca="false">IFERROR(U17-(X17*2),"-")</f>
        <v>1</v>
      </c>
      <c r="Z17" s="25" t="n">
        <f aca="false">IFERROR(U17+(X17*2),"-")</f>
        <v>1</v>
      </c>
      <c r="AA17" s="17" t="n">
        <f aca="false">IFERROR(Z17-Y17,"-")</f>
        <v>0</v>
      </c>
      <c r="AB17" s="17"/>
      <c r="AC17" s="17"/>
    </row>
    <row r="18" customFormat="false" ht="12.95" hidden="false" customHeight="true" outlineLevel="0" collapsed="false">
      <c r="A18" s="22" t="s">
        <v>31</v>
      </c>
      <c r="B18" s="20" t="s">
        <v>18</v>
      </c>
      <c r="C18" s="23" t="n">
        <v>503</v>
      </c>
      <c r="D18" s="23"/>
      <c r="E18" s="24" t="s">
        <v>33</v>
      </c>
      <c r="F18" s="17" t="n">
        <v>0</v>
      </c>
      <c r="G18" s="25" t="n">
        <f aca="false">IFERROR(E18*F18,"-")</f>
        <v>0</v>
      </c>
      <c r="H18" s="25" t="n">
        <f aca="false">IFERROR(G18/2,"-")</f>
        <v>0</v>
      </c>
      <c r="I18" s="25" t="n">
        <f aca="false">IFERROR(E18-(H18*2),"-")</f>
        <v>1</v>
      </c>
      <c r="J18" s="25" t="n">
        <f aca="false">IFERROR(E18+(H18*2),"-")</f>
        <v>1</v>
      </c>
      <c r="K18" s="25" t="n">
        <f aca="false">IFERROR(J18-I18,"-")</f>
        <v>0</v>
      </c>
      <c r="L18" s="0"/>
      <c r="M18" s="24" t="s">
        <v>33</v>
      </c>
      <c r="N18" s="17" t="n">
        <v>0</v>
      </c>
      <c r="O18" s="25" t="n">
        <f aca="false">IFERROR(M18*N18,"-")</f>
        <v>0</v>
      </c>
      <c r="P18" s="25" t="n">
        <f aca="false">IFERROR(O18/2,"-")</f>
        <v>0</v>
      </c>
      <c r="Q18" s="25" t="n">
        <f aca="false">IFERROR(M18-(P18*2),"-")</f>
        <v>1</v>
      </c>
      <c r="R18" s="25" t="n">
        <f aca="false">IFERROR(M18+(P18*2),"-")</f>
        <v>1</v>
      </c>
      <c r="S18" s="25" t="n">
        <f aca="false">IFERROR(R18-Q18,"-")</f>
        <v>0</v>
      </c>
      <c r="T18" s="17"/>
      <c r="U18" s="24" t="s">
        <v>33</v>
      </c>
      <c r="V18" s="17" t="n">
        <v>0</v>
      </c>
      <c r="W18" s="17" t="n">
        <f aca="false">IFERROR(U18*V18,"-")</f>
        <v>0</v>
      </c>
      <c r="X18" s="17" t="n">
        <f aca="false">IFERROR(W18/2,"-")</f>
        <v>0</v>
      </c>
      <c r="Y18" s="25" t="n">
        <f aca="false">IFERROR(U18-(X18*2),"-")</f>
        <v>1</v>
      </c>
      <c r="Z18" s="25" t="n">
        <f aca="false">IFERROR(U18+(X18*2),"-")</f>
        <v>1</v>
      </c>
      <c r="AA18" s="17" t="n">
        <f aca="false">IFERROR(Z18-Y18,"-")</f>
        <v>0</v>
      </c>
      <c r="AB18" s="17"/>
      <c r="AC18" s="17"/>
    </row>
    <row r="19" customFormat="false" ht="12.95" hidden="false" customHeight="true" outlineLevel="0" collapsed="false">
      <c r="A19" s="19" t="s">
        <v>36</v>
      </c>
      <c r="B19" s="20" t="s">
        <v>14</v>
      </c>
      <c r="C19" s="23" t="n">
        <v>104</v>
      </c>
      <c r="D19" s="23"/>
      <c r="E19" s="24" t="s">
        <v>33</v>
      </c>
      <c r="F19" s="17" t="n">
        <v>0</v>
      </c>
      <c r="G19" s="25" t="n">
        <f aca="false">IFERROR(E19*F19,"-")</f>
        <v>0</v>
      </c>
      <c r="H19" s="25" t="n">
        <f aca="false">IFERROR(G19/2,"-")</f>
        <v>0</v>
      </c>
      <c r="I19" s="25" t="n">
        <f aca="false">IFERROR(E19-(H19*2),"-")</f>
        <v>1</v>
      </c>
      <c r="J19" s="25" t="n">
        <f aca="false">IFERROR(E19+(H19*2),"-")</f>
        <v>1</v>
      </c>
      <c r="K19" s="25" t="n">
        <f aca="false">IFERROR(J19-I19,"-")</f>
        <v>0</v>
      </c>
      <c r="L19" s="0"/>
      <c r="M19" s="26" t="s">
        <v>37</v>
      </c>
      <c r="N19" s="27" t="s">
        <v>38</v>
      </c>
      <c r="O19" s="28" t="n">
        <f aca="false">IFERROR(M19*N19,"-")</f>
        <v>0.1235</v>
      </c>
      <c r="P19" s="28" t="n">
        <f aca="false">IFERROR(O19/2,"-")</f>
        <v>0.06175</v>
      </c>
      <c r="Q19" s="28" t="n">
        <f aca="false">IFERROR(M19-(P19*2),"-")</f>
        <v>0.8265</v>
      </c>
      <c r="R19" s="28" t="n">
        <f aca="false">IFERROR(M19+(P19*2),"-")</f>
        <v>1.0735</v>
      </c>
      <c r="S19" s="28" t="n">
        <f aca="false">IFERROR(R19-Q19,"-")</f>
        <v>0.247</v>
      </c>
      <c r="T19" s="17"/>
      <c r="U19" s="24" t="s">
        <v>33</v>
      </c>
      <c r="V19" s="17" t="n">
        <v>0</v>
      </c>
      <c r="W19" s="17" t="n">
        <f aca="false">IFERROR(U19*V19,"-")</f>
        <v>0</v>
      </c>
      <c r="X19" s="17" t="n">
        <f aca="false">IFERROR(W19/2,"-")</f>
        <v>0</v>
      </c>
      <c r="Y19" s="25" t="n">
        <f aca="false">IFERROR(U19-(X19*2),"-")</f>
        <v>1</v>
      </c>
      <c r="Z19" s="25" t="n">
        <f aca="false">IFERROR(U19+(X19*2),"-")</f>
        <v>1</v>
      </c>
      <c r="AA19" s="17" t="n">
        <f aca="false">IFERROR(Z19-Y19,"-")</f>
        <v>0</v>
      </c>
      <c r="AB19" s="17"/>
      <c r="AC19" s="17"/>
    </row>
    <row r="20" customFormat="false" ht="12.95" hidden="false" customHeight="true" outlineLevel="0" collapsed="false">
      <c r="A20" s="22" t="s">
        <v>36</v>
      </c>
      <c r="B20" s="20" t="s">
        <v>15</v>
      </c>
      <c r="C20" s="23" t="n">
        <v>204</v>
      </c>
      <c r="D20" s="23"/>
      <c r="E20" s="24" t="s">
        <v>33</v>
      </c>
      <c r="F20" s="17" t="n">
        <v>0</v>
      </c>
      <c r="G20" s="25" t="n">
        <f aca="false">IFERROR(E20*F20,"-")</f>
        <v>0</v>
      </c>
      <c r="H20" s="25" t="n">
        <f aca="false">IFERROR(G20/2,"-")</f>
        <v>0</v>
      </c>
      <c r="I20" s="25" t="n">
        <f aca="false">IFERROR(E20-(H20*2),"-")</f>
        <v>1</v>
      </c>
      <c r="J20" s="25" t="n">
        <f aca="false">IFERROR(E20+(H20*2),"-")</f>
        <v>1</v>
      </c>
      <c r="K20" s="25" t="n">
        <f aca="false">IFERROR(J20-I20,"-")</f>
        <v>0</v>
      </c>
      <c r="L20" s="0"/>
      <c r="M20" s="26" t="s">
        <v>39</v>
      </c>
      <c r="N20" s="27" t="s">
        <v>40</v>
      </c>
      <c r="O20" s="28" t="n">
        <f aca="false">IFERROR(M20*N20,"-")</f>
        <v>0.1067</v>
      </c>
      <c r="P20" s="28" t="n">
        <f aca="false">IFERROR(O20/2,"-")</f>
        <v>0.05335</v>
      </c>
      <c r="Q20" s="28" t="n">
        <f aca="false">IFERROR(M20-(P20*2),"-")</f>
        <v>0.8633</v>
      </c>
      <c r="R20" s="28" t="n">
        <f aca="false">IFERROR(M20+(P20*2),"-")</f>
        <v>1.0767</v>
      </c>
      <c r="S20" s="28" t="n">
        <f aca="false">IFERROR(R20-Q20,"-")</f>
        <v>0.2134</v>
      </c>
      <c r="T20" s="17"/>
      <c r="U20" s="24" t="s">
        <v>33</v>
      </c>
      <c r="V20" s="17" t="n">
        <v>0</v>
      </c>
      <c r="W20" s="17" t="n">
        <f aca="false">IFERROR(U20*V20,"-")</f>
        <v>0</v>
      </c>
      <c r="X20" s="17" t="n">
        <f aca="false">IFERROR(W20/2,"-")</f>
        <v>0</v>
      </c>
      <c r="Y20" s="25" t="n">
        <f aca="false">IFERROR(U20-(X20*2),"-")</f>
        <v>1</v>
      </c>
      <c r="Z20" s="25" t="n">
        <f aca="false">IFERROR(U20+(X20*2),"-")</f>
        <v>1</v>
      </c>
      <c r="AA20" s="17" t="n">
        <f aca="false">IFERROR(Z20-Y20,"-")</f>
        <v>0</v>
      </c>
      <c r="AB20" s="17"/>
      <c r="AC20" s="17"/>
    </row>
    <row r="21" customFormat="false" ht="12.95" hidden="false" customHeight="true" outlineLevel="0" collapsed="false">
      <c r="A21" s="22" t="s">
        <v>36</v>
      </c>
      <c r="B21" s="20" t="s">
        <v>16</v>
      </c>
      <c r="C21" s="23" t="n">
        <v>304</v>
      </c>
      <c r="D21" s="23"/>
      <c r="E21" s="24" t="s">
        <v>33</v>
      </c>
      <c r="F21" s="17" t="n">
        <v>0</v>
      </c>
      <c r="G21" s="25" t="n">
        <f aca="false">IFERROR(E21*F21,"-")</f>
        <v>0</v>
      </c>
      <c r="H21" s="25" t="n">
        <f aca="false">IFERROR(G21/2,"-")</f>
        <v>0</v>
      </c>
      <c r="I21" s="25" t="n">
        <f aca="false">IFERROR(E21-(H21*2),"-")</f>
        <v>1</v>
      </c>
      <c r="J21" s="25" t="n">
        <f aca="false">IFERROR(E21+(H21*2),"-")</f>
        <v>1</v>
      </c>
      <c r="K21" s="25" t="n">
        <f aca="false">IFERROR(J21-I21,"-")</f>
        <v>0</v>
      </c>
      <c r="L21" s="0"/>
      <c r="M21" s="26" t="s">
        <v>39</v>
      </c>
      <c r="N21" s="27" t="s">
        <v>40</v>
      </c>
      <c r="O21" s="28" t="n">
        <f aca="false">IFERROR(M21*N21,"-")</f>
        <v>0.1067</v>
      </c>
      <c r="P21" s="28" t="n">
        <f aca="false">IFERROR(O21/2,"-")</f>
        <v>0.05335</v>
      </c>
      <c r="Q21" s="28" t="n">
        <f aca="false">IFERROR(M21-(P21*2),"-")</f>
        <v>0.8633</v>
      </c>
      <c r="R21" s="28" t="n">
        <f aca="false">IFERROR(M21+(P21*2),"-")</f>
        <v>1.0767</v>
      </c>
      <c r="S21" s="28" t="n">
        <f aca="false">IFERROR(R21-Q21,"-")</f>
        <v>0.2134</v>
      </c>
      <c r="T21" s="17"/>
      <c r="U21" s="24" t="s">
        <v>33</v>
      </c>
      <c r="V21" s="17" t="n">
        <v>0</v>
      </c>
      <c r="W21" s="17" t="n">
        <f aca="false">IFERROR(U21*V21,"-")</f>
        <v>0</v>
      </c>
      <c r="X21" s="17" t="n">
        <f aca="false">IFERROR(W21/2,"-")</f>
        <v>0</v>
      </c>
      <c r="Y21" s="25" t="n">
        <f aca="false">IFERROR(U21-(X21*2),"-")</f>
        <v>1</v>
      </c>
      <c r="Z21" s="25" t="n">
        <f aca="false">IFERROR(U21+(X21*2),"-")</f>
        <v>1</v>
      </c>
      <c r="AA21" s="17" t="n">
        <f aca="false">IFERROR(Z21-Y21,"-")</f>
        <v>0</v>
      </c>
      <c r="AB21" s="17"/>
      <c r="AC21" s="17"/>
    </row>
    <row r="22" customFormat="false" ht="12.95" hidden="false" customHeight="true" outlineLevel="0" collapsed="false">
      <c r="A22" s="22" t="s">
        <v>36</v>
      </c>
      <c r="B22" s="20" t="s">
        <v>17</v>
      </c>
      <c r="C22" s="23" t="n">
        <v>404</v>
      </c>
      <c r="D22" s="23"/>
      <c r="E22" s="24" t="s">
        <v>33</v>
      </c>
      <c r="F22" s="17" t="n">
        <v>0</v>
      </c>
      <c r="G22" s="25" t="n">
        <f aca="false">IFERROR(E22*F22,"-")</f>
        <v>0</v>
      </c>
      <c r="H22" s="25" t="n">
        <f aca="false">IFERROR(G22/2,"-")</f>
        <v>0</v>
      </c>
      <c r="I22" s="25" t="n">
        <f aca="false">IFERROR(E22-(H22*2),"-")</f>
        <v>1</v>
      </c>
      <c r="J22" s="25" t="n">
        <f aca="false">IFERROR(E22+(H22*2),"-")</f>
        <v>1</v>
      </c>
      <c r="K22" s="25" t="n">
        <f aca="false">IFERROR(J22-I22,"-")</f>
        <v>0</v>
      </c>
      <c r="L22" s="0"/>
      <c r="M22" s="26" t="s">
        <v>39</v>
      </c>
      <c r="N22" s="27" t="s">
        <v>40</v>
      </c>
      <c r="O22" s="28" t="n">
        <f aca="false">IFERROR(M22*N22,"-")</f>
        <v>0.1067</v>
      </c>
      <c r="P22" s="28" t="n">
        <f aca="false">IFERROR(O22/2,"-")</f>
        <v>0.05335</v>
      </c>
      <c r="Q22" s="28" t="n">
        <f aca="false">IFERROR(M22-(P22*2),"-")</f>
        <v>0.8633</v>
      </c>
      <c r="R22" s="28" t="n">
        <f aca="false">IFERROR(M22+(P22*2),"-")</f>
        <v>1.0767</v>
      </c>
      <c r="S22" s="28" t="n">
        <f aca="false">IFERROR(R22-Q22,"-")</f>
        <v>0.2134</v>
      </c>
      <c r="T22" s="17"/>
      <c r="U22" s="24" t="s">
        <v>33</v>
      </c>
      <c r="V22" s="17" t="n">
        <v>0</v>
      </c>
      <c r="W22" s="17" t="n">
        <f aca="false">IFERROR(U22*V22,"-")</f>
        <v>0</v>
      </c>
      <c r="X22" s="17" t="n">
        <f aca="false">IFERROR(W22/2,"-")</f>
        <v>0</v>
      </c>
      <c r="Y22" s="25" t="n">
        <f aca="false">IFERROR(U22-(X22*2),"-")</f>
        <v>1</v>
      </c>
      <c r="Z22" s="25" t="n">
        <f aca="false">IFERROR(U22+(X22*2),"-")</f>
        <v>1</v>
      </c>
      <c r="AA22" s="17" t="n">
        <f aca="false">IFERROR(Z22-Y22,"-")</f>
        <v>0</v>
      </c>
      <c r="AB22" s="17"/>
      <c r="AC22" s="17"/>
    </row>
    <row r="23" customFormat="false" ht="12.95" hidden="false" customHeight="true" outlineLevel="0" collapsed="false">
      <c r="A23" s="22" t="s">
        <v>36</v>
      </c>
      <c r="B23" s="20" t="s">
        <v>18</v>
      </c>
      <c r="C23" s="23" t="n">
        <v>504</v>
      </c>
      <c r="D23" s="23"/>
      <c r="E23" s="24" t="s">
        <v>33</v>
      </c>
      <c r="F23" s="17" t="n">
        <v>0</v>
      </c>
      <c r="G23" s="25" t="n">
        <f aca="false">IFERROR(E23*F23,"-")</f>
        <v>0</v>
      </c>
      <c r="H23" s="25" t="n">
        <f aca="false">IFERROR(G23/2,"-")</f>
        <v>0</v>
      </c>
      <c r="I23" s="25" t="n">
        <f aca="false">IFERROR(E23-(H23*2),"-")</f>
        <v>1</v>
      </c>
      <c r="J23" s="25" t="n">
        <f aca="false">IFERROR(E23+(H23*2),"-")</f>
        <v>1</v>
      </c>
      <c r="K23" s="25" t="n">
        <f aca="false">IFERROR(J23-I23,"-")</f>
        <v>0</v>
      </c>
      <c r="L23" s="0"/>
      <c r="M23" s="26" t="s">
        <v>41</v>
      </c>
      <c r="N23" s="27" t="s">
        <v>42</v>
      </c>
      <c r="O23" s="28" t="n">
        <f aca="false">IFERROR(M23*N23,"-")</f>
        <v>0.384</v>
      </c>
      <c r="P23" s="28" t="n">
        <f aca="false">IFERROR(O23/2,"-")</f>
        <v>0.192</v>
      </c>
      <c r="Q23" s="28" t="n">
        <f aca="false">IFERROR(M23-(P23*2),"-")</f>
        <v>0.576</v>
      </c>
      <c r="R23" s="28" t="n">
        <f aca="false">IFERROR(M23+(P23*2),"-")</f>
        <v>1.344</v>
      </c>
      <c r="S23" s="28" t="n">
        <f aca="false">IFERROR(R23-Q23,"-")</f>
        <v>0.768</v>
      </c>
      <c r="T23" s="17"/>
      <c r="U23" s="24" t="s">
        <v>33</v>
      </c>
      <c r="V23" s="17" t="n">
        <v>0</v>
      </c>
      <c r="W23" s="17" t="n">
        <f aca="false">IFERROR(U23*V23,"-")</f>
        <v>0</v>
      </c>
      <c r="X23" s="17" t="n">
        <f aca="false">IFERROR(W23/2,"-")</f>
        <v>0</v>
      </c>
      <c r="Y23" s="25" t="n">
        <f aca="false">IFERROR(U23-(X23*2),"-")</f>
        <v>1</v>
      </c>
      <c r="Z23" s="25" t="n">
        <f aca="false">IFERROR(U23+(X23*2),"-")</f>
        <v>1</v>
      </c>
      <c r="AA23" s="17" t="n">
        <f aca="false">IFERROR(Z23-Y23,"-")</f>
        <v>0</v>
      </c>
      <c r="AB23" s="17"/>
      <c r="AC23" s="17"/>
    </row>
    <row r="24" customFormat="false" ht="12.95" hidden="false" customHeight="true" outlineLevel="0" collapsed="false">
      <c r="A24" s="19" t="s">
        <v>43</v>
      </c>
      <c r="B24" s="20" t="s">
        <v>14</v>
      </c>
      <c r="C24" s="23" t="n">
        <v>105</v>
      </c>
      <c r="D24" s="23"/>
      <c r="E24" s="24" t="s">
        <v>33</v>
      </c>
      <c r="F24" s="17" t="n">
        <v>0</v>
      </c>
      <c r="G24" s="25" t="n">
        <f aca="false">IFERROR(E24*F24,"-")</f>
        <v>0</v>
      </c>
      <c r="H24" s="25" t="n">
        <f aca="false">IFERROR(G24/2,"-")</f>
        <v>0</v>
      </c>
      <c r="I24" s="25" t="n">
        <f aca="false">IFERROR(E24-(H24*2),"-")</f>
        <v>1</v>
      </c>
      <c r="J24" s="25" t="n">
        <f aca="false">IFERROR(E24+(H24*2),"-")</f>
        <v>1</v>
      </c>
      <c r="K24" s="25" t="n">
        <f aca="false">IFERROR(J24-I24,"-")</f>
        <v>0</v>
      </c>
      <c r="L24" s="0"/>
      <c r="M24" s="24" t="s">
        <v>33</v>
      </c>
      <c r="N24" s="17" t="n">
        <v>0</v>
      </c>
      <c r="O24" s="25" t="n">
        <f aca="false">IFERROR(M24*N24,"-")</f>
        <v>0</v>
      </c>
      <c r="P24" s="25" t="n">
        <f aca="false">IFERROR(O24/2,"-")</f>
        <v>0</v>
      </c>
      <c r="Q24" s="25" t="n">
        <f aca="false">IFERROR(M24-(P24*2),"-")</f>
        <v>1</v>
      </c>
      <c r="R24" s="25" t="n">
        <f aca="false">IFERROR(M24+(P24*2),"-")</f>
        <v>1</v>
      </c>
      <c r="S24" s="25" t="n">
        <f aca="false">IFERROR(R24-Q24,"-")</f>
        <v>0</v>
      </c>
      <c r="T24" s="17"/>
      <c r="U24" s="24" t="s">
        <v>33</v>
      </c>
      <c r="V24" s="17" t="n">
        <v>0</v>
      </c>
      <c r="W24" s="17" t="n">
        <f aca="false">IFERROR(U24*V24,"-")</f>
        <v>0</v>
      </c>
      <c r="X24" s="17" t="n">
        <f aca="false">IFERROR(W24/2,"-")</f>
        <v>0</v>
      </c>
      <c r="Y24" s="25" t="n">
        <f aca="false">IFERROR(U24-(X24*2),"-")</f>
        <v>1</v>
      </c>
      <c r="Z24" s="25" t="n">
        <f aca="false">IFERROR(U24+(X24*2),"-")</f>
        <v>1</v>
      </c>
      <c r="AA24" s="17" t="n">
        <f aca="false">IFERROR(Z24-Y24,"-")</f>
        <v>0</v>
      </c>
      <c r="AB24" s="17"/>
      <c r="AC24" s="17"/>
    </row>
    <row r="25" customFormat="false" ht="12.95" hidden="false" customHeight="true" outlineLevel="0" collapsed="false">
      <c r="A25" s="22" t="s">
        <v>43</v>
      </c>
      <c r="B25" s="20" t="s">
        <v>15</v>
      </c>
      <c r="C25" s="23" t="n">
        <v>205</v>
      </c>
      <c r="D25" s="23"/>
      <c r="E25" s="24" t="s">
        <v>33</v>
      </c>
      <c r="F25" s="17" t="n">
        <v>0</v>
      </c>
      <c r="G25" s="25" t="n">
        <f aca="false">IFERROR(E25*F25,"-")</f>
        <v>0</v>
      </c>
      <c r="H25" s="25" t="n">
        <f aca="false">IFERROR(G25/2,"-")</f>
        <v>0</v>
      </c>
      <c r="I25" s="25" t="n">
        <f aca="false">IFERROR(E25-(H25*2),"-")</f>
        <v>1</v>
      </c>
      <c r="J25" s="25" t="n">
        <f aca="false">IFERROR(E25+(H25*2),"-")</f>
        <v>1</v>
      </c>
      <c r="K25" s="25" t="n">
        <f aca="false">IFERROR(J25-I25,"-")</f>
        <v>0</v>
      </c>
      <c r="L25" s="0"/>
      <c r="M25" s="24" t="s">
        <v>33</v>
      </c>
      <c r="N25" s="17" t="n">
        <v>0</v>
      </c>
      <c r="O25" s="25" t="n">
        <f aca="false">IFERROR(M25*N25,"-")</f>
        <v>0</v>
      </c>
      <c r="P25" s="25" t="n">
        <f aca="false">IFERROR(O25/2,"-")</f>
        <v>0</v>
      </c>
      <c r="Q25" s="25" t="n">
        <f aca="false">IFERROR(M25-(P25*2),"-")</f>
        <v>1</v>
      </c>
      <c r="R25" s="25" t="n">
        <f aca="false">IFERROR(M25+(P25*2),"-")</f>
        <v>1</v>
      </c>
      <c r="S25" s="25" t="n">
        <f aca="false">IFERROR(R25-Q25,"-")</f>
        <v>0</v>
      </c>
      <c r="T25" s="17"/>
      <c r="U25" s="24" t="s">
        <v>33</v>
      </c>
      <c r="V25" s="17" t="n">
        <v>0</v>
      </c>
      <c r="W25" s="17" t="n">
        <f aca="false">IFERROR(U25*V25,"-")</f>
        <v>0</v>
      </c>
      <c r="X25" s="17" t="n">
        <f aca="false">IFERROR(W25/2,"-")</f>
        <v>0</v>
      </c>
      <c r="Y25" s="25" t="n">
        <f aca="false">IFERROR(U25-(X25*2),"-")</f>
        <v>1</v>
      </c>
      <c r="Z25" s="25" t="n">
        <f aca="false">IFERROR(U25+(X25*2),"-")</f>
        <v>1</v>
      </c>
      <c r="AA25" s="17" t="n">
        <f aca="false">IFERROR(Z25-Y25,"-")</f>
        <v>0</v>
      </c>
      <c r="AB25" s="17"/>
      <c r="AC25" s="17"/>
    </row>
    <row r="26" customFormat="false" ht="12.95" hidden="false" customHeight="true" outlineLevel="0" collapsed="false">
      <c r="A26" s="22" t="s">
        <v>43</v>
      </c>
      <c r="B26" s="20" t="s">
        <v>16</v>
      </c>
      <c r="C26" s="23" t="n">
        <v>305</v>
      </c>
      <c r="D26" s="23"/>
      <c r="E26" s="24" t="s">
        <v>33</v>
      </c>
      <c r="F26" s="17" t="n">
        <v>0</v>
      </c>
      <c r="G26" s="25" t="n">
        <f aca="false">IFERROR(E26*F26,"-")</f>
        <v>0</v>
      </c>
      <c r="H26" s="25" t="n">
        <f aca="false">IFERROR(G26/2,"-")</f>
        <v>0</v>
      </c>
      <c r="I26" s="25" t="n">
        <f aca="false">IFERROR(E26-(H26*2),"-")</f>
        <v>1</v>
      </c>
      <c r="J26" s="25" t="n">
        <f aca="false">IFERROR(E26+(H26*2),"-")</f>
        <v>1</v>
      </c>
      <c r="K26" s="25" t="n">
        <f aca="false">IFERROR(J26-I26,"-")</f>
        <v>0</v>
      </c>
      <c r="L26" s="0"/>
      <c r="M26" s="24" t="s">
        <v>33</v>
      </c>
      <c r="N26" s="17" t="n">
        <v>0</v>
      </c>
      <c r="O26" s="25" t="n">
        <f aca="false">IFERROR(M26*N26,"-")</f>
        <v>0</v>
      </c>
      <c r="P26" s="25" t="n">
        <f aca="false">IFERROR(O26/2,"-")</f>
        <v>0</v>
      </c>
      <c r="Q26" s="25" t="n">
        <f aca="false">IFERROR(M26-(P26*2),"-")</f>
        <v>1</v>
      </c>
      <c r="R26" s="25" t="n">
        <f aca="false">IFERROR(M26+(P26*2),"-")</f>
        <v>1</v>
      </c>
      <c r="S26" s="25" t="n">
        <f aca="false">IFERROR(R26-Q26,"-")</f>
        <v>0</v>
      </c>
      <c r="T26" s="17"/>
      <c r="U26" s="24" t="s">
        <v>33</v>
      </c>
      <c r="V26" s="17" t="n">
        <v>0</v>
      </c>
      <c r="W26" s="17" t="n">
        <f aca="false">IFERROR(U26*V26,"-")</f>
        <v>0</v>
      </c>
      <c r="X26" s="17" t="n">
        <f aca="false">IFERROR(W26/2,"-")</f>
        <v>0</v>
      </c>
      <c r="Y26" s="25" t="n">
        <f aca="false">IFERROR(U26-(X26*2),"-")</f>
        <v>1</v>
      </c>
      <c r="Z26" s="25" t="n">
        <f aca="false">IFERROR(U26+(X26*2),"-")</f>
        <v>1</v>
      </c>
      <c r="AA26" s="17" t="n">
        <f aca="false">IFERROR(Z26-Y26,"-")</f>
        <v>0</v>
      </c>
      <c r="AB26" s="17"/>
      <c r="AC26" s="17"/>
    </row>
    <row r="27" customFormat="false" ht="12.95" hidden="false" customHeight="true" outlineLevel="0" collapsed="false">
      <c r="A27" s="22" t="s">
        <v>43</v>
      </c>
      <c r="B27" s="20" t="s">
        <v>17</v>
      </c>
      <c r="C27" s="23" t="n">
        <v>405</v>
      </c>
      <c r="D27" s="23"/>
      <c r="E27" s="24" t="s">
        <v>33</v>
      </c>
      <c r="F27" s="17" t="n">
        <v>0</v>
      </c>
      <c r="G27" s="25" t="n">
        <f aca="false">IFERROR(E27*F27,"-")</f>
        <v>0</v>
      </c>
      <c r="H27" s="25" t="n">
        <f aca="false">IFERROR(G27/2,"-")</f>
        <v>0</v>
      </c>
      <c r="I27" s="25" t="n">
        <f aca="false">IFERROR(E27-(H27*2),"-")</f>
        <v>1</v>
      </c>
      <c r="J27" s="25" t="n">
        <f aca="false">IFERROR(E27+(H27*2),"-")</f>
        <v>1</v>
      </c>
      <c r="K27" s="25" t="n">
        <f aca="false">IFERROR(J27-I27,"-")</f>
        <v>0</v>
      </c>
      <c r="L27" s="0"/>
      <c r="M27" s="24" t="s">
        <v>33</v>
      </c>
      <c r="N27" s="17" t="n">
        <v>0</v>
      </c>
      <c r="O27" s="25" t="n">
        <f aca="false">IFERROR(M27*N27,"-")</f>
        <v>0</v>
      </c>
      <c r="P27" s="25" t="n">
        <f aca="false">IFERROR(O27/2,"-")</f>
        <v>0</v>
      </c>
      <c r="Q27" s="25" t="n">
        <f aca="false">IFERROR(M27-(P27*2),"-")</f>
        <v>1</v>
      </c>
      <c r="R27" s="25" t="n">
        <f aca="false">IFERROR(M27+(P27*2),"-")</f>
        <v>1</v>
      </c>
      <c r="S27" s="25" t="n">
        <f aca="false">IFERROR(R27-Q27,"-")</f>
        <v>0</v>
      </c>
      <c r="T27" s="17"/>
      <c r="U27" s="24" t="s">
        <v>33</v>
      </c>
      <c r="V27" s="17" t="n">
        <v>0</v>
      </c>
      <c r="W27" s="17" t="n">
        <f aca="false">IFERROR(U27*V27,"-")</f>
        <v>0</v>
      </c>
      <c r="X27" s="17" t="n">
        <f aca="false">IFERROR(W27/2,"-")</f>
        <v>0</v>
      </c>
      <c r="Y27" s="25" t="n">
        <f aca="false">IFERROR(U27-(X27*2),"-")</f>
        <v>1</v>
      </c>
      <c r="Z27" s="25" t="n">
        <f aca="false">IFERROR(U27+(X27*2),"-")</f>
        <v>1</v>
      </c>
      <c r="AA27" s="17" t="n">
        <f aca="false">IFERROR(Z27-Y27,"-")</f>
        <v>0</v>
      </c>
      <c r="AB27" s="17"/>
      <c r="AC27" s="17"/>
    </row>
    <row r="28" customFormat="false" ht="12.95" hidden="false" customHeight="true" outlineLevel="0" collapsed="false">
      <c r="A28" s="22" t="s">
        <v>43</v>
      </c>
      <c r="B28" s="20" t="s">
        <v>18</v>
      </c>
      <c r="C28" s="23" t="n">
        <v>505</v>
      </c>
      <c r="D28" s="23"/>
      <c r="E28" s="24" t="s">
        <v>33</v>
      </c>
      <c r="F28" s="17" t="n">
        <v>0</v>
      </c>
      <c r="G28" s="25" t="n">
        <f aca="false">IFERROR(E28*F28,"-")</f>
        <v>0</v>
      </c>
      <c r="H28" s="25" t="n">
        <f aca="false">IFERROR(G28/2,"-")</f>
        <v>0</v>
      </c>
      <c r="I28" s="25" t="n">
        <f aca="false">IFERROR(E28-(H28*2),"-")</f>
        <v>1</v>
      </c>
      <c r="J28" s="25" t="n">
        <f aca="false">IFERROR(E28+(H28*2),"-")</f>
        <v>1</v>
      </c>
      <c r="K28" s="25" t="n">
        <f aca="false">IFERROR(J28-I28,"-")</f>
        <v>0</v>
      </c>
      <c r="L28" s="0"/>
      <c r="M28" s="24" t="s">
        <v>33</v>
      </c>
      <c r="N28" s="17" t="n">
        <v>0</v>
      </c>
      <c r="O28" s="25" t="n">
        <f aca="false">IFERROR(M28*N28,"-")</f>
        <v>0</v>
      </c>
      <c r="P28" s="25" t="n">
        <f aca="false">IFERROR(O28/2,"-")</f>
        <v>0</v>
      </c>
      <c r="Q28" s="25" t="n">
        <f aca="false">IFERROR(M28-(P28*2),"-")</f>
        <v>1</v>
      </c>
      <c r="R28" s="25" t="n">
        <f aca="false">IFERROR(M28+(P28*2),"-")</f>
        <v>1</v>
      </c>
      <c r="S28" s="25" t="n">
        <f aca="false">IFERROR(R28-Q28,"-")</f>
        <v>0</v>
      </c>
      <c r="T28" s="17"/>
      <c r="U28" s="24" t="s">
        <v>33</v>
      </c>
      <c r="V28" s="17" t="n">
        <v>0</v>
      </c>
      <c r="W28" s="17" t="n">
        <f aca="false">IFERROR(U28*V28,"-")</f>
        <v>0</v>
      </c>
      <c r="X28" s="17" t="n">
        <f aca="false">IFERROR(W28/2,"-")</f>
        <v>0</v>
      </c>
      <c r="Y28" s="25" t="n">
        <f aca="false">IFERROR(U28-(X28*2),"-")</f>
        <v>1</v>
      </c>
      <c r="Z28" s="25" t="n">
        <f aca="false">IFERROR(U28+(X28*2),"-")</f>
        <v>1</v>
      </c>
      <c r="AA28" s="17" t="n">
        <f aca="false">IFERROR(Z28-Y28,"-")</f>
        <v>0</v>
      </c>
      <c r="AB28" s="17"/>
      <c r="AC28" s="17"/>
    </row>
    <row r="29" customFormat="false" ht="12.95" hidden="false" customHeight="true" outlineLevel="0" collapsed="false">
      <c r="A29" s="19" t="s">
        <v>44</v>
      </c>
      <c r="B29" s="20" t="s">
        <v>32</v>
      </c>
      <c r="C29" s="23" t="n">
        <v>106</v>
      </c>
      <c r="D29" s="23"/>
      <c r="E29" s="26" t="s">
        <v>45</v>
      </c>
      <c r="F29" s="29" t="s">
        <v>46</v>
      </c>
      <c r="G29" s="28" t="n">
        <f aca="false">IFERROR(E29*F29,"-")</f>
        <v>0.0828</v>
      </c>
      <c r="H29" s="28" t="n">
        <f aca="false">IFERROR(G29/2,"-")</f>
        <v>0.0414</v>
      </c>
      <c r="I29" s="28" t="n">
        <f aca="false">IFERROR(E29-(H29*2),"-")</f>
        <v>0.6072</v>
      </c>
      <c r="J29" s="28" t="n">
        <f aca="false">IFERROR(E29+(H29*2),"-")</f>
        <v>0.7728</v>
      </c>
      <c r="K29" s="28" t="n">
        <f aca="false">IFERROR(J29-I29,"-")</f>
        <v>0.1656</v>
      </c>
      <c r="L29" s="0"/>
      <c r="M29" s="26" t="s">
        <v>33</v>
      </c>
      <c r="N29" s="17" t="n">
        <v>0</v>
      </c>
      <c r="O29" s="25" t="n">
        <f aca="false">IFERROR(M29*N29,"-")</f>
        <v>0</v>
      </c>
      <c r="P29" s="25" t="n">
        <f aca="false">IFERROR(O29/2,"-")</f>
        <v>0</v>
      </c>
      <c r="Q29" s="25" t="n">
        <f aca="false">IFERROR(M29-(P29*2),"-")</f>
        <v>1</v>
      </c>
      <c r="R29" s="25" t="n">
        <f aca="false">IFERROR(M29+(P29*2),"-")</f>
        <v>1</v>
      </c>
      <c r="S29" s="25" t="n">
        <f aca="false">IFERROR(R29-Q29,"-")</f>
        <v>0</v>
      </c>
      <c r="T29" s="17"/>
      <c r="U29" s="26" t="s">
        <v>47</v>
      </c>
      <c r="V29" s="26" t="s">
        <v>48</v>
      </c>
      <c r="W29" s="28" t="n">
        <f aca="false">IFERROR(U29*V29,"-")</f>
        <v>0.1288</v>
      </c>
      <c r="X29" s="28" t="n">
        <f aca="false">IFERROR(W29/2,"-")</f>
        <v>0.0644</v>
      </c>
      <c r="Y29" s="28" t="n">
        <f aca="false">IFERROR(U29-(X29*2),"-")</f>
        <v>0.7912</v>
      </c>
      <c r="Z29" s="28" t="n">
        <f aca="false">IFERROR(U29+(X29*2),"-")</f>
        <v>1.0488</v>
      </c>
      <c r="AA29" s="28" t="n">
        <f aca="false">IFERROR(Z29-Y29,"-")</f>
        <v>0.2576</v>
      </c>
    </row>
    <row r="30" customFormat="false" ht="12.95" hidden="false" customHeight="true" outlineLevel="0" collapsed="false">
      <c r="A30" s="22" t="s">
        <v>44</v>
      </c>
      <c r="B30" s="20" t="s">
        <v>34</v>
      </c>
      <c r="C30" s="23" t="n">
        <v>206</v>
      </c>
      <c r="D30" s="23"/>
      <c r="E30" s="26" t="s">
        <v>49</v>
      </c>
      <c r="F30" s="29" t="s">
        <v>50</v>
      </c>
      <c r="G30" s="28" t="n">
        <f aca="false">IFERROR(E30*F30,"-")</f>
        <v>0.3538</v>
      </c>
      <c r="H30" s="28" t="n">
        <f aca="false">IFERROR(G30/2,"-")</f>
        <v>0.1769</v>
      </c>
      <c r="I30" s="28" t="n">
        <f aca="false">IFERROR(E30-(H30*2),"-")</f>
        <v>0.2262</v>
      </c>
      <c r="J30" s="28" t="n">
        <f aca="false">IFERROR(E30+(H30*2),"-")</f>
        <v>0.9338</v>
      </c>
      <c r="K30" s="28" t="n">
        <f aca="false">IFERROR(J30-I30,"-")</f>
        <v>0.7076</v>
      </c>
      <c r="L30" s="0"/>
      <c r="M30" s="26" t="s">
        <v>33</v>
      </c>
      <c r="N30" s="17" t="n">
        <v>0</v>
      </c>
      <c r="O30" s="25" t="n">
        <f aca="false">IFERROR(M30*N30,"-")</f>
        <v>0</v>
      </c>
      <c r="P30" s="25" t="n">
        <f aca="false">IFERROR(O30/2,"-")</f>
        <v>0</v>
      </c>
      <c r="Q30" s="25" t="n">
        <f aca="false">IFERROR(M30-(P30*2),"-")</f>
        <v>1</v>
      </c>
      <c r="R30" s="25" t="n">
        <f aca="false">IFERROR(M30+(P30*2),"-")</f>
        <v>1</v>
      </c>
      <c r="S30" s="25" t="n">
        <f aca="false">IFERROR(R30-Q30,"-")</f>
        <v>0</v>
      </c>
      <c r="T30" s="17"/>
      <c r="U30" s="26" t="s">
        <v>37</v>
      </c>
      <c r="V30" s="26" t="s">
        <v>38</v>
      </c>
      <c r="W30" s="28" t="n">
        <f aca="false">IFERROR(U30*V30,"-")</f>
        <v>0.1235</v>
      </c>
      <c r="X30" s="28" t="n">
        <f aca="false">IFERROR(W30/2,"-")</f>
        <v>0.06175</v>
      </c>
      <c r="Y30" s="28" t="n">
        <f aca="false">IFERROR(U30-(X30*2),"-")</f>
        <v>0.8265</v>
      </c>
      <c r="Z30" s="28" t="n">
        <f aca="false">IFERROR(U30+(X30*2),"-")</f>
        <v>1.0735</v>
      </c>
      <c r="AA30" s="28" t="n">
        <f aca="false">IFERROR(Z30-Y30,"-")</f>
        <v>0.247</v>
      </c>
    </row>
    <row r="31" customFormat="false" ht="12.95" hidden="false" customHeight="true" outlineLevel="0" collapsed="false">
      <c r="A31" s="22" t="s">
        <v>44</v>
      </c>
      <c r="B31" s="20" t="s">
        <v>35</v>
      </c>
      <c r="C31" s="23" t="n">
        <v>306</v>
      </c>
      <c r="D31" s="23"/>
      <c r="E31" s="26" t="s">
        <v>51</v>
      </c>
      <c r="F31" s="29" t="s">
        <v>52</v>
      </c>
      <c r="G31" s="28" t="n">
        <f aca="false">IFERROR(E31*F31,"-")</f>
        <v>0.2208</v>
      </c>
      <c r="H31" s="28" t="n">
        <f aca="false">IFERROR(G31/2,"-")</f>
        <v>0.1104</v>
      </c>
      <c r="I31" s="28" t="n">
        <f aca="false">IFERROR(E31-(H31*2),"-")</f>
        <v>0.2592</v>
      </c>
      <c r="J31" s="28" t="n">
        <f aca="false">IFERROR(E31+(H31*2),"-")</f>
        <v>0.7008</v>
      </c>
      <c r="K31" s="28" t="n">
        <f aca="false">IFERROR(J31-I31,"-")</f>
        <v>0.4416</v>
      </c>
      <c r="L31" s="0"/>
      <c r="M31" s="26" t="s">
        <v>33</v>
      </c>
      <c r="N31" s="17" t="n">
        <v>0</v>
      </c>
      <c r="O31" s="25" t="n">
        <f aca="false">IFERROR(M31*N31,"-")</f>
        <v>0</v>
      </c>
      <c r="P31" s="25" t="n">
        <f aca="false">IFERROR(O31/2,"-")</f>
        <v>0</v>
      </c>
      <c r="Q31" s="25" t="n">
        <f aca="false">IFERROR(M31-(P31*2),"-")</f>
        <v>1</v>
      </c>
      <c r="R31" s="25" t="n">
        <f aca="false">IFERROR(M31+(P31*2),"-")</f>
        <v>1</v>
      </c>
      <c r="S31" s="25" t="n">
        <f aca="false">IFERROR(R31-Q31,"-")</f>
        <v>0</v>
      </c>
      <c r="T31" s="17"/>
      <c r="U31" s="26" t="s">
        <v>47</v>
      </c>
      <c r="V31" s="26" t="s">
        <v>48</v>
      </c>
      <c r="W31" s="28" t="n">
        <f aca="false">IFERROR(U31*V31,"-")</f>
        <v>0.1288</v>
      </c>
      <c r="X31" s="28" t="n">
        <f aca="false">IFERROR(W31/2,"-")</f>
        <v>0.0644</v>
      </c>
      <c r="Y31" s="28" t="n">
        <f aca="false">IFERROR(U31-(X31*2),"-")</f>
        <v>0.7912</v>
      </c>
      <c r="Z31" s="28" t="n">
        <f aca="false">IFERROR(U31+(X31*2),"-")</f>
        <v>1.0488</v>
      </c>
      <c r="AA31" s="28" t="n">
        <f aca="false">IFERROR(Z31-Y31,"-")</f>
        <v>0.2576</v>
      </c>
    </row>
    <row r="32" customFormat="false" ht="12.75" hidden="false" customHeight="true" outlineLevel="0" collapsed="false">
      <c r="A32" s="22" t="s">
        <v>44</v>
      </c>
      <c r="B32" s="20" t="s">
        <v>17</v>
      </c>
      <c r="C32" s="23" t="n">
        <v>406</v>
      </c>
      <c r="D32" s="23"/>
      <c r="E32" s="26" t="s">
        <v>51</v>
      </c>
      <c r="F32" s="29" t="s">
        <v>52</v>
      </c>
      <c r="G32" s="28" t="n">
        <f aca="false">IFERROR(E32*F32,"-")</f>
        <v>0.2208</v>
      </c>
      <c r="H32" s="28" t="n">
        <f aca="false">IFERROR(G32/2,"-")</f>
        <v>0.1104</v>
      </c>
      <c r="I32" s="28" t="n">
        <f aca="false">IFERROR(E32-(H32*2),"-")</f>
        <v>0.2592</v>
      </c>
      <c r="J32" s="28" t="n">
        <f aca="false">IFERROR(E32+(H32*2),"-")</f>
        <v>0.7008</v>
      </c>
      <c r="K32" s="28" t="n">
        <f aca="false">IFERROR(J32-I32,"-")</f>
        <v>0.4416</v>
      </c>
      <c r="L32" s="0"/>
      <c r="M32" s="26" t="s">
        <v>33</v>
      </c>
      <c r="N32" s="17" t="n">
        <v>0</v>
      </c>
      <c r="O32" s="25" t="n">
        <f aca="false">IFERROR(M32*N32,"-")</f>
        <v>0</v>
      </c>
      <c r="P32" s="25" t="n">
        <f aca="false">IFERROR(O32/2,"-")</f>
        <v>0</v>
      </c>
      <c r="Q32" s="25" t="n">
        <f aca="false">IFERROR(M32-(P32*2),"-")</f>
        <v>1</v>
      </c>
      <c r="R32" s="25" t="n">
        <f aca="false">IFERROR(M32+(P32*2),"-")</f>
        <v>1</v>
      </c>
      <c r="S32" s="25" t="n">
        <f aca="false">IFERROR(R32-Q32,"-")</f>
        <v>0</v>
      </c>
      <c r="T32" s="17"/>
      <c r="U32" s="26" t="s">
        <v>47</v>
      </c>
      <c r="V32" s="26" t="s">
        <v>48</v>
      </c>
      <c r="W32" s="28" t="n">
        <f aca="false">IFERROR(U32*V32,"-")</f>
        <v>0.1288</v>
      </c>
      <c r="X32" s="28" t="n">
        <f aca="false">IFERROR(W32/2,"-")</f>
        <v>0.0644</v>
      </c>
      <c r="Y32" s="28" t="n">
        <f aca="false">IFERROR(U32-(X32*2),"-")</f>
        <v>0.7912</v>
      </c>
      <c r="Z32" s="28" t="n">
        <f aca="false">IFERROR(U32+(X32*2),"-")</f>
        <v>1.0488</v>
      </c>
      <c r="AA32" s="28" t="n">
        <f aca="false">IFERROR(Z32-Y32,"-")</f>
        <v>0.2576</v>
      </c>
    </row>
    <row r="33" customFormat="false" ht="12.75" hidden="false" customHeight="true" outlineLevel="0" collapsed="false">
      <c r="A33" s="22" t="s">
        <v>44</v>
      </c>
      <c r="B33" s="20" t="s">
        <v>53</v>
      </c>
      <c r="C33" s="23" t="n">
        <v>506</v>
      </c>
      <c r="D33" s="23"/>
      <c r="E33" s="26" t="s">
        <v>54</v>
      </c>
      <c r="F33" s="29" t="s">
        <v>55</v>
      </c>
      <c r="G33" s="28" t="n">
        <f aca="false">IFERROR(E33*F33,"-")</f>
        <v>0.32</v>
      </c>
      <c r="H33" s="28" t="n">
        <f aca="false">IFERROR(G33/2,"-")</f>
        <v>0.16</v>
      </c>
      <c r="I33" s="28" t="n">
        <f aca="false">IFERROR(E33-(H33*2),"-")</f>
        <v>0.32</v>
      </c>
      <c r="J33" s="28" t="n">
        <f aca="false">IFERROR(E33+(H33*2),"-")</f>
        <v>0.96</v>
      </c>
      <c r="K33" s="28" t="n">
        <f aca="false">IFERROR(J33-I33,"-")</f>
        <v>0.64</v>
      </c>
      <c r="L33" s="0"/>
      <c r="M33" s="26" t="s">
        <v>33</v>
      </c>
      <c r="N33" s="17" t="n">
        <v>0</v>
      </c>
      <c r="O33" s="25" t="n">
        <f aca="false">IFERROR(M33*N33,"-")</f>
        <v>0</v>
      </c>
      <c r="P33" s="25" t="n">
        <f aca="false">IFERROR(O33/2,"-")</f>
        <v>0</v>
      </c>
      <c r="Q33" s="25" t="n">
        <f aca="false">IFERROR(M33-(P33*2),"-")</f>
        <v>1</v>
      </c>
      <c r="R33" s="25" t="n">
        <f aca="false">IFERROR(M33+(P33*2),"-")</f>
        <v>1</v>
      </c>
      <c r="S33" s="25" t="n">
        <f aca="false">IFERROR(R33-Q33,"-")</f>
        <v>0</v>
      </c>
      <c r="T33" s="17"/>
      <c r="U33" s="26" t="s">
        <v>56</v>
      </c>
      <c r="V33" s="26" t="s">
        <v>55</v>
      </c>
      <c r="W33" s="28" t="n">
        <f aca="false">IFERROR(U33*V33,"-")</f>
        <v>0.47</v>
      </c>
      <c r="X33" s="28" t="n">
        <f aca="false">IFERROR(W33/2,"-")</f>
        <v>0.235</v>
      </c>
      <c r="Y33" s="28" t="n">
        <f aca="false">IFERROR(U33-(X33*2),"-")</f>
        <v>0.47</v>
      </c>
      <c r="Z33" s="28" t="n">
        <f aca="false">IFERROR(U33+(X33*2),"-")</f>
        <v>1.41</v>
      </c>
      <c r="AA33" s="28" t="n">
        <f aca="false">IFERROR(Z33-Y33,"-")</f>
        <v>0.94</v>
      </c>
    </row>
    <row r="34" customFormat="false" ht="12.95" hidden="false" customHeight="true" outlineLevel="0" collapsed="false">
      <c r="A34" s="19" t="s">
        <v>57</v>
      </c>
      <c r="B34" s="20" t="s">
        <v>32</v>
      </c>
      <c r="C34" s="23" t="n">
        <v>107</v>
      </c>
      <c r="D34" s="23"/>
      <c r="E34" s="24" t="s">
        <v>33</v>
      </c>
      <c r="F34" s="17" t="n">
        <v>0</v>
      </c>
      <c r="G34" s="25" t="n">
        <f aca="false">IFERROR(E34*F34,"-")</f>
        <v>0</v>
      </c>
      <c r="H34" s="25" t="n">
        <f aca="false">IFERROR(G34/2,"-")</f>
        <v>0</v>
      </c>
      <c r="I34" s="25" t="n">
        <f aca="false">IFERROR(E34-(H34*2),"-")</f>
        <v>1</v>
      </c>
      <c r="J34" s="25" t="n">
        <f aca="false">IFERROR(E34+(H34*2),"-")</f>
        <v>1</v>
      </c>
      <c r="K34" s="25" t="n">
        <f aca="false">IFERROR(J34-I34,"-")</f>
        <v>0</v>
      </c>
      <c r="L34" s="0"/>
      <c r="M34" s="24" t="s">
        <v>33</v>
      </c>
      <c r="N34" s="17" t="n">
        <v>0</v>
      </c>
      <c r="O34" s="25" t="n">
        <f aca="false">IFERROR(M34*N34,"-")</f>
        <v>0</v>
      </c>
      <c r="P34" s="25" t="n">
        <f aca="false">IFERROR(O34/2,"-")</f>
        <v>0</v>
      </c>
      <c r="Q34" s="25" t="n">
        <f aca="false">IFERROR(M34-(P34*2),"-")</f>
        <v>1</v>
      </c>
      <c r="R34" s="25" t="n">
        <f aca="false">IFERROR(M34+(P34*2),"-")</f>
        <v>1</v>
      </c>
      <c r="S34" s="25" t="n">
        <f aca="false">IFERROR(R34-Q34,"-")</f>
        <v>0</v>
      </c>
      <c r="T34" s="17"/>
      <c r="U34" s="24" t="s">
        <v>33</v>
      </c>
      <c r="V34" s="17" t="n">
        <v>0</v>
      </c>
      <c r="W34" s="17" t="n">
        <f aca="false">IFERROR(U34*V34,"-")</f>
        <v>0</v>
      </c>
      <c r="X34" s="17" t="n">
        <f aca="false">IFERROR(W34/2,"-")</f>
        <v>0</v>
      </c>
      <c r="Y34" s="25" t="n">
        <f aca="false">IFERROR(U34-(X34*2),"-")</f>
        <v>1</v>
      </c>
      <c r="Z34" s="25" t="n">
        <f aca="false">IFERROR(U34+(X34*2),"-")</f>
        <v>1</v>
      </c>
      <c r="AA34" s="17" t="n">
        <f aca="false">IFERROR(Z34-Y34,"-")</f>
        <v>0</v>
      </c>
    </row>
    <row r="35" customFormat="false" ht="12.95" hidden="false" customHeight="true" outlineLevel="0" collapsed="false">
      <c r="A35" s="22" t="s">
        <v>57</v>
      </c>
      <c r="B35" s="20" t="s">
        <v>34</v>
      </c>
      <c r="C35" s="23" t="n">
        <v>207</v>
      </c>
      <c r="D35" s="23"/>
      <c r="E35" s="24" t="s">
        <v>33</v>
      </c>
      <c r="F35" s="17" t="n">
        <v>0</v>
      </c>
      <c r="G35" s="25" t="n">
        <f aca="false">IFERROR(E35*F35,"-")</f>
        <v>0</v>
      </c>
      <c r="H35" s="25" t="n">
        <f aca="false">IFERROR(G35/2,"-")</f>
        <v>0</v>
      </c>
      <c r="I35" s="25" t="n">
        <f aca="false">IFERROR(E35-(H35*2),"-")</f>
        <v>1</v>
      </c>
      <c r="J35" s="25" t="n">
        <f aca="false">IFERROR(E35+(H35*2),"-")</f>
        <v>1</v>
      </c>
      <c r="K35" s="25" t="n">
        <f aca="false">IFERROR(J35-I35,"-")</f>
        <v>0</v>
      </c>
      <c r="L35" s="0"/>
      <c r="M35" s="24" t="s">
        <v>33</v>
      </c>
      <c r="N35" s="17" t="n">
        <v>0</v>
      </c>
      <c r="O35" s="25" t="n">
        <f aca="false">IFERROR(M35*N35,"-")</f>
        <v>0</v>
      </c>
      <c r="P35" s="25" t="n">
        <f aca="false">IFERROR(O35/2,"-")</f>
        <v>0</v>
      </c>
      <c r="Q35" s="25" t="n">
        <f aca="false">IFERROR(M35-(P35*2),"-")</f>
        <v>1</v>
      </c>
      <c r="R35" s="25" t="n">
        <f aca="false">IFERROR(M35+(P35*2),"-")</f>
        <v>1</v>
      </c>
      <c r="S35" s="25" t="n">
        <f aca="false">IFERROR(R35-Q35,"-")</f>
        <v>0</v>
      </c>
      <c r="T35" s="17"/>
      <c r="U35" s="24" t="s">
        <v>33</v>
      </c>
      <c r="V35" s="17" t="n">
        <v>0</v>
      </c>
      <c r="W35" s="17" t="n">
        <f aca="false">IFERROR(U35*V35,"-")</f>
        <v>0</v>
      </c>
      <c r="X35" s="17" t="n">
        <f aca="false">IFERROR(W35/2,"-")</f>
        <v>0</v>
      </c>
      <c r="Y35" s="25" t="n">
        <f aca="false">IFERROR(U35-(X35*2),"-")</f>
        <v>1</v>
      </c>
      <c r="Z35" s="25" t="n">
        <f aca="false">IFERROR(U35+(X35*2),"-")</f>
        <v>1</v>
      </c>
      <c r="AA35" s="17" t="n">
        <f aca="false">IFERROR(Z35-Y35,"-")</f>
        <v>0</v>
      </c>
    </row>
    <row r="36" customFormat="false" ht="12.95" hidden="false" customHeight="true" outlineLevel="0" collapsed="false">
      <c r="A36" s="22" t="s">
        <v>57</v>
      </c>
      <c r="B36" s="20" t="s">
        <v>35</v>
      </c>
      <c r="C36" s="23" t="n">
        <v>307</v>
      </c>
      <c r="D36" s="23"/>
      <c r="E36" s="24" t="s">
        <v>33</v>
      </c>
      <c r="F36" s="17" t="n">
        <v>0</v>
      </c>
      <c r="G36" s="25" t="n">
        <f aca="false">IFERROR(E36*F36,"-")</f>
        <v>0</v>
      </c>
      <c r="H36" s="25" t="n">
        <f aca="false">IFERROR(G36/2,"-")</f>
        <v>0</v>
      </c>
      <c r="I36" s="25" t="n">
        <f aca="false">IFERROR(E36-(H36*2),"-")</f>
        <v>1</v>
      </c>
      <c r="J36" s="25" t="n">
        <f aca="false">IFERROR(E36+(H36*2),"-")</f>
        <v>1</v>
      </c>
      <c r="K36" s="25" t="n">
        <f aca="false">IFERROR(J36-I36,"-")</f>
        <v>0</v>
      </c>
      <c r="L36" s="0"/>
      <c r="M36" s="24" t="s">
        <v>33</v>
      </c>
      <c r="N36" s="17" t="n">
        <v>0</v>
      </c>
      <c r="O36" s="25" t="n">
        <f aca="false">IFERROR(M36*N36,"-")</f>
        <v>0</v>
      </c>
      <c r="P36" s="25" t="n">
        <f aca="false">IFERROR(O36/2,"-")</f>
        <v>0</v>
      </c>
      <c r="Q36" s="25" t="n">
        <f aca="false">IFERROR(M36-(P36*2),"-")</f>
        <v>1</v>
      </c>
      <c r="R36" s="25" t="n">
        <f aca="false">IFERROR(M36+(P36*2),"-")</f>
        <v>1</v>
      </c>
      <c r="S36" s="25" t="n">
        <f aca="false">IFERROR(R36-Q36,"-")</f>
        <v>0</v>
      </c>
      <c r="T36" s="17"/>
      <c r="U36" s="24" t="s">
        <v>33</v>
      </c>
      <c r="V36" s="17" t="n">
        <v>0</v>
      </c>
      <c r="W36" s="17" t="n">
        <f aca="false">IFERROR(U36*V36,"-")</f>
        <v>0</v>
      </c>
      <c r="X36" s="17" t="n">
        <f aca="false">IFERROR(W36/2,"-")</f>
        <v>0</v>
      </c>
      <c r="Y36" s="25" t="n">
        <f aca="false">IFERROR(U36-(X36*2),"-")</f>
        <v>1</v>
      </c>
      <c r="Z36" s="25" t="n">
        <f aca="false">IFERROR(U36+(X36*2),"-")</f>
        <v>1</v>
      </c>
      <c r="AA36" s="17" t="n">
        <f aca="false">IFERROR(Z36-Y36,"-")</f>
        <v>0</v>
      </c>
    </row>
    <row r="37" customFormat="false" ht="12.95" hidden="false" customHeight="true" outlineLevel="0" collapsed="false">
      <c r="A37" s="22" t="s">
        <v>57</v>
      </c>
      <c r="B37" s="20" t="s">
        <v>17</v>
      </c>
      <c r="C37" s="23" t="n">
        <v>407</v>
      </c>
      <c r="D37" s="23"/>
      <c r="E37" s="24" t="s">
        <v>33</v>
      </c>
      <c r="F37" s="17" t="n">
        <v>0</v>
      </c>
      <c r="G37" s="25" t="n">
        <f aca="false">IFERROR(E37*F37,"-")</f>
        <v>0</v>
      </c>
      <c r="H37" s="25" t="n">
        <f aca="false">IFERROR(G37/2,"-")</f>
        <v>0</v>
      </c>
      <c r="I37" s="25" t="n">
        <f aca="false">IFERROR(E37-(H37*2),"-")</f>
        <v>1</v>
      </c>
      <c r="J37" s="25" t="n">
        <f aca="false">IFERROR(E37+(H37*2),"-")</f>
        <v>1</v>
      </c>
      <c r="K37" s="25" t="n">
        <f aca="false">IFERROR(J37-I37,"-")</f>
        <v>0</v>
      </c>
      <c r="L37" s="0"/>
      <c r="M37" s="24" t="s">
        <v>33</v>
      </c>
      <c r="N37" s="17" t="n">
        <v>0</v>
      </c>
      <c r="O37" s="25" t="n">
        <f aca="false">IFERROR(M37*N37,"-")</f>
        <v>0</v>
      </c>
      <c r="P37" s="25" t="n">
        <f aca="false">IFERROR(O37/2,"-")</f>
        <v>0</v>
      </c>
      <c r="Q37" s="25" t="n">
        <f aca="false">IFERROR(M37-(P37*2),"-")</f>
        <v>1</v>
      </c>
      <c r="R37" s="25" t="n">
        <f aca="false">IFERROR(M37+(P37*2),"-")</f>
        <v>1</v>
      </c>
      <c r="S37" s="25" t="n">
        <f aca="false">IFERROR(R37-Q37,"-")</f>
        <v>0</v>
      </c>
      <c r="T37" s="17"/>
      <c r="U37" s="24" t="s">
        <v>33</v>
      </c>
      <c r="V37" s="17" t="n">
        <v>0</v>
      </c>
      <c r="W37" s="17" t="n">
        <f aca="false">IFERROR(U37*V37,"-")</f>
        <v>0</v>
      </c>
      <c r="X37" s="17" t="n">
        <f aca="false">IFERROR(W37/2,"-")</f>
        <v>0</v>
      </c>
      <c r="Y37" s="25" t="n">
        <f aca="false">IFERROR(U37-(X37*2),"-")</f>
        <v>1</v>
      </c>
      <c r="Z37" s="25" t="n">
        <f aca="false">IFERROR(U37+(X37*2),"-")</f>
        <v>1</v>
      </c>
      <c r="AA37" s="17" t="n">
        <f aca="false">IFERROR(Z37-Y37,"-")</f>
        <v>0</v>
      </c>
    </row>
    <row r="38" customFormat="false" ht="12.95" hidden="false" customHeight="true" outlineLevel="0" collapsed="false">
      <c r="A38" s="22" t="s">
        <v>57</v>
      </c>
      <c r="B38" s="20" t="s">
        <v>53</v>
      </c>
      <c r="C38" s="23" t="n">
        <v>507</v>
      </c>
      <c r="D38" s="23"/>
      <c r="E38" s="24" t="s">
        <v>33</v>
      </c>
      <c r="F38" s="17" t="n">
        <v>0</v>
      </c>
      <c r="G38" s="25" t="n">
        <f aca="false">IFERROR(E38*F38,"-")</f>
        <v>0</v>
      </c>
      <c r="H38" s="25" t="n">
        <f aca="false">IFERROR(G38/2,"-")</f>
        <v>0</v>
      </c>
      <c r="I38" s="25" t="n">
        <f aca="false">IFERROR(E38-(H38*2),"-")</f>
        <v>1</v>
      </c>
      <c r="J38" s="25" t="n">
        <f aca="false">IFERROR(E38+(H38*2),"-")</f>
        <v>1</v>
      </c>
      <c r="K38" s="25" t="n">
        <f aca="false">IFERROR(J38-I38,"-")</f>
        <v>0</v>
      </c>
      <c r="L38" s="0"/>
      <c r="M38" s="24" t="s">
        <v>33</v>
      </c>
      <c r="N38" s="17" t="n">
        <v>0</v>
      </c>
      <c r="O38" s="25" t="n">
        <f aca="false">IFERROR(M38*N38,"-")</f>
        <v>0</v>
      </c>
      <c r="P38" s="25" t="n">
        <f aca="false">IFERROR(O38/2,"-")</f>
        <v>0</v>
      </c>
      <c r="Q38" s="25" t="n">
        <f aca="false">IFERROR(M38-(P38*2),"-")</f>
        <v>1</v>
      </c>
      <c r="R38" s="25" t="n">
        <f aca="false">IFERROR(M38+(P38*2),"-")</f>
        <v>1</v>
      </c>
      <c r="S38" s="25" t="n">
        <f aca="false">IFERROR(R38-Q38,"-")</f>
        <v>0</v>
      </c>
      <c r="T38" s="17"/>
      <c r="U38" s="24" t="s">
        <v>33</v>
      </c>
      <c r="V38" s="17" t="n">
        <v>0</v>
      </c>
      <c r="W38" s="17" t="n">
        <f aca="false">IFERROR(U38*V38,"-")</f>
        <v>0</v>
      </c>
      <c r="X38" s="17" t="n">
        <f aca="false">IFERROR(W38/2,"-")</f>
        <v>0</v>
      </c>
      <c r="Y38" s="25" t="n">
        <f aca="false">IFERROR(U38-(X38*2),"-")</f>
        <v>1</v>
      </c>
      <c r="Z38" s="25" t="n">
        <f aca="false">IFERROR(U38+(X38*2),"-")</f>
        <v>1</v>
      </c>
      <c r="AA38" s="17" t="n">
        <f aca="false">IFERROR(Z38-Y38,"-")</f>
        <v>0</v>
      </c>
    </row>
    <row r="39" customFormat="false" ht="12.95" hidden="false" customHeight="true" outlineLevel="0" collapsed="false">
      <c r="A39" s="19" t="s">
        <v>58</v>
      </c>
      <c r="B39" s="20" t="s">
        <v>14</v>
      </c>
      <c r="C39" s="23" t="n">
        <v>108</v>
      </c>
      <c r="D39" s="23"/>
      <c r="E39" s="26" t="s">
        <v>45</v>
      </c>
      <c r="F39" s="29" t="s">
        <v>46</v>
      </c>
      <c r="G39" s="28" t="n">
        <f aca="false">IFERROR(E39*F39,"-")</f>
        <v>0.0828</v>
      </c>
      <c r="H39" s="28" t="n">
        <f aca="false">IFERROR(G39/2,"-")</f>
        <v>0.0414</v>
      </c>
      <c r="I39" s="28" t="n">
        <f aca="false">IFERROR(E39-(H39*2),"-")</f>
        <v>0.6072</v>
      </c>
      <c r="J39" s="28" t="n">
        <f aca="false">IFERROR(E39+(H39*2),"-")</f>
        <v>0.7728</v>
      </c>
      <c r="K39" s="28" t="n">
        <f aca="false">IFERROR(J39-I39,"-")</f>
        <v>0.1656</v>
      </c>
      <c r="L39" s="0"/>
      <c r="M39" s="26" t="s">
        <v>59</v>
      </c>
      <c r="N39" s="27" t="s">
        <v>60</v>
      </c>
      <c r="O39" s="28" t="n">
        <f aca="false">IFERROR(M39*N39,"-")</f>
        <v>0.054</v>
      </c>
      <c r="P39" s="28" t="n">
        <f aca="false">IFERROR(O39/2,"-")</f>
        <v>0.027</v>
      </c>
      <c r="Q39" s="28" t="n">
        <f aca="false">IFERROR(M39-(P39*2),"-")</f>
        <v>1.026</v>
      </c>
      <c r="R39" s="28" t="n">
        <f aca="false">IFERROR(M39+(P39*2),"-")</f>
        <v>1.134</v>
      </c>
      <c r="S39" s="28" t="n">
        <f aca="false">IFERROR(R39-Q39,"-")</f>
        <v>0.108</v>
      </c>
      <c r="T39" s="17"/>
      <c r="U39" s="26" t="s">
        <v>61</v>
      </c>
      <c r="V39" s="26" t="s">
        <v>62</v>
      </c>
      <c r="W39" s="28" t="n">
        <f aca="false">IFERROR(U39*V39,"-")</f>
        <v>0.111</v>
      </c>
      <c r="X39" s="28" t="n">
        <f aca="false">IFERROR(W39/2,"-")</f>
        <v>0.0555</v>
      </c>
      <c r="Y39" s="28" t="n">
        <f aca="false">IFERROR(U39-(X39*2),"-")</f>
        <v>0.999</v>
      </c>
      <c r="Z39" s="28" t="n">
        <f aca="false">IFERROR(U39+(X39*2),"-")</f>
        <v>1.221</v>
      </c>
      <c r="AA39" s="28" t="n">
        <f aca="false">IFERROR(Z39-Y39,"-")</f>
        <v>0.222</v>
      </c>
    </row>
    <row r="40" customFormat="false" ht="12.95" hidden="false" customHeight="true" outlineLevel="0" collapsed="false">
      <c r="A40" s="22" t="s">
        <v>58</v>
      </c>
      <c r="B40" s="20" t="s">
        <v>15</v>
      </c>
      <c r="C40" s="23" t="n">
        <v>208</v>
      </c>
      <c r="D40" s="23"/>
      <c r="E40" s="26" t="s">
        <v>49</v>
      </c>
      <c r="F40" s="29" t="s">
        <v>50</v>
      </c>
      <c r="G40" s="28" t="n">
        <f aca="false">IFERROR(E40*F40,"-")</f>
        <v>0.3538</v>
      </c>
      <c r="H40" s="28" t="n">
        <f aca="false">IFERROR(G40/2,"-")</f>
        <v>0.1769</v>
      </c>
      <c r="I40" s="28" t="n">
        <f aca="false">IFERROR(E40-(H40*2),"-")</f>
        <v>0.2262</v>
      </c>
      <c r="J40" s="28" t="n">
        <f aca="false">IFERROR(E40+(H40*2),"-")</f>
        <v>0.9338</v>
      </c>
      <c r="K40" s="28" t="n">
        <f aca="false">IFERROR(J40-I40,"-")</f>
        <v>0.7076</v>
      </c>
      <c r="L40" s="0"/>
      <c r="M40" s="26" t="s">
        <v>63</v>
      </c>
      <c r="N40" s="27" t="s">
        <v>64</v>
      </c>
      <c r="O40" s="28" t="n">
        <f aca="false">IFERROR(M40*N40,"-")</f>
        <v>0.0981</v>
      </c>
      <c r="P40" s="28" t="n">
        <f aca="false">IFERROR(O40/2,"-")</f>
        <v>0.04905</v>
      </c>
      <c r="Q40" s="28" t="n">
        <f aca="false">IFERROR(M40-(P40*2),"-")</f>
        <v>0.9919</v>
      </c>
      <c r="R40" s="28" t="n">
        <f aca="false">IFERROR(M40+(P40*2),"-")</f>
        <v>1.1881</v>
      </c>
      <c r="S40" s="28" t="n">
        <f aca="false">IFERROR(R40-Q40,"-")</f>
        <v>0.1962</v>
      </c>
      <c r="T40" s="17"/>
      <c r="U40" s="26" t="s">
        <v>65</v>
      </c>
      <c r="V40" s="26" t="s">
        <v>38</v>
      </c>
      <c r="W40" s="28" t="n">
        <f aca="false">IFERROR(U40*V40,"-")</f>
        <v>0.1352</v>
      </c>
      <c r="X40" s="28" t="n">
        <f aca="false">IFERROR(W40/2,"-")</f>
        <v>0.0676</v>
      </c>
      <c r="Y40" s="28" t="n">
        <f aca="false">IFERROR(U40-(X40*2),"-")</f>
        <v>0.9048</v>
      </c>
      <c r="Z40" s="28" t="n">
        <f aca="false">IFERROR(U40+(X40*2),"-")</f>
        <v>1.1752</v>
      </c>
      <c r="AA40" s="28" t="n">
        <f aca="false">IFERROR(Z40-Y40,"-")</f>
        <v>0.2704</v>
      </c>
    </row>
    <row r="41" customFormat="false" ht="12.95" hidden="false" customHeight="true" outlineLevel="0" collapsed="false">
      <c r="A41" s="22" t="s">
        <v>58</v>
      </c>
      <c r="B41" s="20" t="s">
        <v>16</v>
      </c>
      <c r="C41" s="23" t="n">
        <v>308</v>
      </c>
      <c r="D41" s="23"/>
      <c r="E41" s="26" t="s">
        <v>51</v>
      </c>
      <c r="F41" s="29" t="s">
        <v>52</v>
      </c>
      <c r="G41" s="28" t="n">
        <f aca="false">IFERROR(E41*F41,"-")</f>
        <v>0.2208</v>
      </c>
      <c r="H41" s="28" t="n">
        <f aca="false">IFERROR(G41/2,"-")</f>
        <v>0.1104</v>
      </c>
      <c r="I41" s="28" t="n">
        <f aca="false">IFERROR(E41-(H41*2),"-")</f>
        <v>0.2592</v>
      </c>
      <c r="J41" s="28" t="n">
        <f aca="false">IFERROR(E41+(H41*2),"-")</f>
        <v>0.7008</v>
      </c>
      <c r="K41" s="28" t="n">
        <f aca="false">IFERROR(J41-I41,"-")</f>
        <v>0.4416</v>
      </c>
      <c r="L41" s="0"/>
      <c r="M41" s="26" t="s">
        <v>66</v>
      </c>
      <c r="N41" s="27" t="s">
        <v>67</v>
      </c>
      <c r="O41" s="28" t="n">
        <f aca="false">IFERROR(M41*N41,"-")</f>
        <v>0.092</v>
      </c>
      <c r="P41" s="28" t="n">
        <f aca="false">IFERROR(O41/2,"-")</f>
        <v>0.046</v>
      </c>
      <c r="Q41" s="28" t="n">
        <f aca="false">IFERROR(M41-(P41*2),"-")</f>
        <v>1.058</v>
      </c>
      <c r="R41" s="28" t="n">
        <f aca="false">IFERROR(M41+(P41*2),"-")</f>
        <v>1.242</v>
      </c>
      <c r="S41" s="28" t="n">
        <f aca="false">IFERROR(R41-Q41,"-")</f>
        <v>0.184</v>
      </c>
      <c r="T41" s="17"/>
      <c r="U41" s="26" t="s">
        <v>61</v>
      </c>
      <c r="V41" s="26" t="s">
        <v>62</v>
      </c>
      <c r="W41" s="28" t="n">
        <f aca="false">IFERROR(U41*V41,"-")</f>
        <v>0.111</v>
      </c>
      <c r="X41" s="28" t="n">
        <f aca="false">IFERROR(W41/2,"-")</f>
        <v>0.0555</v>
      </c>
      <c r="Y41" s="28" t="n">
        <f aca="false">IFERROR(U41-(X41*2),"-")</f>
        <v>0.999</v>
      </c>
      <c r="Z41" s="28" t="n">
        <f aca="false">IFERROR(U41+(X41*2),"-")</f>
        <v>1.221</v>
      </c>
      <c r="AA41" s="28" t="n">
        <f aca="false">IFERROR(Z41-Y41,"-")</f>
        <v>0.222</v>
      </c>
    </row>
    <row r="42" customFormat="false" ht="12.95" hidden="false" customHeight="true" outlineLevel="0" collapsed="false">
      <c r="A42" s="22" t="s">
        <v>58</v>
      </c>
      <c r="B42" s="20" t="s">
        <v>17</v>
      </c>
      <c r="C42" s="23" t="n">
        <v>408</v>
      </c>
      <c r="D42" s="23"/>
      <c r="E42" s="26" t="s">
        <v>51</v>
      </c>
      <c r="F42" s="29" t="s">
        <v>52</v>
      </c>
      <c r="G42" s="28" t="n">
        <f aca="false">IFERROR(E42*F42,"-")</f>
        <v>0.2208</v>
      </c>
      <c r="H42" s="28" t="n">
        <f aca="false">IFERROR(G42/2,"-")</f>
        <v>0.1104</v>
      </c>
      <c r="I42" s="28" t="n">
        <f aca="false">IFERROR(E42-(H42*2),"-")</f>
        <v>0.2592</v>
      </c>
      <c r="J42" s="28" t="n">
        <f aca="false">IFERROR(E42+(H42*2),"-")</f>
        <v>0.7008</v>
      </c>
      <c r="K42" s="28" t="n">
        <f aca="false">IFERROR(J42-I42,"-")</f>
        <v>0.4416</v>
      </c>
      <c r="L42" s="0"/>
      <c r="M42" s="26" t="s">
        <v>66</v>
      </c>
      <c r="N42" s="27" t="s">
        <v>67</v>
      </c>
      <c r="O42" s="28" t="n">
        <f aca="false">IFERROR(M42*N42,"-")</f>
        <v>0.092</v>
      </c>
      <c r="P42" s="28" t="n">
        <f aca="false">IFERROR(O42/2,"-")</f>
        <v>0.046</v>
      </c>
      <c r="Q42" s="28" t="n">
        <f aca="false">IFERROR(M42-(P42*2),"-")</f>
        <v>1.058</v>
      </c>
      <c r="R42" s="28" t="n">
        <f aca="false">IFERROR(M42+(P42*2),"-")</f>
        <v>1.242</v>
      </c>
      <c r="S42" s="28" t="n">
        <f aca="false">IFERROR(R42-Q42,"-")</f>
        <v>0.184</v>
      </c>
      <c r="T42" s="17"/>
      <c r="U42" s="26" t="s">
        <v>61</v>
      </c>
      <c r="V42" s="26" t="s">
        <v>62</v>
      </c>
      <c r="W42" s="28" t="n">
        <f aca="false">IFERROR(U42*V42,"-")</f>
        <v>0.111</v>
      </c>
      <c r="X42" s="28" t="n">
        <f aca="false">IFERROR(W42/2,"-")</f>
        <v>0.0555</v>
      </c>
      <c r="Y42" s="28" t="n">
        <f aca="false">IFERROR(U42-(X42*2),"-")</f>
        <v>0.999</v>
      </c>
      <c r="Z42" s="28" t="n">
        <f aca="false">IFERROR(U42+(X42*2),"-")</f>
        <v>1.221</v>
      </c>
      <c r="AA42" s="28" t="n">
        <f aca="false">IFERROR(Z42-Y42,"-")</f>
        <v>0.222</v>
      </c>
    </row>
    <row r="43" customFormat="false" ht="12.95" hidden="false" customHeight="true" outlineLevel="0" collapsed="false">
      <c r="A43" s="22" t="s">
        <v>58</v>
      </c>
      <c r="B43" s="20" t="s">
        <v>18</v>
      </c>
      <c r="C43" s="23" t="n">
        <v>508</v>
      </c>
      <c r="D43" s="23"/>
      <c r="E43" s="26" t="s">
        <v>54</v>
      </c>
      <c r="F43" s="29" t="s">
        <v>55</v>
      </c>
      <c r="G43" s="28" t="n">
        <f aca="false">IFERROR(E43*F43,"-")</f>
        <v>0.32</v>
      </c>
      <c r="H43" s="28" t="n">
        <f aca="false">IFERROR(G43/2,"-")</f>
        <v>0.16</v>
      </c>
      <c r="I43" s="28" t="n">
        <f aca="false">IFERROR(E43-(H43*2),"-")</f>
        <v>0.32</v>
      </c>
      <c r="J43" s="28" t="n">
        <f aca="false">IFERROR(E43+(H43*2),"-")</f>
        <v>0.96</v>
      </c>
      <c r="K43" s="28" t="n">
        <f aca="false">IFERROR(J43-I43,"-")</f>
        <v>0.64</v>
      </c>
      <c r="L43" s="0"/>
      <c r="M43" s="26" t="s">
        <v>63</v>
      </c>
      <c r="N43" s="27" t="s">
        <v>55</v>
      </c>
      <c r="O43" s="28" t="n">
        <f aca="false">IFERROR(M43*N43,"-")</f>
        <v>0.545</v>
      </c>
      <c r="P43" s="28" t="n">
        <f aca="false">IFERROR(O43/2,"-")</f>
        <v>0.2725</v>
      </c>
      <c r="Q43" s="28" t="n">
        <f aca="false">IFERROR(M43-(P43*2),"-")</f>
        <v>0.545</v>
      </c>
      <c r="R43" s="28" t="n">
        <f aca="false">IFERROR(M43+(P43*2),"-")</f>
        <v>1.635</v>
      </c>
      <c r="S43" s="28" t="n">
        <f aca="false">IFERROR(R43-Q43,"-")</f>
        <v>1.09</v>
      </c>
      <c r="T43" s="17"/>
      <c r="U43" s="26" t="s">
        <v>59</v>
      </c>
      <c r="V43" s="26" t="s">
        <v>55</v>
      </c>
      <c r="W43" s="28" t="n">
        <f aca="false">IFERROR(U43*V43,"-")</f>
        <v>0.54</v>
      </c>
      <c r="X43" s="28" t="n">
        <f aca="false">IFERROR(W43/2,"-")</f>
        <v>0.27</v>
      </c>
      <c r="Y43" s="28" t="n">
        <f aca="false">IFERROR(U43-(X43*2),"-")</f>
        <v>0.54</v>
      </c>
      <c r="Z43" s="28" t="n">
        <f aca="false">IFERROR(U43+(X43*2),"-")</f>
        <v>1.62</v>
      </c>
      <c r="AA43" s="28" t="n">
        <f aca="false">IFERROR(Z43-Y43,"-")</f>
        <v>1.08</v>
      </c>
    </row>
    <row r="44" customFormat="false" ht="12.95" hidden="false" customHeight="true" outlineLevel="0" collapsed="false">
      <c r="A44" s="19" t="s">
        <v>68</v>
      </c>
      <c r="B44" s="20" t="s">
        <v>14</v>
      </c>
      <c r="C44" s="23" t="n">
        <v>109</v>
      </c>
      <c r="D44" s="23"/>
      <c r="E44" s="24" t="s">
        <v>33</v>
      </c>
      <c r="F44" s="17" t="n">
        <v>0</v>
      </c>
      <c r="G44" s="25" t="n">
        <f aca="false">IFERROR(E44*F44,"-")</f>
        <v>0</v>
      </c>
      <c r="H44" s="25" t="n">
        <f aca="false">IFERROR(G44/2,"-")</f>
        <v>0</v>
      </c>
      <c r="I44" s="25" t="n">
        <f aca="false">IFERROR(E44-(H44*2),"-")</f>
        <v>1</v>
      </c>
      <c r="J44" s="25" t="n">
        <f aca="false">IFERROR(E44+(H44*2),"-")</f>
        <v>1</v>
      </c>
      <c r="K44" s="25" t="n">
        <f aca="false">IFERROR(J44-I44,"-")</f>
        <v>0</v>
      </c>
      <c r="L44" s="0"/>
      <c r="M44" s="26" t="s">
        <v>69</v>
      </c>
      <c r="N44" s="27" t="s">
        <v>40</v>
      </c>
      <c r="O44" s="28" t="n">
        <f aca="false">IFERROR(M44*N44,"-")</f>
        <v>0.1254</v>
      </c>
      <c r="P44" s="28" t="n">
        <f aca="false">IFERROR(O44/2,"-")</f>
        <v>0.0627</v>
      </c>
      <c r="Q44" s="28" t="n">
        <f aca="false">IFERROR(M44-(P44*2),"-")</f>
        <v>1.0146</v>
      </c>
      <c r="R44" s="28" t="n">
        <f aca="false">IFERROR(M44+(P44*2),"-")</f>
        <v>1.2654</v>
      </c>
      <c r="S44" s="28" t="n">
        <f aca="false">IFERROR(R44-Q44,"-")</f>
        <v>0.2508</v>
      </c>
      <c r="T44" s="17"/>
      <c r="U44" s="24" t="s">
        <v>33</v>
      </c>
      <c r="V44" s="17" t="n">
        <v>0</v>
      </c>
      <c r="W44" s="17" t="n">
        <f aca="false">IFERROR(U44*V44,"-")</f>
        <v>0</v>
      </c>
      <c r="X44" s="17" t="n">
        <f aca="false">IFERROR(W44/2,"-")</f>
        <v>0</v>
      </c>
      <c r="Y44" s="25" t="n">
        <f aca="false">IFERROR(U44-(X44*2),"-")</f>
        <v>1</v>
      </c>
      <c r="Z44" s="25" t="n">
        <f aca="false">IFERROR(U44+(X44*2),"-")</f>
        <v>1</v>
      </c>
      <c r="AA44" s="17" t="n">
        <f aca="false">IFERROR(Z44-Y44,"-")</f>
        <v>0</v>
      </c>
    </row>
    <row r="45" customFormat="false" ht="12.95" hidden="false" customHeight="true" outlineLevel="0" collapsed="false">
      <c r="A45" s="22" t="s">
        <v>68</v>
      </c>
      <c r="B45" s="20" t="s">
        <v>15</v>
      </c>
      <c r="C45" s="23" t="n">
        <v>209</v>
      </c>
      <c r="D45" s="23"/>
      <c r="E45" s="24" t="s">
        <v>33</v>
      </c>
      <c r="F45" s="17" t="n">
        <v>0</v>
      </c>
      <c r="G45" s="25" t="n">
        <f aca="false">IFERROR(E45*F45,"-")</f>
        <v>0</v>
      </c>
      <c r="H45" s="25" t="n">
        <f aca="false">IFERROR(G45/2,"-")</f>
        <v>0</v>
      </c>
      <c r="I45" s="25" t="n">
        <f aca="false">IFERROR(E45-(H45*2),"-")</f>
        <v>1</v>
      </c>
      <c r="J45" s="25" t="n">
        <f aca="false">IFERROR(E45+(H45*2),"-")</f>
        <v>1</v>
      </c>
      <c r="K45" s="25" t="n">
        <f aca="false">IFERROR(J45-I45,"-")</f>
        <v>0</v>
      </c>
      <c r="L45" s="0"/>
      <c r="M45" s="26" t="s">
        <v>70</v>
      </c>
      <c r="N45" s="27" t="s">
        <v>64</v>
      </c>
      <c r="O45" s="28" t="n">
        <f aca="false">IFERROR(M45*N45,"-")</f>
        <v>0.1053</v>
      </c>
      <c r="P45" s="28" t="n">
        <f aca="false">IFERROR(O45/2,"-")</f>
        <v>0.05265</v>
      </c>
      <c r="Q45" s="28" t="n">
        <f aca="false">IFERROR(M45-(P45*2),"-")</f>
        <v>1.0647</v>
      </c>
      <c r="R45" s="28" t="n">
        <f aca="false">IFERROR(M45+(P45*2),"-")</f>
        <v>1.2753</v>
      </c>
      <c r="S45" s="28" t="n">
        <f aca="false">IFERROR(R45-Q45,"-")</f>
        <v>0.2106</v>
      </c>
      <c r="T45" s="17"/>
      <c r="U45" s="24" t="s">
        <v>33</v>
      </c>
      <c r="V45" s="17" t="n">
        <v>0</v>
      </c>
      <c r="W45" s="17" t="n">
        <f aca="false">IFERROR(U45*V45,"-")</f>
        <v>0</v>
      </c>
      <c r="X45" s="17" t="n">
        <f aca="false">IFERROR(W45/2,"-")</f>
        <v>0</v>
      </c>
      <c r="Y45" s="25" t="n">
        <f aca="false">IFERROR(U45-(X45*2),"-")</f>
        <v>1</v>
      </c>
      <c r="Z45" s="25" t="n">
        <f aca="false">IFERROR(U45+(X45*2),"-")</f>
        <v>1</v>
      </c>
      <c r="AA45" s="17" t="n">
        <f aca="false">IFERROR(Z45-Y45,"-")</f>
        <v>0</v>
      </c>
    </row>
    <row r="46" customFormat="false" ht="12.95" hidden="false" customHeight="true" outlineLevel="0" collapsed="false">
      <c r="A46" s="22" t="s">
        <v>68</v>
      </c>
      <c r="B46" s="20" t="s">
        <v>16</v>
      </c>
      <c r="C46" s="23" t="n">
        <v>309</v>
      </c>
      <c r="D46" s="23"/>
      <c r="E46" s="24" t="s">
        <v>33</v>
      </c>
      <c r="F46" s="17" t="n">
        <v>0</v>
      </c>
      <c r="G46" s="25" t="n">
        <f aca="false">IFERROR(E46*F46,"-")</f>
        <v>0</v>
      </c>
      <c r="H46" s="25" t="n">
        <f aca="false">IFERROR(G46/2,"-")</f>
        <v>0</v>
      </c>
      <c r="I46" s="25" t="n">
        <f aca="false">IFERROR(E46-(H46*2),"-")</f>
        <v>1</v>
      </c>
      <c r="J46" s="25" t="n">
        <f aca="false">IFERROR(E46+(H46*2),"-")</f>
        <v>1</v>
      </c>
      <c r="K46" s="25" t="n">
        <f aca="false">IFERROR(J46-I46,"-")</f>
        <v>0</v>
      </c>
      <c r="L46" s="0"/>
      <c r="M46" s="26" t="s">
        <v>70</v>
      </c>
      <c r="N46" s="27" t="s">
        <v>64</v>
      </c>
      <c r="O46" s="28" t="n">
        <f aca="false">IFERROR(M46*N46,"-")</f>
        <v>0.1053</v>
      </c>
      <c r="P46" s="28" t="n">
        <f aca="false">IFERROR(O46/2,"-")</f>
        <v>0.05265</v>
      </c>
      <c r="Q46" s="28" t="n">
        <f aca="false">IFERROR(M46-(P46*2),"-")</f>
        <v>1.0647</v>
      </c>
      <c r="R46" s="28" t="n">
        <f aca="false">IFERROR(M46+(P46*2),"-")</f>
        <v>1.2753</v>
      </c>
      <c r="S46" s="28" t="n">
        <f aca="false">IFERROR(R46-Q46,"-")</f>
        <v>0.2106</v>
      </c>
      <c r="T46" s="17"/>
      <c r="U46" s="24" t="s">
        <v>33</v>
      </c>
      <c r="V46" s="17" t="n">
        <v>0</v>
      </c>
      <c r="W46" s="17" t="n">
        <f aca="false">IFERROR(U46*V46,"-")</f>
        <v>0</v>
      </c>
      <c r="X46" s="17" t="n">
        <f aca="false">IFERROR(W46/2,"-")</f>
        <v>0</v>
      </c>
      <c r="Y46" s="25" t="n">
        <f aca="false">IFERROR(U46-(X46*2),"-")</f>
        <v>1</v>
      </c>
      <c r="Z46" s="25" t="n">
        <f aca="false">IFERROR(U46+(X46*2),"-")</f>
        <v>1</v>
      </c>
      <c r="AA46" s="17" t="n">
        <f aca="false">IFERROR(Z46-Y46,"-")</f>
        <v>0</v>
      </c>
    </row>
    <row r="47" customFormat="false" ht="12.95" hidden="false" customHeight="true" outlineLevel="0" collapsed="false">
      <c r="A47" s="22" t="s">
        <v>68</v>
      </c>
      <c r="B47" s="20" t="s">
        <v>17</v>
      </c>
      <c r="C47" s="23" t="n">
        <v>409</v>
      </c>
      <c r="D47" s="23"/>
      <c r="E47" s="24" t="s">
        <v>33</v>
      </c>
      <c r="F47" s="17" t="n">
        <v>0</v>
      </c>
      <c r="G47" s="25" t="n">
        <f aca="false">IFERROR(E47*F47,"-")</f>
        <v>0</v>
      </c>
      <c r="H47" s="25" t="n">
        <f aca="false">IFERROR(G47/2,"-")</f>
        <v>0</v>
      </c>
      <c r="I47" s="25" t="n">
        <f aca="false">IFERROR(E47-(H47*2),"-")</f>
        <v>1</v>
      </c>
      <c r="J47" s="25" t="n">
        <f aca="false">IFERROR(E47+(H47*2),"-")</f>
        <v>1</v>
      </c>
      <c r="K47" s="25" t="n">
        <f aca="false">IFERROR(J47-I47,"-")</f>
        <v>0</v>
      </c>
      <c r="L47" s="0"/>
      <c r="M47" s="26" t="s">
        <v>70</v>
      </c>
      <c r="N47" s="27" t="s">
        <v>64</v>
      </c>
      <c r="O47" s="28" t="n">
        <f aca="false">IFERROR(M47*N47,"-")</f>
        <v>0.1053</v>
      </c>
      <c r="P47" s="28" t="n">
        <f aca="false">IFERROR(O47/2,"-")</f>
        <v>0.05265</v>
      </c>
      <c r="Q47" s="28" t="n">
        <f aca="false">IFERROR(M47-(P47*2),"-")</f>
        <v>1.0647</v>
      </c>
      <c r="R47" s="28" t="n">
        <f aca="false">IFERROR(M47+(P47*2),"-")</f>
        <v>1.2753</v>
      </c>
      <c r="S47" s="28" t="n">
        <f aca="false">IFERROR(R47-Q47,"-")</f>
        <v>0.2106</v>
      </c>
      <c r="T47" s="17"/>
      <c r="U47" s="24" t="s">
        <v>33</v>
      </c>
      <c r="V47" s="17" t="n">
        <v>0</v>
      </c>
      <c r="W47" s="17" t="n">
        <f aca="false">IFERROR(U47*V47,"-")</f>
        <v>0</v>
      </c>
      <c r="X47" s="17" t="n">
        <f aca="false">IFERROR(W47/2,"-")</f>
        <v>0</v>
      </c>
      <c r="Y47" s="25" t="n">
        <f aca="false">IFERROR(U47-(X47*2),"-")</f>
        <v>1</v>
      </c>
      <c r="Z47" s="25" t="n">
        <f aca="false">IFERROR(U47+(X47*2),"-")</f>
        <v>1</v>
      </c>
      <c r="AA47" s="17" t="n">
        <f aca="false">IFERROR(Z47-Y47,"-")</f>
        <v>0</v>
      </c>
    </row>
    <row r="48" customFormat="false" ht="12.95" hidden="false" customHeight="true" outlineLevel="0" collapsed="false">
      <c r="A48" s="22" t="s">
        <v>68</v>
      </c>
      <c r="B48" s="20" t="s">
        <v>18</v>
      </c>
      <c r="C48" s="23" t="n">
        <v>509</v>
      </c>
      <c r="D48" s="23"/>
      <c r="E48" s="24" t="s">
        <v>33</v>
      </c>
      <c r="F48" s="17" t="n">
        <v>0</v>
      </c>
      <c r="G48" s="25" t="n">
        <f aca="false">IFERROR(E48*F48,"-")</f>
        <v>0</v>
      </c>
      <c r="H48" s="25" t="n">
        <f aca="false">IFERROR(G48/2,"-")</f>
        <v>0</v>
      </c>
      <c r="I48" s="25" t="n">
        <f aca="false">IFERROR(E48-(H48*2),"-")</f>
        <v>1</v>
      </c>
      <c r="J48" s="25" t="n">
        <f aca="false">IFERROR(E48+(H48*2),"-")</f>
        <v>1</v>
      </c>
      <c r="K48" s="25" t="n">
        <f aca="false">IFERROR(J48-I48,"-")</f>
        <v>0</v>
      </c>
      <c r="L48" s="0"/>
      <c r="M48" s="26" t="s">
        <v>71</v>
      </c>
      <c r="N48" s="27" t="s">
        <v>42</v>
      </c>
      <c r="O48" s="28" t="n">
        <f aca="false">IFERROR(M48*N48,"-")</f>
        <v>0.464</v>
      </c>
      <c r="P48" s="28" t="n">
        <f aca="false">IFERROR(O48/2,"-")</f>
        <v>0.232</v>
      </c>
      <c r="Q48" s="28" t="n">
        <f aca="false">IFERROR(M48-(P48*2),"-")</f>
        <v>0.696</v>
      </c>
      <c r="R48" s="28" t="n">
        <f aca="false">IFERROR(M48+(P48*2),"-")</f>
        <v>1.624</v>
      </c>
      <c r="S48" s="28" t="n">
        <f aca="false">IFERROR(R48-Q48,"-")</f>
        <v>0.928</v>
      </c>
      <c r="T48" s="17"/>
      <c r="U48" s="24" t="s">
        <v>33</v>
      </c>
      <c r="V48" s="17" t="n">
        <v>0</v>
      </c>
      <c r="W48" s="17" t="n">
        <f aca="false">IFERROR(U48*V48,"-")</f>
        <v>0</v>
      </c>
      <c r="X48" s="17" t="n">
        <f aca="false">IFERROR(W48/2,"-")</f>
        <v>0</v>
      </c>
      <c r="Y48" s="25" t="n">
        <f aca="false">IFERROR(U48-(X48*2),"-")</f>
        <v>1</v>
      </c>
      <c r="Z48" s="25" t="n">
        <f aca="false">IFERROR(U48+(X48*2),"-")</f>
        <v>1</v>
      </c>
      <c r="AA48" s="17" t="n">
        <f aca="false">IFERROR(Z48-Y48,"-")</f>
        <v>0</v>
      </c>
    </row>
    <row r="49" customFormat="false" ht="12.95" hidden="false" customHeight="true" outlineLevel="0" collapsed="false">
      <c r="A49" s="19" t="s">
        <v>72</v>
      </c>
      <c r="B49" s="20" t="s">
        <v>14</v>
      </c>
      <c r="C49" s="23" t="n">
        <v>110</v>
      </c>
      <c r="D49" s="17"/>
      <c r="E49" s="17" t="n">
        <v>0</v>
      </c>
      <c r="F49" s="17" t="n">
        <v>0</v>
      </c>
      <c r="G49" s="17" t="n">
        <v>0</v>
      </c>
      <c r="H49" s="17" t="n">
        <v>0</v>
      </c>
      <c r="I49" s="17" t="n">
        <v>0</v>
      </c>
      <c r="J49" s="17" t="n">
        <v>0</v>
      </c>
      <c r="K49" s="17" t="n">
        <v>0</v>
      </c>
      <c r="L49" s="17"/>
      <c r="M49" s="17" t="n">
        <v>0</v>
      </c>
      <c r="N49" s="17" t="n">
        <v>0</v>
      </c>
      <c r="O49" s="17" t="n">
        <v>0</v>
      </c>
      <c r="P49" s="17" t="n">
        <v>0</v>
      </c>
      <c r="Q49" s="17" t="n">
        <v>0</v>
      </c>
      <c r="R49" s="17" t="n">
        <v>0</v>
      </c>
      <c r="S49" s="17" t="n">
        <v>0</v>
      </c>
      <c r="T49" s="17"/>
      <c r="U49" s="17" t="n">
        <v>0</v>
      </c>
      <c r="V49" s="17" t="n">
        <v>0</v>
      </c>
      <c r="W49" s="17" t="n">
        <v>0</v>
      </c>
      <c r="X49" s="17" t="n">
        <v>0</v>
      </c>
      <c r="Y49" s="17" t="n">
        <v>0</v>
      </c>
      <c r="Z49" s="17" t="n">
        <v>0</v>
      </c>
      <c r="AA49" s="17" t="n">
        <v>0</v>
      </c>
      <c r="AB49" s="17"/>
      <c r="AC49" s="17"/>
    </row>
    <row r="50" customFormat="false" ht="12.95" hidden="false" customHeight="true" outlineLevel="0" collapsed="false">
      <c r="A50" s="22" t="s">
        <v>72</v>
      </c>
      <c r="B50" s="20" t="s">
        <v>15</v>
      </c>
      <c r="C50" s="23" t="n">
        <v>210</v>
      </c>
      <c r="D50" s="17"/>
      <c r="E50" s="17" t="n">
        <v>0</v>
      </c>
      <c r="F50" s="17" t="n">
        <v>0</v>
      </c>
      <c r="G50" s="17" t="n">
        <v>0</v>
      </c>
      <c r="H50" s="17" t="n">
        <v>0</v>
      </c>
      <c r="I50" s="17" t="n">
        <v>0</v>
      </c>
      <c r="J50" s="17" t="n">
        <v>0</v>
      </c>
      <c r="K50" s="17" t="n">
        <v>0</v>
      </c>
      <c r="L50" s="17"/>
      <c r="M50" s="17" t="n">
        <v>0</v>
      </c>
      <c r="N50" s="17" t="n">
        <v>0</v>
      </c>
      <c r="O50" s="17" t="n">
        <v>0</v>
      </c>
      <c r="P50" s="17" t="n">
        <v>0</v>
      </c>
      <c r="Q50" s="17" t="n">
        <v>0</v>
      </c>
      <c r="R50" s="17" t="n">
        <v>0</v>
      </c>
      <c r="S50" s="17" t="n">
        <v>0</v>
      </c>
      <c r="T50" s="17"/>
      <c r="U50" s="17" t="n">
        <v>0</v>
      </c>
      <c r="V50" s="17" t="n">
        <v>0</v>
      </c>
      <c r="W50" s="17" t="n">
        <v>0</v>
      </c>
      <c r="X50" s="17" t="n">
        <v>0</v>
      </c>
      <c r="Y50" s="17" t="n">
        <v>0</v>
      </c>
      <c r="Z50" s="17" t="n">
        <v>0</v>
      </c>
      <c r="AA50" s="17" t="n">
        <v>0</v>
      </c>
      <c r="AB50" s="17"/>
      <c r="AC50" s="17"/>
    </row>
    <row r="51" customFormat="false" ht="12.95" hidden="false" customHeight="true" outlineLevel="0" collapsed="false">
      <c r="A51" s="22" t="s">
        <v>72</v>
      </c>
      <c r="B51" s="20" t="s">
        <v>16</v>
      </c>
      <c r="C51" s="23" t="n">
        <v>310</v>
      </c>
      <c r="D51" s="17"/>
      <c r="E51" s="17" t="n">
        <v>0</v>
      </c>
      <c r="F51" s="17" t="n">
        <v>0</v>
      </c>
      <c r="G51" s="17" t="n">
        <v>0</v>
      </c>
      <c r="H51" s="17" t="n">
        <v>0</v>
      </c>
      <c r="I51" s="17" t="n">
        <v>0</v>
      </c>
      <c r="J51" s="17" t="n">
        <v>0</v>
      </c>
      <c r="K51" s="17" t="n">
        <v>0</v>
      </c>
      <c r="L51" s="17"/>
      <c r="M51" s="17" t="n">
        <v>0</v>
      </c>
      <c r="N51" s="17" t="n">
        <v>0</v>
      </c>
      <c r="O51" s="17" t="n">
        <v>0</v>
      </c>
      <c r="P51" s="17" t="n">
        <v>0</v>
      </c>
      <c r="Q51" s="17" t="n">
        <v>0</v>
      </c>
      <c r="R51" s="17" t="n">
        <v>0</v>
      </c>
      <c r="S51" s="17" t="n">
        <v>0</v>
      </c>
      <c r="T51" s="17"/>
      <c r="U51" s="17" t="n">
        <v>0</v>
      </c>
      <c r="V51" s="17" t="n">
        <v>0</v>
      </c>
      <c r="W51" s="17" t="n">
        <v>0</v>
      </c>
      <c r="X51" s="17" t="n">
        <v>0</v>
      </c>
      <c r="Y51" s="17" t="n">
        <v>0</v>
      </c>
      <c r="Z51" s="17" t="n">
        <v>0</v>
      </c>
      <c r="AA51" s="17" t="n">
        <v>0</v>
      </c>
      <c r="AB51" s="17"/>
      <c r="AC51" s="17"/>
    </row>
    <row r="52" customFormat="false" ht="12.95" hidden="false" customHeight="true" outlineLevel="0" collapsed="false">
      <c r="A52" s="22" t="s">
        <v>72</v>
      </c>
      <c r="B52" s="20" t="s">
        <v>17</v>
      </c>
      <c r="C52" s="23" t="n">
        <v>410</v>
      </c>
      <c r="D52" s="17"/>
      <c r="E52" s="17" t="n">
        <v>0</v>
      </c>
      <c r="F52" s="17" t="n">
        <v>0</v>
      </c>
      <c r="G52" s="17" t="n">
        <v>0</v>
      </c>
      <c r="H52" s="17" t="n">
        <v>0</v>
      </c>
      <c r="I52" s="17" t="n">
        <v>0</v>
      </c>
      <c r="J52" s="17" t="n">
        <v>0</v>
      </c>
      <c r="K52" s="17" t="n">
        <v>0</v>
      </c>
      <c r="L52" s="17"/>
      <c r="M52" s="17" t="n">
        <v>0</v>
      </c>
      <c r="N52" s="17" t="n">
        <v>0</v>
      </c>
      <c r="O52" s="17" t="n">
        <v>0</v>
      </c>
      <c r="P52" s="17" t="n">
        <v>0</v>
      </c>
      <c r="Q52" s="17" t="n">
        <v>0</v>
      </c>
      <c r="R52" s="17" t="n">
        <v>0</v>
      </c>
      <c r="S52" s="17" t="n">
        <v>0</v>
      </c>
      <c r="T52" s="17"/>
      <c r="U52" s="17" t="n">
        <v>0</v>
      </c>
      <c r="V52" s="17" t="n">
        <v>0</v>
      </c>
      <c r="W52" s="17" t="n">
        <v>0</v>
      </c>
      <c r="X52" s="17" t="n">
        <v>0</v>
      </c>
      <c r="Y52" s="17" t="n">
        <v>0</v>
      </c>
      <c r="Z52" s="17" t="n">
        <v>0</v>
      </c>
      <c r="AA52" s="17" t="n">
        <v>0</v>
      </c>
      <c r="AB52" s="17"/>
      <c r="AC52" s="17"/>
    </row>
    <row r="53" customFormat="false" ht="12.95" hidden="false" customHeight="true" outlineLevel="0" collapsed="false">
      <c r="A53" s="22" t="s">
        <v>72</v>
      </c>
      <c r="B53" s="20" t="s">
        <v>18</v>
      </c>
      <c r="C53" s="23" t="n">
        <v>510</v>
      </c>
      <c r="D53" s="17"/>
      <c r="E53" s="17" t="n">
        <v>0</v>
      </c>
      <c r="F53" s="17" t="n">
        <v>0</v>
      </c>
      <c r="G53" s="17" t="n">
        <v>0</v>
      </c>
      <c r="H53" s="17" t="n">
        <v>0</v>
      </c>
      <c r="I53" s="17" t="n">
        <v>0</v>
      </c>
      <c r="J53" s="17" t="n">
        <v>0</v>
      </c>
      <c r="K53" s="17" t="n">
        <v>0</v>
      </c>
      <c r="L53" s="17"/>
      <c r="M53" s="17" t="n">
        <v>0</v>
      </c>
      <c r="N53" s="17" t="n">
        <v>0</v>
      </c>
      <c r="O53" s="17" t="n">
        <v>0</v>
      </c>
      <c r="P53" s="17" t="n">
        <v>0</v>
      </c>
      <c r="Q53" s="17" t="n">
        <v>0</v>
      </c>
      <c r="R53" s="17" t="n">
        <v>0</v>
      </c>
      <c r="S53" s="17" t="n">
        <v>0</v>
      </c>
      <c r="T53" s="17"/>
      <c r="U53" s="17" t="n">
        <v>0</v>
      </c>
      <c r="V53" s="17" t="n">
        <v>0</v>
      </c>
      <c r="W53" s="17" t="n">
        <v>0</v>
      </c>
      <c r="X53" s="17" t="n">
        <v>0</v>
      </c>
      <c r="Y53" s="17" t="n">
        <v>0</v>
      </c>
      <c r="Z53" s="17" t="n">
        <v>0</v>
      </c>
      <c r="AA53" s="17" t="n">
        <v>0</v>
      </c>
      <c r="AB53" s="17"/>
      <c r="AC53" s="17"/>
    </row>
    <row r="54" customFormat="false" ht="12.95" hidden="false" customHeight="true" outlineLevel="0" collapsed="false">
      <c r="A54" s="19" t="s">
        <v>73</v>
      </c>
      <c r="B54" s="20" t="s">
        <v>14</v>
      </c>
      <c r="C54" s="23" t="n">
        <v>111</v>
      </c>
      <c r="D54" s="23"/>
      <c r="E54" s="26" t="n">
        <v>0.82</v>
      </c>
      <c r="F54" s="29" t="s">
        <v>74</v>
      </c>
      <c r="G54" s="28" t="n">
        <f aca="false">IFERROR(E54*F54,"-")</f>
        <v>0.1394</v>
      </c>
      <c r="H54" s="28" t="n">
        <f aca="false">IFERROR(G54/2,"-")</f>
        <v>0.0697</v>
      </c>
      <c r="I54" s="28" t="n">
        <f aca="false">IFERROR(E54-(H54*2),"-")</f>
        <v>0.6806</v>
      </c>
      <c r="J54" s="28" t="n">
        <f aca="false">IFERROR(E54+(H54*2),"-")</f>
        <v>0.9594</v>
      </c>
      <c r="K54" s="28" t="n">
        <f aca="false">IFERROR(J54-I54,"-")</f>
        <v>0.2788</v>
      </c>
      <c r="L54" s="0"/>
      <c r="M54" s="26" t="s">
        <v>66</v>
      </c>
      <c r="N54" s="27" t="s">
        <v>75</v>
      </c>
      <c r="O54" s="28" t="n">
        <f aca="false">IFERROR(M54*N54,"-")</f>
        <v>0.046</v>
      </c>
      <c r="P54" s="28" t="n">
        <f aca="false">IFERROR(O54/2,"-")</f>
        <v>0.023</v>
      </c>
      <c r="Q54" s="28" t="n">
        <f aca="false">IFERROR(M54-(P54*2),"-")</f>
        <v>1.104</v>
      </c>
      <c r="R54" s="28" t="n">
        <f aca="false">IFERROR(M54+(P54*2),"-")</f>
        <v>1.196</v>
      </c>
      <c r="S54" s="28" t="n">
        <f aca="false">IFERROR(R54-Q54,"-")</f>
        <v>0.0920000000000001</v>
      </c>
      <c r="T54" s="17"/>
      <c r="U54" s="26" t="s">
        <v>47</v>
      </c>
      <c r="V54" s="26" t="s">
        <v>48</v>
      </c>
      <c r="W54" s="28" t="n">
        <f aca="false">IFERROR(U54*V54,"-")</f>
        <v>0.1288</v>
      </c>
      <c r="X54" s="28" t="n">
        <f aca="false">IFERROR(W54/2,"-")</f>
        <v>0.0644</v>
      </c>
      <c r="Y54" s="28" t="n">
        <f aca="false">IFERROR(U54-(X54*2),"-")</f>
        <v>0.7912</v>
      </c>
      <c r="Z54" s="28" t="n">
        <f aca="false">IFERROR(U54+(X54*2),"-")</f>
        <v>1.0488</v>
      </c>
      <c r="AA54" s="28" t="n">
        <f aca="false">IFERROR(Z54-Y54,"-")</f>
        <v>0.2576</v>
      </c>
    </row>
    <row r="55" customFormat="false" ht="12.95" hidden="false" customHeight="true" outlineLevel="0" collapsed="false">
      <c r="A55" s="22" t="s">
        <v>73</v>
      </c>
      <c r="B55" s="20" t="s">
        <v>15</v>
      </c>
      <c r="C55" s="23" t="n">
        <v>211</v>
      </c>
      <c r="D55" s="23"/>
      <c r="E55" s="26" t="s">
        <v>76</v>
      </c>
      <c r="F55" s="29" t="s">
        <v>40</v>
      </c>
      <c r="G55" s="28" t="n">
        <f aca="false">IFERROR(E55*F55,"-")</f>
        <v>0.1023</v>
      </c>
      <c r="H55" s="28" t="n">
        <f aca="false">IFERROR(G55/2,"-")</f>
        <v>0.05115</v>
      </c>
      <c r="I55" s="28" t="n">
        <f aca="false">IFERROR(E55-(H55*2),"-")</f>
        <v>0.8277</v>
      </c>
      <c r="J55" s="28" t="n">
        <f aca="false">IFERROR(E55+(H55*2),"-")</f>
        <v>1.0323</v>
      </c>
      <c r="K55" s="28" t="n">
        <f aca="false">IFERROR(J55-I55,"-")</f>
        <v>0.2046</v>
      </c>
      <c r="L55" s="0"/>
      <c r="M55" s="26" t="s">
        <v>70</v>
      </c>
      <c r="N55" s="27" t="s">
        <v>67</v>
      </c>
      <c r="O55" s="28" t="n">
        <f aca="false">IFERROR(M55*N55,"-")</f>
        <v>0.0936</v>
      </c>
      <c r="P55" s="28" t="n">
        <f aca="false">IFERROR(O55/2,"-")</f>
        <v>0.0468</v>
      </c>
      <c r="Q55" s="28" t="n">
        <f aca="false">IFERROR(M55-(P55*2),"-")</f>
        <v>1.0764</v>
      </c>
      <c r="R55" s="28" t="n">
        <f aca="false">IFERROR(M55+(P55*2),"-")</f>
        <v>1.2636</v>
      </c>
      <c r="S55" s="28" t="n">
        <f aca="false">IFERROR(R55-Q55,"-")</f>
        <v>0.1872</v>
      </c>
      <c r="T55" s="17"/>
      <c r="U55" s="26" t="s">
        <v>37</v>
      </c>
      <c r="V55" s="26" t="s">
        <v>38</v>
      </c>
      <c r="W55" s="28" t="n">
        <f aca="false">IFERROR(U55*V55,"-")</f>
        <v>0.1235</v>
      </c>
      <c r="X55" s="28" t="n">
        <f aca="false">IFERROR(W55/2,"-")</f>
        <v>0.06175</v>
      </c>
      <c r="Y55" s="28" t="n">
        <f aca="false">IFERROR(U55-(X55*2),"-")</f>
        <v>0.8265</v>
      </c>
      <c r="Z55" s="28" t="n">
        <f aca="false">IFERROR(U55+(X55*2),"-")</f>
        <v>1.0735</v>
      </c>
      <c r="AA55" s="28" t="n">
        <f aca="false">IFERROR(Z55-Y55,"-")</f>
        <v>0.247</v>
      </c>
    </row>
    <row r="56" customFormat="false" ht="12.95" hidden="false" customHeight="true" outlineLevel="0" collapsed="false">
      <c r="A56" s="22" t="s">
        <v>73</v>
      </c>
      <c r="B56" s="20" t="s">
        <v>16</v>
      </c>
      <c r="C56" s="23" t="n">
        <v>311</v>
      </c>
      <c r="D56" s="23"/>
      <c r="E56" s="26" t="s">
        <v>77</v>
      </c>
      <c r="F56" s="29" t="s">
        <v>74</v>
      </c>
      <c r="G56" s="28" t="n">
        <f aca="false">IFERROR(E56*F56,"-")</f>
        <v>0.1394</v>
      </c>
      <c r="H56" s="28" t="n">
        <f aca="false">IFERROR(G56/2,"-")</f>
        <v>0.0697</v>
      </c>
      <c r="I56" s="28" t="n">
        <f aca="false">IFERROR(E56-(H56*2),"-")</f>
        <v>0.6806</v>
      </c>
      <c r="J56" s="28" t="n">
        <f aca="false">IFERROR(E56+(H56*2),"-")</f>
        <v>0.9594</v>
      </c>
      <c r="K56" s="28" t="n">
        <f aca="false">IFERROR(J56-I56,"-")</f>
        <v>0.2788</v>
      </c>
      <c r="L56" s="0"/>
      <c r="M56" s="26" t="s">
        <v>78</v>
      </c>
      <c r="N56" s="27" t="s">
        <v>79</v>
      </c>
      <c r="O56" s="28" t="n">
        <f aca="false">IFERROR(M56*N56,"-")</f>
        <v>0.0854</v>
      </c>
      <c r="P56" s="28" t="n">
        <f aca="false">IFERROR(O56/2,"-")</f>
        <v>0.0427</v>
      </c>
      <c r="Q56" s="28" t="n">
        <f aca="false">IFERROR(M56-(P56*2),"-")</f>
        <v>1.1346</v>
      </c>
      <c r="R56" s="28" t="n">
        <f aca="false">IFERROR(M56+(P56*2),"-")</f>
        <v>1.3054</v>
      </c>
      <c r="S56" s="28" t="n">
        <f aca="false">IFERROR(R56-Q56,"-")</f>
        <v>0.1708</v>
      </c>
      <c r="T56" s="17"/>
      <c r="U56" s="26" t="s">
        <v>47</v>
      </c>
      <c r="V56" s="26" t="s">
        <v>48</v>
      </c>
      <c r="W56" s="28" t="n">
        <f aca="false">IFERROR(U56*V56,"-")</f>
        <v>0.1288</v>
      </c>
      <c r="X56" s="28" t="n">
        <f aca="false">IFERROR(W56/2,"-")</f>
        <v>0.0644</v>
      </c>
      <c r="Y56" s="28" t="n">
        <f aca="false">IFERROR(U56-(X56*2),"-")</f>
        <v>0.7912</v>
      </c>
      <c r="Z56" s="28" t="n">
        <f aca="false">IFERROR(U56+(X56*2),"-")</f>
        <v>1.0488</v>
      </c>
      <c r="AA56" s="28" t="n">
        <f aca="false">IFERROR(Z56-Y56,"-")</f>
        <v>0.2576</v>
      </c>
    </row>
    <row r="57" customFormat="false" ht="12.95" hidden="false" customHeight="true" outlineLevel="0" collapsed="false">
      <c r="A57" s="22" t="s">
        <v>73</v>
      </c>
      <c r="B57" s="20" t="s">
        <v>17</v>
      </c>
      <c r="C57" s="23" t="n">
        <v>411</v>
      </c>
      <c r="D57" s="23"/>
      <c r="E57" s="26" t="s">
        <v>77</v>
      </c>
      <c r="F57" s="29" t="s">
        <v>74</v>
      </c>
      <c r="G57" s="28" t="n">
        <f aca="false">IFERROR(E57*F57,"-")</f>
        <v>0.1394</v>
      </c>
      <c r="H57" s="28" t="n">
        <f aca="false">IFERROR(G57/2,"-")</f>
        <v>0.0697</v>
      </c>
      <c r="I57" s="28" t="n">
        <f aca="false">IFERROR(E57-(H57*2),"-")</f>
        <v>0.6806</v>
      </c>
      <c r="J57" s="28" t="n">
        <f aca="false">IFERROR(E57+(H57*2),"-")</f>
        <v>0.9594</v>
      </c>
      <c r="K57" s="28" t="n">
        <f aca="false">IFERROR(J57-I57,"-")</f>
        <v>0.2788</v>
      </c>
      <c r="L57" s="0"/>
      <c r="M57" s="26" t="s">
        <v>78</v>
      </c>
      <c r="N57" s="27" t="s">
        <v>79</v>
      </c>
      <c r="O57" s="28" t="n">
        <f aca="false">IFERROR(M57*N57,"-")</f>
        <v>0.0854</v>
      </c>
      <c r="P57" s="28" t="n">
        <f aca="false">IFERROR(O57/2,"-")</f>
        <v>0.0427</v>
      </c>
      <c r="Q57" s="28" t="n">
        <f aca="false">IFERROR(M57-(P57*2),"-")</f>
        <v>1.1346</v>
      </c>
      <c r="R57" s="28" t="n">
        <f aca="false">IFERROR(M57+(P57*2),"-")</f>
        <v>1.3054</v>
      </c>
      <c r="S57" s="28" t="n">
        <f aca="false">IFERROR(R57-Q57,"-")</f>
        <v>0.1708</v>
      </c>
      <c r="T57" s="17"/>
      <c r="U57" s="26" t="s">
        <v>47</v>
      </c>
      <c r="V57" s="26" t="s">
        <v>48</v>
      </c>
      <c r="W57" s="28" t="n">
        <f aca="false">IFERROR(U57*V57,"-")</f>
        <v>0.1288</v>
      </c>
      <c r="X57" s="28" t="n">
        <f aca="false">IFERROR(W57/2,"-")</f>
        <v>0.0644</v>
      </c>
      <c r="Y57" s="28" t="n">
        <f aca="false">IFERROR(U57-(X57*2),"-")</f>
        <v>0.7912</v>
      </c>
      <c r="Z57" s="28" t="n">
        <f aca="false">IFERROR(U57+(X57*2),"-")</f>
        <v>1.0488</v>
      </c>
      <c r="AA57" s="28" t="n">
        <f aca="false">IFERROR(Z57-Y57,"-")</f>
        <v>0.2576</v>
      </c>
    </row>
    <row r="58" customFormat="false" ht="12.95" hidden="false" customHeight="true" outlineLevel="0" collapsed="false">
      <c r="A58" s="22" t="s">
        <v>73</v>
      </c>
      <c r="B58" s="20" t="s">
        <v>18</v>
      </c>
      <c r="C58" s="23" t="n">
        <v>511</v>
      </c>
      <c r="D58" s="23"/>
      <c r="E58" s="26" t="s">
        <v>80</v>
      </c>
      <c r="F58" s="29" t="s">
        <v>55</v>
      </c>
      <c r="G58" s="28" t="n">
        <f aca="false">IFERROR(E58*F58,"-")</f>
        <v>0.44</v>
      </c>
      <c r="H58" s="28" t="n">
        <f aca="false">IFERROR(G58/2,"-")</f>
        <v>0.22</v>
      </c>
      <c r="I58" s="28" t="n">
        <f aca="false">IFERROR(E58-(H58*2),"-")</f>
        <v>0.44</v>
      </c>
      <c r="J58" s="28" t="n">
        <f aca="false">IFERROR(E58+(H58*2),"-")</f>
        <v>1.32</v>
      </c>
      <c r="K58" s="28" t="n">
        <f aca="false">IFERROR(J58-I58,"-")</f>
        <v>0.88</v>
      </c>
      <c r="L58" s="0"/>
      <c r="M58" s="26" t="s">
        <v>71</v>
      </c>
      <c r="N58" s="27" t="s">
        <v>55</v>
      </c>
      <c r="O58" s="28" t="n">
        <f aca="false">IFERROR(M58*N58,"-")</f>
        <v>0.58</v>
      </c>
      <c r="P58" s="28" t="n">
        <f aca="false">IFERROR(O58/2,"-")</f>
        <v>0.29</v>
      </c>
      <c r="Q58" s="28" t="n">
        <f aca="false">IFERROR(M58-(P58*2),"-")</f>
        <v>0.58</v>
      </c>
      <c r="R58" s="28" t="n">
        <f aca="false">IFERROR(M58+(P58*2),"-")</f>
        <v>1.74</v>
      </c>
      <c r="S58" s="28" t="n">
        <f aca="false">IFERROR(R58-Q58,"-")</f>
        <v>1.16</v>
      </c>
      <c r="T58" s="17"/>
      <c r="U58" s="26" t="s">
        <v>56</v>
      </c>
      <c r="V58" s="26" t="s">
        <v>55</v>
      </c>
      <c r="W58" s="28" t="n">
        <f aca="false">IFERROR(U58*V58,"-")</f>
        <v>0.47</v>
      </c>
      <c r="X58" s="28" t="n">
        <f aca="false">IFERROR(W58/2,"-")</f>
        <v>0.235</v>
      </c>
      <c r="Y58" s="28" t="n">
        <f aca="false">IFERROR(U58-(X58*2),"-")</f>
        <v>0.47</v>
      </c>
      <c r="Z58" s="28" t="n">
        <f aca="false">IFERROR(U58+(X58*2),"-")</f>
        <v>1.41</v>
      </c>
      <c r="AA58" s="28" t="n">
        <f aca="false">IFERROR(Z58-Y58,"-")</f>
        <v>0.94</v>
      </c>
    </row>
    <row r="59" customFormat="false" ht="12.95" hidden="false" customHeight="true" outlineLevel="0" collapsed="false">
      <c r="A59" s="30" t="s">
        <v>81</v>
      </c>
      <c r="L59" s="0"/>
      <c r="T59" s="17"/>
    </row>
    <row r="60" customFormat="false" ht="12.95" hidden="false" customHeight="true" outlineLevel="0" collapsed="false">
      <c r="A60" s="31" t="s">
        <v>82</v>
      </c>
      <c r="L60" s="0"/>
      <c r="T60" s="17"/>
    </row>
    <row r="61" customFormat="false" ht="12.95" hidden="false" customHeight="true" outlineLevel="0" collapsed="false">
      <c r="A61" s="30" t="s">
        <v>83</v>
      </c>
      <c r="L61" s="0"/>
      <c r="T61" s="17"/>
    </row>
    <row r="62" customFormat="false" ht="12.95" hidden="false" customHeight="true" outlineLevel="0" collapsed="false">
      <c r="A62" s="32" t="s">
        <v>84</v>
      </c>
      <c r="L62" s="0"/>
      <c r="T62" s="17"/>
    </row>
    <row r="63" customFormat="false" ht="12.95" hidden="false" customHeight="true" outlineLevel="0" collapsed="false">
      <c r="A63" s="30" t="s">
        <v>85</v>
      </c>
      <c r="L63" s="0"/>
      <c r="T63" s="17"/>
    </row>
    <row r="64" customFormat="false" ht="12.95" hidden="false" customHeight="true" outlineLevel="0" collapsed="false">
      <c r="A64" s="30" t="s">
        <v>86</v>
      </c>
      <c r="L64" s="0"/>
      <c r="T64" s="17"/>
    </row>
    <row r="1048576" customFormat="false" ht="12.8" hidden="false" customHeight="false" outlineLevel="0" collapsed="false"/>
  </sheetData>
  <mergeCells count="4">
    <mergeCell ref="A2:C2"/>
    <mergeCell ref="E2:K2"/>
    <mergeCell ref="M2:S2"/>
    <mergeCell ref="U2:AA2"/>
  </mergeCells>
  <conditionalFormatting sqref="C3">
    <cfRule type="cellIs" priority="2" operator="equal" aboveAverage="0" equalAverage="0" bottom="0" percent="0" rank="0" text="" dxfId="0">
      <formula>0</formula>
    </cfRule>
  </conditionalFormatting>
  <conditionalFormatting sqref="A2:C3 B4:C58 L564:L1048576 F15:F33 F54:F58 N54:N58 D54:D58 L54:L58 N19:N23 F45:F48 N39:N48 D14:D48 L2:L48">
    <cfRule type="cellIs" priority="3" operator="equal" aboveAverage="0" equalAverage="0" bottom="0" percent="0" rank="0" text="" dxfId="1">
      <formula>"-"</formula>
    </cfRule>
  </conditionalFormatting>
  <conditionalFormatting sqref="E2">
    <cfRule type="cellIs" priority="4" operator="equal" aboveAverage="0" equalAverage="0" bottom="0" percent="0" rank="0" text="" dxfId="2">
      <formula>"-"</formula>
    </cfRule>
  </conditionalFormatting>
  <conditionalFormatting sqref="V45:V48">
    <cfRule type="cellIs" priority="5" operator="equal" aboveAverage="0" equalAverage="0" bottom="0" percent="0" rank="0" text="" dxfId="3">
      <formula>"-"</formula>
    </cfRule>
  </conditionalFormatting>
  <conditionalFormatting sqref="G54:K58 G14:K48">
    <cfRule type="cellIs" priority="6" operator="equal" aboveAverage="0" equalAverage="0" bottom="0" percent="0" rank="0" text="" dxfId="4">
      <formula>"-"</formula>
    </cfRule>
  </conditionalFormatting>
  <conditionalFormatting sqref="E3:J3">
    <cfRule type="cellIs" priority="7" operator="equal" aboveAverage="0" equalAverage="0" bottom="0" percent="0" rank="0" text="" dxfId="5">
      <formula>"-"</formula>
    </cfRule>
  </conditionalFormatting>
  <conditionalFormatting sqref="K3">
    <cfRule type="cellIs" priority="8" operator="equal" aboveAverage="0" equalAverage="0" bottom="0" percent="0" rank="0" text="" dxfId="6">
      <formula>"-"</formula>
    </cfRule>
  </conditionalFormatting>
  <conditionalFormatting sqref="M3:N3">
    <cfRule type="cellIs" priority="9" operator="equal" aboveAverage="0" equalAverage="0" bottom="0" percent="0" rank="0" text="" dxfId="7">
      <formula>"-"</formula>
    </cfRule>
  </conditionalFormatting>
  <conditionalFormatting sqref="S3 S54:S58 S14:S48">
    <cfRule type="cellIs" priority="10" operator="equal" aboveAverage="0" equalAverage="0" bottom="0" percent="0" rank="0" text="" dxfId="8">
      <formula>"-"</formula>
    </cfRule>
  </conditionalFormatting>
  <conditionalFormatting sqref="AA54:AA58 AA35:AA43">
    <cfRule type="cellIs" priority="11" operator="equal" aboveAverage="0" equalAverage="0" bottom="0" percent="0" rank="0" text="" dxfId="9">
      <formula>"-"</formula>
    </cfRule>
  </conditionalFormatting>
  <conditionalFormatting sqref="O3:R3">
    <cfRule type="cellIs" priority="12" operator="equal" aboveAverage="0" equalAverage="0" bottom="0" percent="0" rank="0" text="" dxfId="10">
      <formula>"-"</formula>
    </cfRule>
  </conditionalFormatting>
  <conditionalFormatting sqref="O54:R58 O14:R48">
    <cfRule type="cellIs" priority="13" operator="equal" aboveAverage="0" equalAverage="0" bottom="0" percent="0" rank="0" text="" dxfId="11">
      <formula>"-"</formula>
    </cfRule>
  </conditionalFormatting>
  <conditionalFormatting sqref="Y14:Z28 Y54:Z58 Y34:Z48 W39:X43 W50:X58">
    <cfRule type="cellIs" priority="14" operator="equal" aboveAverage="0" equalAverage="0" bottom="0" percent="0" rank="0" text="" dxfId="12">
      <formula>"-"</formula>
    </cfRule>
  </conditionalFormatting>
  <conditionalFormatting sqref="AA29:AA33">
    <cfRule type="cellIs" priority="15" operator="equal" aboveAverage="0" equalAverage="0" bottom="0" percent="0" rank="0" text="" dxfId="13">
      <formula>"-"</formula>
    </cfRule>
  </conditionalFormatting>
  <conditionalFormatting sqref="U2">
    <cfRule type="cellIs" priority="16" operator="equal" aboveAverage="0" equalAverage="0" bottom="0" percent="0" rank="0" text="" dxfId="14">
      <formula>"-"</formula>
    </cfRule>
  </conditionalFormatting>
  <conditionalFormatting sqref="M2">
    <cfRule type="cellIs" priority="17" operator="equal" aboveAverage="0" equalAverage="0" bottom="0" percent="0" rank="0" text="" dxfId="15">
      <formula>"-"</formula>
    </cfRule>
  </conditionalFormatting>
  <conditionalFormatting sqref="U3:V3">
    <cfRule type="cellIs" priority="18" operator="equal" aboveAverage="0" equalAverage="0" bottom="0" percent="0" rank="0" text="" dxfId="16">
      <formula>"-"</formula>
    </cfRule>
  </conditionalFormatting>
  <conditionalFormatting sqref="AA3">
    <cfRule type="cellIs" priority="19" operator="equal" aboveAverage="0" equalAverage="0" bottom="0" percent="0" rank="0" text="" dxfId="17">
      <formula>"-"</formula>
    </cfRule>
  </conditionalFormatting>
  <conditionalFormatting sqref="W3:Z3">
    <cfRule type="cellIs" priority="20" operator="equal" aboveAverage="0" equalAverage="0" bottom="0" percent="0" rank="0" text="" dxfId="18">
      <formula>"-"</formula>
    </cfRule>
  </conditionalFormatting>
  <conditionalFormatting sqref="W29:Z33">
    <cfRule type="cellIs" priority="21" operator="equal" aboveAverage="0" equalAverage="0" bottom="0" percent="0" rank="0" text="" dxfId="19">
      <formula>"-"</formula>
    </cfRule>
  </conditionalFormatting>
  <conditionalFormatting sqref="E83:AA1048576 U2:AA2 E14:E28 U29:Z33 E29:K33 E2:K3 U3:AA3 G14:K28 U14:U28 Y14:Z28 AA29:AA33 U39:AA43 U34:U38 Y34:Z38 E60:S82 U60:AA82 M2:S2 M3:S3 O14:S14 M19:S23 M14:M18 O15:S18 M54:S58 M24:M38 O24:S38 E39:K43 E34:E38 G34:K38 E50:K58 E44:E48 G44:K48 U53:AA58 U44:U48 Y44:Z48 M39:S48 U50:Z58">
    <cfRule type="cellIs" priority="22" operator="equal" aboveAverage="0" equalAverage="0" bottom="0" percent="0" rank="0" text="" dxfId="20">
      <formula>0</formula>
    </cfRule>
  </conditionalFormatting>
  <conditionalFormatting sqref="O14:S18">
    <cfRule type="cellIs" priority="23" operator="equal" aboveAverage="0" equalAverage="0" bottom="0" percent="0" rank="0" text="" dxfId="21">
      <formula>"-"</formula>
    </cfRule>
  </conditionalFormatting>
  <conditionalFormatting sqref="Y14:Z28">
    <cfRule type="cellIs" priority="24" operator="equal" aboveAverage="0" equalAverage="0" bottom="0" percent="0" rank="0" text="" dxfId="22">
      <formula>"-"</formula>
    </cfRule>
  </conditionalFormatting>
  <conditionalFormatting sqref="O24:S38">
    <cfRule type="cellIs" priority="25" operator="equal" aboveAverage="0" equalAverage="0" bottom="0" percent="0" rank="0" text="" dxfId="23">
      <formula>"-"</formula>
    </cfRule>
  </conditionalFormatting>
  <conditionalFormatting sqref="Y34:Z38">
    <cfRule type="cellIs" priority="26" operator="equal" aboveAverage="0" equalAverage="0" bottom="0" percent="0" rank="0" text="" dxfId="24">
      <formula>"-"</formula>
    </cfRule>
  </conditionalFormatting>
  <conditionalFormatting sqref="Y34:Z38">
    <cfRule type="cellIs" priority="27" operator="equal" aboveAverage="0" equalAverage="0" bottom="0" percent="0" rank="0" text="" dxfId="25">
      <formula>"-"</formula>
    </cfRule>
  </conditionalFormatting>
  <conditionalFormatting sqref="K34:K38">
    <cfRule type="cellIs" priority="28" operator="equal" aboveAverage="0" equalAverage="0" bottom="0" percent="0" rank="0" text="" dxfId="26">
      <formula>"-"</formula>
    </cfRule>
  </conditionalFormatting>
  <conditionalFormatting sqref="G34:J38">
    <cfRule type="cellIs" priority="29" operator="equal" aboveAverage="0" equalAverage="0" bottom="0" percent="0" rank="0" text="" dxfId="27">
      <formula>"-"</formula>
    </cfRule>
  </conditionalFormatting>
  <conditionalFormatting sqref="G34:K38">
    <cfRule type="cellIs" priority="30" operator="equal" aboveAverage="0" equalAverage="0" bottom="0" percent="0" rank="0" text="" dxfId="28">
      <formula>"-"</formula>
    </cfRule>
  </conditionalFormatting>
  <conditionalFormatting sqref="K44:K48">
    <cfRule type="cellIs" priority="31" operator="equal" aboveAverage="0" equalAverage="0" bottom="0" percent="0" rank="0" text="" dxfId="29">
      <formula>"-"</formula>
    </cfRule>
  </conditionalFormatting>
  <conditionalFormatting sqref="G44:J48">
    <cfRule type="cellIs" priority="32" operator="equal" aboveAverage="0" equalAverage="0" bottom="0" percent="0" rank="0" text="" dxfId="30">
      <formula>"-"</formula>
    </cfRule>
  </conditionalFormatting>
  <conditionalFormatting sqref="G44:K48">
    <cfRule type="cellIs" priority="33" operator="equal" aboveAverage="0" equalAverage="0" bottom="0" percent="0" rank="0" text="" dxfId="31">
      <formula>"-"</formula>
    </cfRule>
  </conditionalFormatting>
  <conditionalFormatting sqref="Y44:Z48">
    <cfRule type="cellIs" priority="34" operator="equal" aboveAverage="0" equalAverage="0" bottom="0" percent="0" rank="0" text="" dxfId="32">
      <formula>"-"</formula>
    </cfRule>
  </conditionalFormatting>
  <conditionalFormatting sqref="Y44:Z48">
    <cfRule type="cellIs" priority="35" operator="equal" aboveAverage="0" equalAverage="0" bottom="0" percent="0" rank="0" text="" dxfId="33">
      <formula>"-"</formula>
    </cfRule>
  </conditionalFormatting>
  <conditionalFormatting sqref="Y44:Z48">
    <cfRule type="cellIs" priority="36" operator="equal" aboveAverage="0" equalAverage="0" bottom="0" percent="0" rank="0" text="" dxfId="34">
      <formula>"-"</formula>
    </cfRule>
  </conditionalFormatting>
  <conditionalFormatting sqref="F39:F43">
    <cfRule type="cellIs" priority="37" operator="equal" aboveAverage="0" equalAverage="0" bottom="0" percent="0" rank="0" text="" dxfId="35">
      <formula>"-"</formula>
    </cfRule>
  </conditionalFormatting>
  <conditionalFormatting sqref="AC5">
    <cfRule type="cellIs" priority="38" operator="equal" aboveAverage="0" equalAverage="0" bottom="0" percent="0" rank="0" text="" dxfId="1">
      <formula>"-"</formula>
    </cfRule>
  </conditionalFormatting>
  <conditionalFormatting sqref="E6">
    <cfRule type="cellIs" priority="39" operator="equal" aboveAverage="0" equalAverage="0" bottom="0" percent="0" rank="0" text="" dxfId="1">
      <formula>"-"</formula>
    </cfRule>
  </conditionalFormatting>
  <conditionalFormatting sqref="F6">
    <cfRule type="cellIs" priority="40" operator="equal" aboveAverage="0" equalAverage="0" bottom="0" percent="0" rank="0" text="" dxfId="1">
      <formula>"-"</formula>
    </cfRule>
  </conditionalFormatting>
  <conditionalFormatting sqref="G6">
    <cfRule type="cellIs" priority="41" operator="equal" aboveAverage="0" equalAverage="0" bottom="0" percent="0" rank="0" text="" dxfId="1">
      <formula>"-"</formula>
    </cfRule>
  </conditionalFormatting>
  <conditionalFormatting sqref="H6">
    <cfRule type="cellIs" priority="42" operator="equal" aboveAverage="0" equalAverage="0" bottom="0" percent="0" rank="0" text="" dxfId="1">
      <formula>"-"</formula>
    </cfRule>
  </conditionalFormatting>
  <conditionalFormatting sqref="I6">
    <cfRule type="cellIs" priority="43" operator="equal" aboveAverage="0" equalAverage="0" bottom="0" percent="0" rank="0" text="" dxfId="1">
      <formula>"-"</formula>
    </cfRule>
  </conditionalFormatting>
  <conditionalFormatting sqref="J6">
    <cfRule type="cellIs" priority="44" operator="equal" aboveAverage="0" equalAverage="0" bottom="0" percent="0" rank="0" text="" dxfId="1">
      <formula>"-"</formula>
    </cfRule>
  </conditionalFormatting>
  <conditionalFormatting sqref="K6">
    <cfRule type="cellIs" priority="45" operator="equal" aboveAverage="0" equalAverage="0" bottom="0" percent="0" rank="0" text="" dxfId="1">
      <formula>"-"</formula>
    </cfRule>
  </conditionalFormatting>
  <conditionalFormatting sqref="M6">
    <cfRule type="cellIs" priority="46" operator="equal" aboveAverage="0" equalAverage="0" bottom="0" percent="0" rank="0" text="" dxfId="1">
      <formula>"-"</formula>
    </cfRule>
  </conditionalFormatting>
  <conditionalFormatting sqref="N6">
    <cfRule type="cellIs" priority="47" operator="equal" aboveAverage="0" equalAverage="0" bottom="0" percent="0" rank="0" text="" dxfId="1">
      <formula>"-"</formula>
    </cfRule>
  </conditionalFormatting>
  <conditionalFormatting sqref="O6">
    <cfRule type="cellIs" priority="48" operator="equal" aboveAverage="0" equalAverage="0" bottom="0" percent="0" rank="0" text="" dxfId="1">
      <formula>"-"</formula>
    </cfRule>
  </conditionalFormatting>
  <conditionalFormatting sqref="P6">
    <cfRule type="cellIs" priority="49" operator="equal" aboveAverage="0" equalAverage="0" bottom="0" percent="0" rank="0" text="" dxfId="1">
      <formula>"-"</formula>
    </cfRule>
  </conditionalFormatting>
  <conditionalFormatting sqref="Q6">
    <cfRule type="cellIs" priority="50" operator="equal" aboveAverage="0" equalAverage="0" bottom="0" percent="0" rank="0" text="" dxfId="1">
      <formula>"-"</formula>
    </cfRule>
  </conditionalFormatting>
  <conditionalFormatting sqref="R6">
    <cfRule type="cellIs" priority="51" operator="equal" aboveAverage="0" equalAverage="0" bottom="0" percent="0" rank="0" text="" dxfId="1">
      <formula>"-"</formula>
    </cfRule>
  </conditionalFormatting>
  <conditionalFormatting sqref="S6">
    <cfRule type="cellIs" priority="52" operator="equal" aboveAverage="0" equalAverage="0" bottom="0" percent="0" rank="0" text="" dxfId="1">
      <formula>"-"</formula>
    </cfRule>
  </conditionalFormatting>
  <conditionalFormatting sqref="U6">
    <cfRule type="cellIs" priority="53" operator="equal" aboveAverage="0" equalAverage="0" bottom="0" percent="0" rank="0" text="" dxfId="1">
      <formula>"-"</formula>
    </cfRule>
  </conditionalFormatting>
  <conditionalFormatting sqref="V6">
    <cfRule type="cellIs" priority="54" operator="equal" aboveAverage="0" equalAverage="0" bottom="0" percent="0" rank="0" text="" dxfId="1">
      <formula>"-"</formula>
    </cfRule>
  </conditionalFormatting>
  <conditionalFormatting sqref="W6">
    <cfRule type="cellIs" priority="55" operator="equal" aboveAverage="0" equalAverage="0" bottom="0" percent="0" rank="0" text="" dxfId="1">
      <formula>"-"</formula>
    </cfRule>
  </conditionalFormatting>
  <conditionalFormatting sqref="X6">
    <cfRule type="cellIs" priority="56" operator="equal" aboveAverage="0" equalAverage="0" bottom="0" percent="0" rank="0" text="" dxfId="1">
      <formula>"-"</formula>
    </cfRule>
  </conditionalFormatting>
  <conditionalFormatting sqref="Y6">
    <cfRule type="cellIs" priority="57" operator="equal" aboveAverage="0" equalAverage="0" bottom="0" percent="0" rank="0" text="" dxfId="1">
      <formula>"-"</formula>
    </cfRule>
  </conditionalFormatting>
  <conditionalFormatting sqref="Z6">
    <cfRule type="cellIs" priority="58" operator="equal" aboveAverage="0" equalAverage="0" bottom="0" percent="0" rank="0" text="" dxfId="1">
      <formula>"-"</formula>
    </cfRule>
  </conditionalFormatting>
  <conditionalFormatting sqref="AA6">
    <cfRule type="cellIs" priority="59" operator="equal" aboveAverage="0" equalAverage="0" bottom="0" percent="0" rank="0" text="" dxfId="1">
      <formula>"-"</formula>
    </cfRule>
  </conditionalFormatting>
  <conditionalFormatting sqref="AB6">
    <cfRule type="cellIs" priority="60" operator="equal" aboveAverage="0" equalAverage="0" bottom="0" percent="0" rank="0" text="" dxfId="1">
      <formula>"-"</formula>
    </cfRule>
  </conditionalFormatting>
  <conditionalFormatting sqref="AC6">
    <cfRule type="cellIs" priority="61" operator="equal" aboveAverage="0" equalAverage="0" bottom="0" percent="0" rank="0" text="" dxfId="1">
      <formula>"-"</formula>
    </cfRule>
  </conditionalFormatting>
  <conditionalFormatting sqref="E7">
    <cfRule type="cellIs" priority="62" operator="equal" aboveAverage="0" equalAverage="0" bottom="0" percent="0" rank="0" text="" dxfId="1">
      <formula>"-"</formula>
    </cfRule>
  </conditionalFormatting>
  <conditionalFormatting sqref="F7">
    <cfRule type="cellIs" priority="63" operator="equal" aboveAverage="0" equalAverage="0" bottom="0" percent="0" rank="0" text="" dxfId="1">
      <formula>"-"</formula>
    </cfRule>
  </conditionalFormatting>
  <conditionalFormatting sqref="G7">
    <cfRule type="cellIs" priority="64" operator="equal" aboveAverage="0" equalAverage="0" bottom="0" percent="0" rank="0" text="" dxfId="1">
      <formula>"-"</formula>
    </cfRule>
  </conditionalFormatting>
  <conditionalFormatting sqref="H7">
    <cfRule type="cellIs" priority="65" operator="equal" aboveAverage="0" equalAverage="0" bottom="0" percent="0" rank="0" text="" dxfId="1">
      <formula>"-"</formula>
    </cfRule>
  </conditionalFormatting>
  <conditionalFormatting sqref="I7">
    <cfRule type="cellIs" priority="66" operator="equal" aboveAverage="0" equalAverage="0" bottom="0" percent="0" rank="0" text="" dxfId="1">
      <formula>"-"</formula>
    </cfRule>
  </conditionalFormatting>
  <conditionalFormatting sqref="J7">
    <cfRule type="cellIs" priority="67" operator="equal" aboveAverage="0" equalAverage="0" bottom="0" percent="0" rank="0" text="" dxfId="1">
      <formula>"-"</formula>
    </cfRule>
  </conditionalFormatting>
  <conditionalFormatting sqref="K7">
    <cfRule type="cellIs" priority="68" operator="equal" aboveAverage="0" equalAverage="0" bottom="0" percent="0" rank="0" text="" dxfId="1">
      <formula>"-"</formula>
    </cfRule>
  </conditionalFormatting>
  <conditionalFormatting sqref="M7">
    <cfRule type="cellIs" priority="69" operator="equal" aboveAverage="0" equalAverage="0" bottom="0" percent="0" rank="0" text="" dxfId="1">
      <formula>"-"</formula>
    </cfRule>
  </conditionalFormatting>
  <conditionalFormatting sqref="N7">
    <cfRule type="cellIs" priority="70" operator="equal" aboveAverage="0" equalAverage="0" bottom="0" percent="0" rank="0" text="" dxfId="1">
      <formula>"-"</formula>
    </cfRule>
  </conditionalFormatting>
  <conditionalFormatting sqref="O7">
    <cfRule type="cellIs" priority="71" operator="equal" aboveAverage="0" equalAverage="0" bottom="0" percent="0" rank="0" text="" dxfId="1">
      <formula>"-"</formula>
    </cfRule>
  </conditionalFormatting>
  <conditionalFormatting sqref="P7">
    <cfRule type="cellIs" priority="72" operator="equal" aboveAverage="0" equalAverage="0" bottom="0" percent="0" rank="0" text="" dxfId="1">
      <formula>"-"</formula>
    </cfRule>
  </conditionalFormatting>
  <conditionalFormatting sqref="Q7">
    <cfRule type="cellIs" priority="73" operator="equal" aboveAverage="0" equalAverage="0" bottom="0" percent="0" rank="0" text="" dxfId="1">
      <formula>"-"</formula>
    </cfRule>
  </conditionalFormatting>
  <conditionalFormatting sqref="R7">
    <cfRule type="cellIs" priority="74" operator="equal" aboveAverage="0" equalAverage="0" bottom="0" percent="0" rank="0" text="" dxfId="1">
      <formula>"-"</formula>
    </cfRule>
  </conditionalFormatting>
  <conditionalFormatting sqref="S7">
    <cfRule type="cellIs" priority="75" operator="equal" aboveAverage="0" equalAverage="0" bottom="0" percent="0" rank="0" text="" dxfId="1">
      <formula>"-"</formula>
    </cfRule>
  </conditionalFormatting>
  <conditionalFormatting sqref="U7">
    <cfRule type="cellIs" priority="76" operator="equal" aboveAverage="0" equalAverage="0" bottom="0" percent="0" rank="0" text="" dxfId="1">
      <formula>"-"</formula>
    </cfRule>
  </conditionalFormatting>
  <conditionalFormatting sqref="V7">
    <cfRule type="cellIs" priority="77" operator="equal" aboveAverage="0" equalAverage="0" bottom="0" percent="0" rank="0" text="" dxfId="1">
      <formula>"-"</formula>
    </cfRule>
  </conditionalFormatting>
  <conditionalFormatting sqref="W7">
    <cfRule type="cellIs" priority="78" operator="equal" aboveAverage="0" equalAverage="0" bottom="0" percent="0" rank="0" text="" dxfId="1">
      <formula>"-"</formula>
    </cfRule>
  </conditionalFormatting>
  <conditionalFormatting sqref="X7">
    <cfRule type="cellIs" priority="79" operator="equal" aboveAverage="0" equalAverage="0" bottom="0" percent="0" rank="0" text="" dxfId="1">
      <formula>"-"</formula>
    </cfRule>
  </conditionalFormatting>
  <conditionalFormatting sqref="Y7">
    <cfRule type="cellIs" priority="80" operator="equal" aboveAverage="0" equalAverage="0" bottom="0" percent="0" rank="0" text="" dxfId="1">
      <formula>"-"</formula>
    </cfRule>
  </conditionalFormatting>
  <conditionalFormatting sqref="Z7">
    <cfRule type="cellIs" priority="81" operator="equal" aboveAverage="0" equalAverage="0" bottom="0" percent="0" rank="0" text="" dxfId="1">
      <formula>"-"</formula>
    </cfRule>
  </conditionalFormatting>
  <conditionalFormatting sqref="AA7">
    <cfRule type="cellIs" priority="82" operator="equal" aboveAverage="0" equalAverage="0" bottom="0" percent="0" rank="0" text="" dxfId="1">
      <formula>"-"</formula>
    </cfRule>
  </conditionalFormatting>
  <conditionalFormatting sqref="AB7">
    <cfRule type="cellIs" priority="83" operator="equal" aboveAverage="0" equalAverage="0" bottom="0" percent="0" rank="0" text="" dxfId="1">
      <formula>"-"</formula>
    </cfRule>
  </conditionalFormatting>
  <conditionalFormatting sqref="AC7">
    <cfRule type="cellIs" priority="84" operator="equal" aboveAverage="0" equalAverage="0" bottom="0" percent="0" rank="0" text="" dxfId="1">
      <formula>"-"</formula>
    </cfRule>
  </conditionalFormatting>
  <conditionalFormatting sqref="E8">
    <cfRule type="cellIs" priority="85" operator="equal" aboveAverage="0" equalAverage="0" bottom="0" percent="0" rank="0" text="" dxfId="1">
      <formula>"-"</formula>
    </cfRule>
  </conditionalFormatting>
  <conditionalFormatting sqref="F8">
    <cfRule type="cellIs" priority="86" operator="equal" aboveAverage="0" equalAverage="0" bottom="0" percent="0" rank="0" text="" dxfId="1">
      <formula>"-"</formula>
    </cfRule>
  </conditionalFormatting>
  <conditionalFormatting sqref="G8">
    <cfRule type="cellIs" priority="87" operator="equal" aboveAverage="0" equalAverage="0" bottom="0" percent="0" rank="0" text="" dxfId="1">
      <formula>"-"</formula>
    </cfRule>
  </conditionalFormatting>
  <conditionalFormatting sqref="H8">
    <cfRule type="cellIs" priority="88" operator="equal" aboveAverage="0" equalAverage="0" bottom="0" percent="0" rank="0" text="" dxfId="1">
      <formula>"-"</formula>
    </cfRule>
  </conditionalFormatting>
  <conditionalFormatting sqref="I8">
    <cfRule type="cellIs" priority="89" operator="equal" aboveAverage="0" equalAverage="0" bottom="0" percent="0" rank="0" text="" dxfId="1">
      <formula>"-"</formula>
    </cfRule>
  </conditionalFormatting>
  <conditionalFormatting sqref="J8">
    <cfRule type="cellIs" priority="90" operator="equal" aboveAverage="0" equalAverage="0" bottom="0" percent="0" rank="0" text="" dxfId="1">
      <formula>"-"</formula>
    </cfRule>
  </conditionalFormatting>
  <conditionalFormatting sqref="K8">
    <cfRule type="cellIs" priority="91" operator="equal" aboveAverage="0" equalAverage="0" bottom="0" percent="0" rank="0" text="" dxfId="1">
      <formula>"-"</formula>
    </cfRule>
  </conditionalFormatting>
  <conditionalFormatting sqref="M8">
    <cfRule type="cellIs" priority="92" operator="equal" aboveAverage="0" equalAverage="0" bottom="0" percent="0" rank="0" text="" dxfId="1">
      <formula>"-"</formula>
    </cfRule>
  </conditionalFormatting>
  <conditionalFormatting sqref="N8">
    <cfRule type="cellIs" priority="93" operator="equal" aboveAverage="0" equalAverage="0" bottom="0" percent="0" rank="0" text="" dxfId="1">
      <formula>"-"</formula>
    </cfRule>
  </conditionalFormatting>
  <conditionalFormatting sqref="O8">
    <cfRule type="cellIs" priority="94" operator="equal" aboveAverage="0" equalAverage="0" bottom="0" percent="0" rank="0" text="" dxfId="1">
      <formula>"-"</formula>
    </cfRule>
  </conditionalFormatting>
  <conditionalFormatting sqref="P8">
    <cfRule type="cellIs" priority="95" operator="equal" aboveAverage="0" equalAverage="0" bottom="0" percent="0" rank="0" text="" dxfId="1">
      <formula>"-"</formula>
    </cfRule>
  </conditionalFormatting>
  <conditionalFormatting sqref="Q8">
    <cfRule type="cellIs" priority="96" operator="equal" aboveAverage="0" equalAverage="0" bottom="0" percent="0" rank="0" text="" dxfId="1">
      <formula>"-"</formula>
    </cfRule>
  </conditionalFormatting>
  <conditionalFormatting sqref="R8">
    <cfRule type="cellIs" priority="97" operator="equal" aboveAverage="0" equalAverage="0" bottom="0" percent="0" rank="0" text="" dxfId="1">
      <formula>"-"</formula>
    </cfRule>
  </conditionalFormatting>
  <conditionalFormatting sqref="S8">
    <cfRule type="cellIs" priority="98" operator="equal" aboveAverage="0" equalAverage="0" bottom="0" percent="0" rank="0" text="" dxfId="1">
      <formula>"-"</formula>
    </cfRule>
  </conditionalFormatting>
  <conditionalFormatting sqref="U8">
    <cfRule type="cellIs" priority="99" operator="equal" aboveAverage="0" equalAverage="0" bottom="0" percent="0" rank="0" text="" dxfId="1">
      <formula>"-"</formula>
    </cfRule>
  </conditionalFormatting>
  <conditionalFormatting sqref="V8">
    <cfRule type="cellIs" priority="100" operator="equal" aboveAverage="0" equalAverage="0" bottom="0" percent="0" rank="0" text="" dxfId="1">
      <formula>"-"</formula>
    </cfRule>
  </conditionalFormatting>
  <conditionalFormatting sqref="W8">
    <cfRule type="cellIs" priority="101" operator="equal" aboveAverage="0" equalAverage="0" bottom="0" percent="0" rank="0" text="" dxfId="1">
      <formula>"-"</formula>
    </cfRule>
  </conditionalFormatting>
  <conditionalFormatting sqref="X8">
    <cfRule type="cellIs" priority="102" operator="equal" aboveAverage="0" equalAverage="0" bottom="0" percent="0" rank="0" text="" dxfId="1">
      <formula>"-"</formula>
    </cfRule>
  </conditionalFormatting>
  <conditionalFormatting sqref="Y8">
    <cfRule type="cellIs" priority="103" operator="equal" aboveAverage="0" equalAverage="0" bottom="0" percent="0" rank="0" text="" dxfId="1">
      <formula>"-"</formula>
    </cfRule>
  </conditionalFormatting>
  <conditionalFormatting sqref="Z8">
    <cfRule type="cellIs" priority="104" operator="equal" aboveAverage="0" equalAverage="0" bottom="0" percent="0" rank="0" text="" dxfId="1">
      <formula>"-"</formula>
    </cfRule>
  </conditionalFormatting>
  <conditionalFormatting sqref="AA8">
    <cfRule type="cellIs" priority="105" operator="equal" aboveAverage="0" equalAverage="0" bottom="0" percent="0" rank="0" text="" dxfId="1">
      <formula>"-"</formula>
    </cfRule>
  </conditionalFormatting>
  <conditionalFormatting sqref="AB8">
    <cfRule type="cellIs" priority="106" operator="equal" aboveAverage="0" equalAverage="0" bottom="0" percent="0" rank="0" text="" dxfId="1">
      <formula>"-"</formula>
    </cfRule>
  </conditionalFormatting>
  <conditionalFormatting sqref="AC8">
    <cfRule type="cellIs" priority="107" operator="equal" aboveAverage="0" equalAverage="0" bottom="0" percent="0" rank="0" text="" dxfId="1">
      <formula>"-"</formula>
    </cfRule>
  </conditionalFormatting>
  <conditionalFormatting sqref="D9">
    <cfRule type="cellIs" priority="108" operator="equal" aboveAverage="0" equalAverage="0" bottom="0" percent="0" rank="0" text="" dxfId="1">
      <formula>"-"</formula>
    </cfRule>
  </conditionalFormatting>
  <conditionalFormatting sqref="E9">
    <cfRule type="cellIs" priority="109" operator="equal" aboveAverage="0" equalAverage="0" bottom="0" percent="0" rank="0" text="" dxfId="1">
      <formula>"-"</formula>
    </cfRule>
  </conditionalFormatting>
  <conditionalFormatting sqref="F9">
    <cfRule type="cellIs" priority="110" operator="equal" aboveAverage="0" equalAverage="0" bottom="0" percent="0" rank="0" text="" dxfId="1">
      <formula>"-"</formula>
    </cfRule>
  </conditionalFormatting>
  <conditionalFormatting sqref="G9">
    <cfRule type="cellIs" priority="111" operator="equal" aboveAverage="0" equalAverage="0" bottom="0" percent="0" rank="0" text="" dxfId="1">
      <formula>"-"</formula>
    </cfRule>
  </conditionalFormatting>
  <conditionalFormatting sqref="H9">
    <cfRule type="cellIs" priority="112" operator="equal" aboveAverage="0" equalAverage="0" bottom="0" percent="0" rank="0" text="" dxfId="1">
      <formula>"-"</formula>
    </cfRule>
  </conditionalFormatting>
  <conditionalFormatting sqref="I9">
    <cfRule type="cellIs" priority="113" operator="equal" aboveAverage="0" equalAverage="0" bottom="0" percent="0" rank="0" text="" dxfId="1">
      <formula>"-"</formula>
    </cfRule>
  </conditionalFormatting>
  <conditionalFormatting sqref="J9">
    <cfRule type="cellIs" priority="114" operator="equal" aboveAverage="0" equalAverage="0" bottom="0" percent="0" rank="0" text="" dxfId="1">
      <formula>"-"</formula>
    </cfRule>
  </conditionalFormatting>
  <conditionalFormatting sqref="K9">
    <cfRule type="cellIs" priority="115" operator="equal" aboveAverage="0" equalAverage="0" bottom="0" percent="0" rank="0" text="" dxfId="1">
      <formula>"-"</formula>
    </cfRule>
  </conditionalFormatting>
  <conditionalFormatting sqref="M9">
    <cfRule type="cellIs" priority="116" operator="equal" aboveAverage="0" equalAverage="0" bottom="0" percent="0" rank="0" text="" dxfId="1">
      <formula>"-"</formula>
    </cfRule>
  </conditionalFormatting>
  <conditionalFormatting sqref="N9">
    <cfRule type="cellIs" priority="117" operator="equal" aboveAverage="0" equalAverage="0" bottom="0" percent="0" rank="0" text="" dxfId="1">
      <formula>"-"</formula>
    </cfRule>
  </conditionalFormatting>
  <conditionalFormatting sqref="O9">
    <cfRule type="cellIs" priority="118" operator="equal" aboveAverage="0" equalAverage="0" bottom="0" percent="0" rank="0" text="" dxfId="1">
      <formula>"-"</formula>
    </cfRule>
  </conditionalFormatting>
  <conditionalFormatting sqref="P9">
    <cfRule type="cellIs" priority="119" operator="equal" aboveAverage="0" equalAverage="0" bottom="0" percent="0" rank="0" text="" dxfId="1">
      <formula>"-"</formula>
    </cfRule>
  </conditionalFormatting>
  <conditionalFormatting sqref="Q9">
    <cfRule type="cellIs" priority="120" operator="equal" aboveAverage="0" equalAverage="0" bottom="0" percent="0" rank="0" text="" dxfId="1">
      <formula>"-"</formula>
    </cfRule>
  </conditionalFormatting>
  <conditionalFormatting sqref="R9">
    <cfRule type="cellIs" priority="121" operator="equal" aboveAverage="0" equalAverage="0" bottom="0" percent="0" rank="0" text="" dxfId="1">
      <formula>"-"</formula>
    </cfRule>
  </conditionalFormatting>
  <conditionalFormatting sqref="S9">
    <cfRule type="cellIs" priority="122" operator="equal" aboveAverage="0" equalAverage="0" bottom="0" percent="0" rank="0" text="" dxfId="1">
      <formula>"-"</formula>
    </cfRule>
  </conditionalFormatting>
  <conditionalFormatting sqref="U9">
    <cfRule type="cellIs" priority="123" operator="equal" aboveAverage="0" equalAverage="0" bottom="0" percent="0" rank="0" text="" dxfId="1">
      <formula>"-"</formula>
    </cfRule>
  </conditionalFormatting>
  <conditionalFormatting sqref="V9">
    <cfRule type="cellIs" priority="124" operator="equal" aboveAverage="0" equalAverage="0" bottom="0" percent="0" rank="0" text="" dxfId="1">
      <formula>"-"</formula>
    </cfRule>
  </conditionalFormatting>
  <conditionalFormatting sqref="W9">
    <cfRule type="cellIs" priority="125" operator="equal" aboveAverage="0" equalAverage="0" bottom="0" percent="0" rank="0" text="" dxfId="1">
      <formula>"-"</formula>
    </cfRule>
  </conditionalFormatting>
  <conditionalFormatting sqref="X9">
    <cfRule type="cellIs" priority="126" operator="equal" aboveAverage="0" equalAverage="0" bottom="0" percent="0" rank="0" text="" dxfId="1">
      <formula>"-"</formula>
    </cfRule>
  </conditionalFormatting>
  <conditionalFormatting sqref="Y9">
    <cfRule type="cellIs" priority="127" operator="equal" aboveAverage="0" equalAverage="0" bottom="0" percent="0" rank="0" text="" dxfId="1">
      <formula>"-"</formula>
    </cfRule>
  </conditionalFormatting>
  <conditionalFormatting sqref="Z9">
    <cfRule type="cellIs" priority="128" operator="equal" aboveAverage="0" equalAverage="0" bottom="0" percent="0" rank="0" text="" dxfId="1">
      <formula>"-"</formula>
    </cfRule>
  </conditionalFormatting>
  <conditionalFormatting sqref="AA9">
    <cfRule type="cellIs" priority="129" operator="equal" aboveAverage="0" equalAverage="0" bottom="0" percent="0" rank="0" text="" dxfId="1">
      <formula>"-"</formula>
    </cfRule>
  </conditionalFormatting>
  <conditionalFormatting sqref="AB9">
    <cfRule type="cellIs" priority="130" operator="equal" aboveAverage="0" equalAverage="0" bottom="0" percent="0" rank="0" text="" dxfId="1">
      <formula>"-"</formula>
    </cfRule>
  </conditionalFormatting>
  <conditionalFormatting sqref="AC9">
    <cfRule type="cellIs" priority="131" operator="equal" aboveAverage="0" equalAverage="0" bottom="0" percent="0" rank="0" text="" dxfId="1">
      <formula>"-"</formula>
    </cfRule>
  </conditionalFormatting>
  <conditionalFormatting sqref="D10">
    <cfRule type="cellIs" priority="132" operator="equal" aboveAverage="0" equalAverage="0" bottom="0" percent="0" rank="0" text="" dxfId="1">
      <formula>"-"</formula>
    </cfRule>
  </conditionalFormatting>
  <conditionalFormatting sqref="E10">
    <cfRule type="cellIs" priority="133" operator="equal" aboveAverage="0" equalAverage="0" bottom="0" percent="0" rank="0" text="" dxfId="1">
      <formula>"-"</formula>
    </cfRule>
  </conditionalFormatting>
  <conditionalFormatting sqref="F10">
    <cfRule type="cellIs" priority="134" operator="equal" aboveAverage="0" equalAverage="0" bottom="0" percent="0" rank="0" text="" dxfId="1">
      <formula>"-"</formula>
    </cfRule>
  </conditionalFormatting>
  <conditionalFormatting sqref="G10">
    <cfRule type="cellIs" priority="135" operator="equal" aboveAverage="0" equalAverage="0" bottom="0" percent="0" rank="0" text="" dxfId="1">
      <formula>"-"</formula>
    </cfRule>
  </conditionalFormatting>
  <conditionalFormatting sqref="H10">
    <cfRule type="cellIs" priority="136" operator="equal" aboveAverage="0" equalAverage="0" bottom="0" percent="0" rank="0" text="" dxfId="1">
      <formula>"-"</formula>
    </cfRule>
  </conditionalFormatting>
  <conditionalFormatting sqref="I10">
    <cfRule type="cellIs" priority="137" operator="equal" aboveAverage="0" equalAverage="0" bottom="0" percent="0" rank="0" text="" dxfId="1">
      <formula>"-"</formula>
    </cfRule>
  </conditionalFormatting>
  <conditionalFormatting sqref="J10">
    <cfRule type="cellIs" priority="138" operator="equal" aboveAverage="0" equalAverage="0" bottom="0" percent="0" rank="0" text="" dxfId="1">
      <formula>"-"</formula>
    </cfRule>
  </conditionalFormatting>
  <conditionalFormatting sqref="K10">
    <cfRule type="cellIs" priority="139" operator="equal" aboveAverage="0" equalAverage="0" bottom="0" percent="0" rank="0" text="" dxfId="1">
      <formula>"-"</formula>
    </cfRule>
  </conditionalFormatting>
  <conditionalFormatting sqref="M10">
    <cfRule type="cellIs" priority="140" operator="equal" aboveAverage="0" equalAverage="0" bottom="0" percent="0" rank="0" text="" dxfId="1">
      <formula>"-"</formula>
    </cfRule>
  </conditionalFormatting>
  <conditionalFormatting sqref="O10">
    <cfRule type="cellIs" priority="141" operator="equal" aboveAverage="0" equalAverage="0" bottom="0" percent="0" rank="0" text="" dxfId="1">
      <formula>"-"</formula>
    </cfRule>
  </conditionalFormatting>
  <conditionalFormatting sqref="P10">
    <cfRule type="cellIs" priority="142" operator="equal" aboveAverage="0" equalAverage="0" bottom="0" percent="0" rank="0" text="" dxfId="1">
      <formula>"-"</formula>
    </cfRule>
  </conditionalFormatting>
  <conditionalFormatting sqref="Q10">
    <cfRule type="cellIs" priority="143" operator="equal" aboveAverage="0" equalAverage="0" bottom="0" percent="0" rank="0" text="" dxfId="1">
      <formula>"-"</formula>
    </cfRule>
  </conditionalFormatting>
  <conditionalFormatting sqref="R10">
    <cfRule type="cellIs" priority="144" operator="equal" aboveAverage="0" equalAverage="0" bottom="0" percent="0" rank="0" text="" dxfId="1">
      <formula>"-"</formula>
    </cfRule>
  </conditionalFormatting>
  <conditionalFormatting sqref="S10">
    <cfRule type="cellIs" priority="145" operator="equal" aboveAverage="0" equalAverage="0" bottom="0" percent="0" rank="0" text="" dxfId="1">
      <formula>"-"</formula>
    </cfRule>
  </conditionalFormatting>
  <conditionalFormatting sqref="U10">
    <cfRule type="cellIs" priority="146" operator="equal" aboveAverage="0" equalAverage="0" bottom="0" percent="0" rank="0" text="" dxfId="1">
      <formula>"-"</formula>
    </cfRule>
  </conditionalFormatting>
  <conditionalFormatting sqref="V10">
    <cfRule type="cellIs" priority="147" operator="equal" aboveAverage="0" equalAverage="0" bottom="0" percent="0" rank="0" text="" dxfId="1">
      <formula>"-"</formula>
    </cfRule>
  </conditionalFormatting>
  <conditionalFormatting sqref="W10">
    <cfRule type="cellIs" priority="148" operator="equal" aboveAverage="0" equalAverage="0" bottom="0" percent="0" rank="0" text="" dxfId="1">
      <formula>"-"</formula>
    </cfRule>
  </conditionalFormatting>
  <conditionalFormatting sqref="X10">
    <cfRule type="cellIs" priority="149" operator="equal" aboveAverage="0" equalAverage="0" bottom="0" percent="0" rank="0" text="" dxfId="1">
      <formula>"-"</formula>
    </cfRule>
  </conditionalFormatting>
  <conditionalFormatting sqref="Y10">
    <cfRule type="cellIs" priority="150" operator="equal" aboveAverage="0" equalAverage="0" bottom="0" percent="0" rank="0" text="" dxfId="1">
      <formula>"-"</formula>
    </cfRule>
  </conditionalFormatting>
  <conditionalFormatting sqref="Z10">
    <cfRule type="cellIs" priority="151" operator="equal" aboveAverage="0" equalAverage="0" bottom="0" percent="0" rank="0" text="" dxfId="1">
      <formula>"-"</formula>
    </cfRule>
  </conditionalFormatting>
  <conditionalFormatting sqref="AA10">
    <cfRule type="cellIs" priority="152" operator="equal" aboveAverage="0" equalAverage="0" bottom="0" percent="0" rank="0" text="" dxfId="1">
      <formula>"-"</formula>
    </cfRule>
  </conditionalFormatting>
  <conditionalFormatting sqref="AB10">
    <cfRule type="cellIs" priority="153" operator="equal" aboveAverage="0" equalAverage="0" bottom="0" percent="0" rank="0" text="" dxfId="1">
      <formula>"-"</formula>
    </cfRule>
  </conditionalFormatting>
  <conditionalFormatting sqref="AC10">
    <cfRule type="cellIs" priority="154" operator="equal" aboveAverage="0" equalAverage="0" bottom="0" percent="0" rank="0" text="" dxfId="1">
      <formula>"-"</formula>
    </cfRule>
  </conditionalFormatting>
  <conditionalFormatting sqref="D11">
    <cfRule type="cellIs" priority="155" operator="equal" aboveAverage="0" equalAverage="0" bottom="0" percent="0" rank="0" text="" dxfId="1">
      <formula>"-"</formula>
    </cfRule>
  </conditionalFormatting>
  <conditionalFormatting sqref="E11">
    <cfRule type="cellIs" priority="156" operator="equal" aboveAverage="0" equalAverage="0" bottom="0" percent="0" rank="0" text="" dxfId="1">
      <formula>"-"</formula>
    </cfRule>
  </conditionalFormatting>
  <conditionalFormatting sqref="F11">
    <cfRule type="cellIs" priority="157" operator="equal" aboveAverage="0" equalAverage="0" bottom="0" percent="0" rank="0" text="" dxfId="1">
      <formula>"-"</formula>
    </cfRule>
  </conditionalFormatting>
  <conditionalFormatting sqref="G11">
    <cfRule type="cellIs" priority="158" operator="equal" aboveAverage="0" equalAverage="0" bottom="0" percent="0" rank="0" text="" dxfId="1">
      <formula>"-"</formula>
    </cfRule>
  </conditionalFormatting>
  <conditionalFormatting sqref="H11">
    <cfRule type="cellIs" priority="159" operator="equal" aboveAverage="0" equalAverage="0" bottom="0" percent="0" rank="0" text="" dxfId="1">
      <formula>"-"</formula>
    </cfRule>
  </conditionalFormatting>
  <conditionalFormatting sqref="I11">
    <cfRule type="cellIs" priority="160" operator="equal" aboveAverage="0" equalAverage="0" bottom="0" percent="0" rank="0" text="" dxfId="1">
      <formula>"-"</formula>
    </cfRule>
  </conditionalFormatting>
  <conditionalFormatting sqref="J11">
    <cfRule type="cellIs" priority="161" operator="equal" aboveAverage="0" equalAverage="0" bottom="0" percent="0" rank="0" text="" dxfId="1">
      <formula>"-"</formula>
    </cfRule>
  </conditionalFormatting>
  <conditionalFormatting sqref="K11">
    <cfRule type="cellIs" priority="162" operator="equal" aboveAverage="0" equalAverage="0" bottom="0" percent="0" rank="0" text="" dxfId="1">
      <formula>"-"</formula>
    </cfRule>
  </conditionalFormatting>
  <conditionalFormatting sqref="M11">
    <cfRule type="cellIs" priority="163" operator="equal" aboveAverage="0" equalAverage="0" bottom="0" percent="0" rank="0" text="" dxfId="1">
      <formula>"-"</formula>
    </cfRule>
  </conditionalFormatting>
  <conditionalFormatting sqref="O11">
    <cfRule type="cellIs" priority="164" operator="equal" aboveAverage="0" equalAverage="0" bottom="0" percent="0" rank="0" text="" dxfId="1">
      <formula>"-"</formula>
    </cfRule>
  </conditionalFormatting>
  <conditionalFormatting sqref="P11">
    <cfRule type="cellIs" priority="165" operator="equal" aboveAverage="0" equalAverage="0" bottom="0" percent="0" rank="0" text="" dxfId="1">
      <formula>"-"</formula>
    </cfRule>
  </conditionalFormatting>
  <conditionalFormatting sqref="Q11">
    <cfRule type="cellIs" priority="166" operator="equal" aboveAverage="0" equalAverage="0" bottom="0" percent="0" rank="0" text="" dxfId="1">
      <formula>"-"</formula>
    </cfRule>
  </conditionalFormatting>
  <conditionalFormatting sqref="R11">
    <cfRule type="cellIs" priority="167" operator="equal" aboveAverage="0" equalAverage="0" bottom="0" percent="0" rank="0" text="" dxfId="1">
      <formula>"-"</formula>
    </cfRule>
  </conditionalFormatting>
  <conditionalFormatting sqref="S11">
    <cfRule type="cellIs" priority="168" operator="equal" aboveAverage="0" equalAverage="0" bottom="0" percent="0" rank="0" text="" dxfId="1">
      <formula>"-"</formula>
    </cfRule>
  </conditionalFormatting>
  <conditionalFormatting sqref="U11">
    <cfRule type="cellIs" priority="169" operator="equal" aboveAverage="0" equalAverage="0" bottom="0" percent="0" rank="0" text="" dxfId="1">
      <formula>"-"</formula>
    </cfRule>
  </conditionalFormatting>
  <conditionalFormatting sqref="V11">
    <cfRule type="cellIs" priority="170" operator="equal" aboveAverage="0" equalAverage="0" bottom="0" percent="0" rank="0" text="" dxfId="1">
      <formula>"-"</formula>
    </cfRule>
  </conditionalFormatting>
  <conditionalFormatting sqref="W11">
    <cfRule type="cellIs" priority="171" operator="equal" aboveAverage="0" equalAverage="0" bottom="0" percent="0" rank="0" text="" dxfId="1">
      <formula>"-"</formula>
    </cfRule>
  </conditionalFormatting>
  <conditionalFormatting sqref="X11">
    <cfRule type="cellIs" priority="172" operator="equal" aboveAverage="0" equalAverage="0" bottom="0" percent="0" rank="0" text="" dxfId="1">
      <formula>"-"</formula>
    </cfRule>
  </conditionalFormatting>
  <conditionalFormatting sqref="Y11">
    <cfRule type="cellIs" priority="173" operator="equal" aboveAverage="0" equalAverage="0" bottom="0" percent="0" rank="0" text="" dxfId="1">
      <formula>"-"</formula>
    </cfRule>
  </conditionalFormatting>
  <conditionalFormatting sqref="Z11">
    <cfRule type="cellIs" priority="174" operator="equal" aboveAverage="0" equalAverage="0" bottom="0" percent="0" rank="0" text="" dxfId="1">
      <formula>"-"</formula>
    </cfRule>
  </conditionalFormatting>
  <conditionalFormatting sqref="AA11">
    <cfRule type="cellIs" priority="175" operator="equal" aboveAverage="0" equalAverage="0" bottom="0" percent="0" rank="0" text="" dxfId="1">
      <formula>"-"</formula>
    </cfRule>
  </conditionalFormatting>
  <conditionalFormatting sqref="AB11">
    <cfRule type="cellIs" priority="176" operator="equal" aboveAverage="0" equalAverage="0" bottom="0" percent="0" rank="0" text="" dxfId="1">
      <formula>"-"</formula>
    </cfRule>
  </conditionalFormatting>
  <conditionalFormatting sqref="AC11">
    <cfRule type="cellIs" priority="177" operator="equal" aboveAverage="0" equalAverage="0" bottom="0" percent="0" rank="0" text="" dxfId="1">
      <formula>"-"</formula>
    </cfRule>
  </conditionalFormatting>
  <conditionalFormatting sqref="D12">
    <cfRule type="cellIs" priority="178" operator="equal" aboveAverage="0" equalAverage="0" bottom="0" percent="0" rank="0" text="" dxfId="1">
      <formula>"-"</formula>
    </cfRule>
  </conditionalFormatting>
  <conditionalFormatting sqref="E12">
    <cfRule type="cellIs" priority="179" operator="equal" aboveAverage="0" equalAverage="0" bottom="0" percent="0" rank="0" text="" dxfId="1">
      <formula>"-"</formula>
    </cfRule>
  </conditionalFormatting>
  <conditionalFormatting sqref="F12">
    <cfRule type="cellIs" priority="180" operator="equal" aboveAverage="0" equalAverage="0" bottom="0" percent="0" rank="0" text="" dxfId="1">
      <formula>"-"</formula>
    </cfRule>
  </conditionalFormatting>
  <conditionalFormatting sqref="G12">
    <cfRule type="cellIs" priority="181" operator="equal" aboveAverage="0" equalAverage="0" bottom="0" percent="0" rank="0" text="" dxfId="1">
      <formula>"-"</formula>
    </cfRule>
  </conditionalFormatting>
  <conditionalFormatting sqref="H12">
    <cfRule type="cellIs" priority="182" operator="equal" aboveAverage="0" equalAverage="0" bottom="0" percent="0" rank="0" text="" dxfId="1">
      <formula>"-"</formula>
    </cfRule>
  </conditionalFormatting>
  <conditionalFormatting sqref="I12">
    <cfRule type="cellIs" priority="183" operator="equal" aboveAverage="0" equalAverage="0" bottom="0" percent="0" rank="0" text="" dxfId="1">
      <formula>"-"</formula>
    </cfRule>
  </conditionalFormatting>
  <conditionalFormatting sqref="J12">
    <cfRule type="cellIs" priority="184" operator="equal" aboveAverage="0" equalAverage="0" bottom="0" percent="0" rank="0" text="" dxfId="1">
      <formula>"-"</formula>
    </cfRule>
  </conditionalFormatting>
  <conditionalFormatting sqref="K12">
    <cfRule type="cellIs" priority="185" operator="equal" aboveAverage="0" equalAverage="0" bottom="0" percent="0" rank="0" text="" dxfId="1">
      <formula>"-"</formula>
    </cfRule>
  </conditionalFormatting>
  <conditionalFormatting sqref="M12">
    <cfRule type="cellIs" priority="186" operator="equal" aboveAverage="0" equalAverage="0" bottom="0" percent="0" rank="0" text="" dxfId="1">
      <formula>"-"</formula>
    </cfRule>
  </conditionalFormatting>
  <conditionalFormatting sqref="O12">
    <cfRule type="cellIs" priority="187" operator="equal" aboveAverage="0" equalAverage="0" bottom="0" percent="0" rank="0" text="" dxfId="1">
      <formula>"-"</formula>
    </cfRule>
  </conditionalFormatting>
  <conditionalFormatting sqref="P12">
    <cfRule type="cellIs" priority="188" operator="equal" aboveAverage="0" equalAverage="0" bottom="0" percent="0" rank="0" text="" dxfId="1">
      <formula>"-"</formula>
    </cfRule>
  </conditionalFormatting>
  <conditionalFormatting sqref="Q12">
    <cfRule type="cellIs" priority="189" operator="equal" aboveAverage="0" equalAverage="0" bottom="0" percent="0" rank="0" text="" dxfId="1">
      <formula>"-"</formula>
    </cfRule>
  </conditionalFormatting>
  <conditionalFormatting sqref="R12">
    <cfRule type="cellIs" priority="190" operator="equal" aboveAverage="0" equalAverage="0" bottom="0" percent="0" rank="0" text="" dxfId="1">
      <formula>"-"</formula>
    </cfRule>
  </conditionalFormatting>
  <conditionalFormatting sqref="S12">
    <cfRule type="cellIs" priority="191" operator="equal" aboveAverage="0" equalAverage="0" bottom="0" percent="0" rank="0" text="" dxfId="1">
      <formula>"-"</formula>
    </cfRule>
  </conditionalFormatting>
  <conditionalFormatting sqref="U12">
    <cfRule type="cellIs" priority="192" operator="equal" aboveAverage="0" equalAverage="0" bottom="0" percent="0" rank="0" text="" dxfId="1">
      <formula>"-"</formula>
    </cfRule>
  </conditionalFormatting>
  <conditionalFormatting sqref="V12">
    <cfRule type="cellIs" priority="193" operator="equal" aboveAverage="0" equalAverage="0" bottom="0" percent="0" rank="0" text="" dxfId="1">
      <formula>"-"</formula>
    </cfRule>
  </conditionalFormatting>
  <conditionalFormatting sqref="W12">
    <cfRule type="cellIs" priority="194" operator="equal" aboveAverage="0" equalAverage="0" bottom="0" percent="0" rank="0" text="" dxfId="1">
      <formula>"-"</formula>
    </cfRule>
  </conditionalFormatting>
  <conditionalFormatting sqref="X12">
    <cfRule type="cellIs" priority="195" operator="equal" aboveAverage="0" equalAverage="0" bottom="0" percent="0" rank="0" text="" dxfId="1">
      <formula>"-"</formula>
    </cfRule>
  </conditionalFormatting>
  <conditionalFormatting sqref="Y12">
    <cfRule type="cellIs" priority="196" operator="equal" aboveAverage="0" equalAverage="0" bottom="0" percent="0" rank="0" text="" dxfId="1">
      <formula>"-"</formula>
    </cfRule>
  </conditionalFormatting>
  <conditionalFormatting sqref="Z12">
    <cfRule type="cellIs" priority="197" operator="equal" aboveAverage="0" equalAverage="0" bottom="0" percent="0" rank="0" text="" dxfId="1">
      <formula>"-"</formula>
    </cfRule>
  </conditionalFormatting>
  <conditionalFormatting sqref="AA12">
    <cfRule type="cellIs" priority="198" operator="equal" aboveAverage="0" equalAverage="0" bottom="0" percent="0" rank="0" text="" dxfId="1">
      <formula>"-"</formula>
    </cfRule>
  </conditionalFormatting>
  <conditionalFormatting sqref="AB12">
    <cfRule type="cellIs" priority="199" operator="equal" aboveAverage="0" equalAverage="0" bottom="0" percent="0" rank="0" text="" dxfId="1">
      <formula>"-"</formula>
    </cfRule>
  </conditionalFormatting>
  <conditionalFormatting sqref="AC12">
    <cfRule type="cellIs" priority="200" operator="equal" aboveAverage="0" equalAverage="0" bottom="0" percent="0" rank="0" text="" dxfId="1">
      <formula>"-"</formula>
    </cfRule>
  </conditionalFormatting>
  <conditionalFormatting sqref="D13">
    <cfRule type="cellIs" priority="201" operator="equal" aboveAverage="0" equalAverage="0" bottom="0" percent="0" rank="0" text="" dxfId="1">
      <formula>"-"</formula>
    </cfRule>
  </conditionalFormatting>
  <conditionalFormatting sqref="E13">
    <cfRule type="cellIs" priority="202" operator="equal" aboveAverage="0" equalAverage="0" bottom="0" percent="0" rank="0" text="" dxfId="1">
      <formula>"-"</formula>
    </cfRule>
  </conditionalFormatting>
  <conditionalFormatting sqref="F13">
    <cfRule type="cellIs" priority="203" operator="equal" aboveAverage="0" equalAverage="0" bottom="0" percent="0" rank="0" text="" dxfId="1">
      <formula>"-"</formula>
    </cfRule>
  </conditionalFormatting>
  <conditionalFormatting sqref="G13">
    <cfRule type="cellIs" priority="204" operator="equal" aboveAverage="0" equalAverage="0" bottom="0" percent="0" rank="0" text="" dxfId="1">
      <formula>"-"</formula>
    </cfRule>
  </conditionalFormatting>
  <conditionalFormatting sqref="H13">
    <cfRule type="cellIs" priority="205" operator="equal" aboveAverage="0" equalAverage="0" bottom="0" percent="0" rank="0" text="" dxfId="1">
      <formula>"-"</formula>
    </cfRule>
  </conditionalFormatting>
  <conditionalFormatting sqref="I13">
    <cfRule type="cellIs" priority="206" operator="equal" aboveAverage="0" equalAverage="0" bottom="0" percent="0" rank="0" text="" dxfId="1">
      <formula>"-"</formula>
    </cfRule>
  </conditionalFormatting>
  <conditionalFormatting sqref="J13">
    <cfRule type="cellIs" priority="207" operator="equal" aboveAverage="0" equalAverage="0" bottom="0" percent="0" rank="0" text="" dxfId="1">
      <formula>"-"</formula>
    </cfRule>
  </conditionalFormatting>
  <conditionalFormatting sqref="K13">
    <cfRule type="cellIs" priority="208" operator="equal" aboveAverage="0" equalAverage="0" bottom="0" percent="0" rank="0" text="" dxfId="1">
      <formula>"-"</formula>
    </cfRule>
  </conditionalFormatting>
  <conditionalFormatting sqref="M13">
    <cfRule type="cellIs" priority="209" operator="equal" aboveAverage="0" equalAverage="0" bottom="0" percent="0" rank="0" text="" dxfId="1">
      <formula>"-"</formula>
    </cfRule>
  </conditionalFormatting>
  <conditionalFormatting sqref="O13">
    <cfRule type="cellIs" priority="210" operator="equal" aboveAverage="0" equalAverage="0" bottom="0" percent="0" rank="0" text="" dxfId="1">
      <formula>"-"</formula>
    </cfRule>
  </conditionalFormatting>
  <conditionalFormatting sqref="P13">
    <cfRule type="cellIs" priority="211" operator="equal" aboveAverage="0" equalAverage="0" bottom="0" percent="0" rank="0" text="" dxfId="1">
      <formula>"-"</formula>
    </cfRule>
  </conditionalFormatting>
  <conditionalFormatting sqref="Q13">
    <cfRule type="cellIs" priority="212" operator="equal" aboveAverage="0" equalAverage="0" bottom="0" percent="0" rank="0" text="" dxfId="1">
      <formula>"-"</formula>
    </cfRule>
  </conditionalFormatting>
  <conditionalFormatting sqref="R13">
    <cfRule type="cellIs" priority="213" operator="equal" aboveAverage="0" equalAverage="0" bottom="0" percent="0" rank="0" text="" dxfId="1">
      <formula>"-"</formula>
    </cfRule>
  </conditionalFormatting>
  <conditionalFormatting sqref="S13">
    <cfRule type="cellIs" priority="214" operator="equal" aboveAverage="0" equalAverage="0" bottom="0" percent="0" rank="0" text="" dxfId="1">
      <formula>"-"</formula>
    </cfRule>
  </conditionalFormatting>
  <conditionalFormatting sqref="U13">
    <cfRule type="cellIs" priority="215" operator="equal" aboveAverage="0" equalAverage="0" bottom="0" percent="0" rank="0" text="" dxfId="1">
      <formula>"-"</formula>
    </cfRule>
  </conditionalFormatting>
  <conditionalFormatting sqref="V13">
    <cfRule type="cellIs" priority="216" operator="equal" aboveAverage="0" equalAverage="0" bottom="0" percent="0" rank="0" text="" dxfId="1">
      <formula>"-"</formula>
    </cfRule>
  </conditionalFormatting>
  <conditionalFormatting sqref="W13">
    <cfRule type="cellIs" priority="217" operator="equal" aboveAverage="0" equalAverage="0" bottom="0" percent="0" rank="0" text="" dxfId="1">
      <formula>"-"</formula>
    </cfRule>
  </conditionalFormatting>
  <conditionalFormatting sqref="X13">
    <cfRule type="cellIs" priority="218" operator="equal" aboveAverage="0" equalAverage="0" bottom="0" percent="0" rank="0" text="" dxfId="1">
      <formula>"-"</formula>
    </cfRule>
  </conditionalFormatting>
  <conditionalFormatting sqref="Y13">
    <cfRule type="cellIs" priority="219" operator="equal" aboveAverage="0" equalAverage="0" bottom="0" percent="0" rank="0" text="" dxfId="1">
      <formula>"-"</formula>
    </cfRule>
  </conditionalFormatting>
  <conditionalFormatting sqref="Z13">
    <cfRule type="cellIs" priority="220" operator="equal" aboveAverage="0" equalAverage="0" bottom="0" percent="0" rank="0" text="" dxfId="1">
      <formula>"-"</formula>
    </cfRule>
  </conditionalFormatting>
  <conditionalFormatting sqref="E4">
    <cfRule type="cellIs" priority="221" operator="equal" aboveAverage="0" equalAverage="0" bottom="0" percent="0" rank="0" text="" dxfId="1">
      <formula>"-"</formula>
    </cfRule>
  </conditionalFormatting>
  <conditionalFormatting sqref="F4">
    <cfRule type="cellIs" priority="222" operator="equal" aboveAverage="0" equalAverage="0" bottom="0" percent="0" rank="0" text="" dxfId="1">
      <formula>"-"</formula>
    </cfRule>
  </conditionalFormatting>
  <conditionalFormatting sqref="G4">
    <cfRule type="cellIs" priority="223" operator="equal" aboveAverage="0" equalAverage="0" bottom="0" percent="0" rank="0" text="" dxfId="1">
      <formula>"-"</formula>
    </cfRule>
  </conditionalFormatting>
  <conditionalFormatting sqref="H4">
    <cfRule type="cellIs" priority="224" operator="equal" aboveAverage="0" equalAverage="0" bottom="0" percent="0" rank="0" text="" dxfId="1">
      <formula>"-"</formula>
    </cfRule>
  </conditionalFormatting>
  <conditionalFormatting sqref="I4">
    <cfRule type="cellIs" priority="225" operator="equal" aboveAverage="0" equalAverage="0" bottom="0" percent="0" rank="0" text="" dxfId="1">
      <formula>"-"</formula>
    </cfRule>
  </conditionalFormatting>
  <conditionalFormatting sqref="J4">
    <cfRule type="cellIs" priority="226" operator="equal" aboveAverage="0" equalAverage="0" bottom="0" percent="0" rank="0" text="" dxfId="1">
      <formula>"-"</formula>
    </cfRule>
  </conditionalFormatting>
  <conditionalFormatting sqref="K4">
    <cfRule type="cellIs" priority="227" operator="equal" aboveAverage="0" equalAverage="0" bottom="0" percent="0" rank="0" text="" dxfId="1">
      <formula>"-"</formula>
    </cfRule>
  </conditionalFormatting>
  <conditionalFormatting sqref="M4">
    <cfRule type="cellIs" priority="228" operator="equal" aboveAverage="0" equalAverage="0" bottom="0" percent="0" rank="0" text="" dxfId="1">
      <formula>"-"</formula>
    </cfRule>
  </conditionalFormatting>
  <conditionalFormatting sqref="N4">
    <cfRule type="cellIs" priority="229" operator="equal" aboveAverage="0" equalAverage="0" bottom="0" percent="0" rank="0" text="" dxfId="1">
      <formula>"-"</formula>
    </cfRule>
  </conditionalFormatting>
  <conditionalFormatting sqref="O4">
    <cfRule type="cellIs" priority="230" operator="equal" aboveAverage="0" equalAverage="0" bottom="0" percent="0" rank="0" text="" dxfId="1">
      <formula>"-"</formula>
    </cfRule>
  </conditionalFormatting>
  <conditionalFormatting sqref="P4">
    <cfRule type="cellIs" priority="231" operator="equal" aboveAverage="0" equalAverage="0" bottom="0" percent="0" rank="0" text="" dxfId="1">
      <formula>"-"</formula>
    </cfRule>
  </conditionalFormatting>
  <conditionalFormatting sqref="Q4">
    <cfRule type="cellIs" priority="232" operator="equal" aboveAverage="0" equalAverage="0" bottom="0" percent="0" rank="0" text="" dxfId="1">
      <formula>"-"</formula>
    </cfRule>
  </conditionalFormatting>
  <conditionalFormatting sqref="R4">
    <cfRule type="cellIs" priority="233" operator="equal" aboveAverage="0" equalAverage="0" bottom="0" percent="0" rank="0" text="" dxfId="1">
      <formula>"-"</formula>
    </cfRule>
  </conditionalFormatting>
  <conditionalFormatting sqref="S4">
    <cfRule type="cellIs" priority="234" operator="equal" aboveAverage="0" equalAverage="0" bottom="0" percent="0" rank="0" text="" dxfId="1">
      <formula>"-"</formula>
    </cfRule>
  </conditionalFormatting>
  <conditionalFormatting sqref="U4">
    <cfRule type="cellIs" priority="235" operator="equal" aboveAverage="0" equalAverage="0" bottom="0" percent="0" rank="0" text="" dxfId="1">
      <formula>"-"</formula>
    </cfRule>
  </conditionalFormatting>
  <conditionalFormatting sqref="V4">
    <cfRule type="cellIs" priority="236" operator="equal" aboveAverage="0" equalAverage="0" bottom="0" percent="0" rank="0" text="" dxfId="1">
      <formula>"-"</formula>
    </cfRule>
  </conditionalFormatting>
  <conditionalFormatting sqref="W4">
    <cfRule type="cellIs" priority="237" operator="equal" aboveAverage="0" equalAverage="0" bottom="0" percent="0" rank="0" text="" dxfId="1">
      <formula>"-"</formula>
    </cfRule>
  </conditionalFormatting>
  <conditionalFormatting sqref="X4">
    <cfRule type="cellIs" priority="238" operator="equal" aboveAverage="0" equalAverage="0" bottom="0" percent="0" rank="0" text="" dxfId="1">
      <formula>"-"</formula>
    </cfRule>
  </conditionalFormatting>
  <conditionalFormatting sqref="Y4">
    <cfRule type="cellIs" priority="239" operator="equal" aboveAverage="0" equalAverage="0" bottom="0" percent="0" rank="0" text="" dxfId="1">
      <formula>"-"</formula>
    </cfRule>
  </conditionalFormatting>
  <conditionalFormatting sqref="Z4">
    <cfRule type="cellIs" priority="240" operator="equal" aboveAverage="0" equalAverage="0" bottom="0" percent="0" rank="0" text="" dxfId="1">
      <formula>"-"</formula>
    </cfRule>
  </conditionalFormatting>
  <conditionalFormatting sqref="AA4">
    <cfRule type="cellIs" priority="241" operator="equal" aboveAverage="0" equalAverage="0" bottom="0" percent="0" rank="0" text="" dxfId="1">
      <formula>"-"</formula>
    </cfRule>
  </conditionalFormatting>
  <conditionalFormatting sqref="AB4">
    <cfRule type="cellIs" priority="242" operator="equal" aboveAverage="0" equalAverage="0" bottom="0" percent="0" rank="0" text="" dxfId="1">
      <formula>"-"</formula>
    </cfRule>
  </conditionalFormatting>
  <conditionalFormatting sqref="E5">
    <cfRule type="cellIs" priority="243" operator="equal" aboveAverage="0" equalAverage="0" bottom="0" percent="0" rank="0" text="" dxfId="1">
      <formula>"-"</formula>
    </cfRule>
  </conditionalFormatting>
  <conditionalFormatting sqref="F5">
    <cfRule type="cellIs" priority="244" operator="equal" aboveAverage="0" equalAverage="0" bottom="0" percent="0" rank="0" text="" dxfId="1">
      <formula>"-"</formula>
    </cfRule>
  </conditionalFormatting>
  <conditionalFormatting sqref="G5">
    <cfRule type="cellIs" priority="245" operator="equal" aboveAverage="0" equalAverage="0" bottom="0" percent="0" rank="0" text="" dxfId="1">
      <formula>"-"</formula>
    </cfRule>
  </conditionalFormatting>
  <conditionalFormatting sqref="H5">
    <cfRule type="cellIs" priority="246" operator="equal" aboveAverage="0" equalAverage="0" bottom="0" percent="0" rank="0" text="" dxfId="1">
      <formula>"-"</formula>
    </cfRule>
  </conditionalFormatting>
  <conditionalFormatting sqref="I5">
    <cfRule type="cellIs" priority="247" operator="equal" aboveAverage="0" equalAverage="0" bottom="0" percent="0" rank="0" text="" dxfId="1">
      <formula>"-"</formula>
    </cfRule>
  </conditionalFormatting>
  <conditionalFormatting sqref="J5">
    <cfRule type="cellIs" priority="248" operator="equal" aboveAverage="0" equalAverage="0" bottom="0" percent="0" rank="0" text="" dxfId="1">
      <formula>"-"</formula>
    </cfRule>
  </conditionalFormatting>
  <conditionalFormatting sqref="K5">
    <cfRule type="cellIs" priority="249" operator="equal" aboveAverage="0" equalAverage="0" bottom="0" percent="0" rank="0" text="" dxfId="1">
      <formula>"-"</formula>
    </cfRule>
  </conditionalFormatting>
  <conditionalFormatting sqref="M5">
    <cfRule type="cellIs" priority="250" operator="equal" aboveAverage="0" equalAverage="0" bottom="0" percent="0" rank="0" text="" dxfId="1">
      <formula>"-"</formula>
    </cfRule>
  </conditionalFormatting>
  <conditionalFormatting sqref="N5">
    <cfRule type="cellIs" priority="251" operator="equal" aboveAverage="0" equalAverage="0" bottom="0" percent="0" rank="0" text="" dxfId="1">
      <formula>"-"</formula>
    </cfRule>
  </conditionalFormatting>
  <conditionalFormatting sqref="O5">
    <cfRule type="cellIs" priority="252" operator="equal" aboveAverage="0" equalAverage="0" bottom="0" percent="0" rank="0" text="" dxfId="1">
      <formula>"-"</formula>
    </cfRule>
  </conditionalFormatting>
  <conditionalFormatting sqref="P5">
    <cfRule type="cellIs" priority="253" operator="equal" aboveAverage="0" equalAverage="0" bottom="0" percent="0" rank="0" text="" dxfId="1">
      <formula>"-"</formula>
    </cfRule>
  </conditionalFormatting>
  <conditionalFormatting sqref="Q5">
    <cfRule type="cellIs" priority="254" operator="equal" aboveAverage="0" equalAverage="0" bottom="0" percent="0" rank="0" text="" dxfId="1">
      <formula>"-"</formula>
    </cfRule>
  </conditionalFormatting>
  <conditionalFormatting sqref="R5">
    <cfRule type="cellIs" priority="255" operator="equal" aboveAverage="0" equalAverage="0" bottom="0" percent="0" rank="0" text="" dxfId="1">
      <formula>"-"</formula>
    </cfRule>
  </conditionalFormatting>
  <conditionalFormatting sqref="S5">
    <cfRule type="cellIs" priority="256" operator="equal" aboveAverage="0" equalAverage="0" bottom="0" percent="0" rank="0" text="" dxfId="1">
      <formula>"-"</formula>
    </cfRule>
  </conditionalFormatting>
  <conditionalFormatting sqref="U5">
    <cfRule type="cellIs" priority="257" operator="equal" aboveAverage="0" equalAverage="0" bottom="0" percent="0" rank="0" text="" dxfId="1">
      <formula>"-"</formula>
    </cfRule>
  </conditionalFormatting>
  <conditionalFormatting sqref="V5">
    <cfRule type="cellIs" priority="258" operator="equal" aboveAverage="0" equalAverage="0" bottom="0" percent="0" rank="0" text="" dxfId="1">
      <formula>"-"</formula>
    </cfRule>
  </conditionalFormatting>
  <conditionalFormatting sqref="W5">
    <cfRule type="cellIs" priority="259" operator="equal" aboveAverage="0" equalAverage="0" bottom="0" percent="0" rank="0" text="" dxfId="1">
      <formula>"-"</formula>
    </cfRule>
  </conditionalFormatting>
  <conditionalFormatting sqref="X5">
    <cfRule type="cellIs" priority="260" operator="equal" aboveAverage="0" equalAverage="0" bottom="0" percent="0" rank="0" text="" dxfId="1">
      <formula>"-"</formula>
    </cfRule>
  </conditionalFormatting>
  <conditionalFormatting sqref="Y5">
    <cfRule type="cellIs" priority="261" operator="equal" aboveAverage="0" equalAverage="0" bottom="0" percent="0" rank="0" text="" dxfId="1">
      <formula>"-"</formula>
    </cfRule>
  </conditionalFormatting>
  <conditionalFormatting sqref="Z5">
    <cfRule type="cellIs" priority="262" operator="equal" aboveAverage="0" equalAverage="0" bottom="0" percent="0" rank="0" text="" dxfId="1">
      <formula>"-"</formula>
    </cfRule>
  </conditionalFormatting>
  <conditionalFormatting sqref="AA5">
    <cfRule type="cellIs" priority="263" operator="equal" aboveAverage="0" equalAverage="0" bottom="0" percent="0" rank="0" text="" dxfId="1">
      <formula>"-"</formula>
    </cfRule>
  </conditionalFormatting>
  <conditionalFormatting sqref="AB5">
    <cfRule type="cellIs" priority="264" operator="equal" aboveAverage="0" equalAverage="0" bottom="0" percent="0" rank="0" text="" dxfId="1">
      <formula>"-"</formula>
    </cfRule>
  </conditionalFormatting>
  <conditionalFormatting sqref="F14">
    <cfRule type="cellIs" priority="265" operator="equal" aboveAverage="0" equalAverage="0" bottom="0" percent="0" rank="0" text="" dxfId="1">
      <formula>"-"</formula>
    </cfRule>
  </conditionalFormatting>
  <conditionalFormatting sqref="F15">
    <cfRule type="cellIs" priority="266" operator="equal" aboveAverage="0" equalAverage="0" bottom="0" percent="0" rank="0" text="" dxfId="1">
      <formula>"-"</formula>
    </cfRule>
  </conditionalFormatting>
  <conditionalFormatting sqref="F16">
    <cfRule type="cellIs" priority="267" operator="equal" aboveAverage="0" equalAverage="0" bottom="0" percent="0" rank="0" text="" dxfId="1">
      <formula>"-"</formula>
    </cfRule>
  </conditionalFormatting>
  <conditionalFormatting sqref="F17">
    <cfRule type="cellIs" priority="268" operator="equal" aboveAverage="0" equalAverage="0" bottom="0" percent="0" rank="0" text="" dxfId="1">
      <formula>"-"</formula>
    </cfRule>
  </conditionalFormatting>
  <conditionalFormatting sqref="F18">
    <cfRule type="cellIs" priority="269" operator="equal" aboveAverage="0" equalAverage="0" bottom="0" percent="0" rank="0" text="" dxfId="1">
      <formula>"-"</formula>
    </cfRule>
  </conditionalFormatting>
  <conditionalFormatting sqref="F19">
    <cfRule type="cellIs" priority="270" operator="equal" aboveAverage="0" equalAverage="0" bottom="0" percent="0" rank="0" text="" dxfId="1">
      <formula>"-"</formula>
    </cfRule>
  </conditionalFormatting>
  <conditionalFormatting sqref="F20">
    <cfRule type="cellIs" priority="271" operator="equal" aboveAverage="0" equalAverage="0" bottom="0" percent="0" rank="0" text="" dxfId="1">
      <formula>"-"</formula>
    </cfRule>
  </conditionalFormatting>
  <conditionalFormatting sqref="F21">
    <cfRule type="cellIs" priority="272" operator="equal" aboveAverage="0" equalAverage="0" bottom="0" percent="0" rank="0" text="" dxfId="1">
      <formula>"-"</formula>
    </cfRule>
  </conditionalFormatting>
  <conditionalFormatting sqref="F22">
    <cfRule type="cellIs" priority="273" operator="equal" aboveAverage="0" equalAverage="0" bottom="0" percent="0" rank="0" text="" dxfId="1">
      <formula>"-"</formula>
    </cfRule>
  </conditionalFormatting>
  <conditionalFormatting sqref="F23">
    <cfRule type="cellIs" priority="274" operator="equal" aboveAverage="0" equalAverage="0" bottom="0" percent="0" rank="0" text="" dxfId="1">
      <formula>"-"</formula>
    </cfRule>
  </conditionalFormatting>
  <conditionalFormatting sqref="F24">
    <cfRule type="cellIs" priority="275" operator="equal" aboveAverage="0" equalAverage="0" bottom="0" percent="0" rank="0" text="" dxfId="1">
      <formula>"-"</formula>
    </cfRule>
  </conditionalFormatting>
  <conditionalFormatting sqref="F25">
    <cfRule type="cellIs" priority="276" operator="equal" aboveAverage="0" equalAverage="0" bottom="0" percent="0" rank="0" text="" dxfId="1">
      <formula>"-"</formula>
    </cfRule>
  </conditionalFormatting>
  <conditionalFormatting sqref="F26">
    <cfRule type="cellIs" priority="277" operator="equal" aboveAverage="0" equalAverage="0" bottom="0" percent="0" rank="0" text="" dxfId="1">
      <formula>"-"</formula>
    </cfRule>
  </conditionalFormatting>
  <conditionalFormatting sqref="F27">
    <cfRule type="cellIs" priority="278" operator="equal" aboveAverage="0" equalAverage="0" bottom="0" percent="0" rank="0" text="" dxfId="1">
      <formula>"-"</formula>
    </cfRule>
  </conditionalFormatting>
  <conditionalFormatting sqref="F28">
    <cfRule type="cellIs" priority="279" operator="equal" aboveAverage="0" equalAverage="0" bottom="0" percent="0" rank="0" text="" dxfId="1">
      <formula>"-"</formula>
    </cfRule>
  </conditionalFormatting>
  <conditionalFormatting sqref="V14">
    <cfRule type="cellIs" priority="280" operator="equal" aboveAverage="0" equalAverage="0" bottom="0" percent="0" rank="0" text="" dxfId="1">
      <formula>"-"</formula>
    </cfRule>
  </conditionalFormatting>
  <conditionalFormatting sqref="W14">
    <cfRule type="cellIs" priority="281" operator="equal" aboveAverage="0" equalAverage="0" bottom="0" percent="0" rank="0" text="" dxfId="1">
      <formula>"-"</formula>
    </cfRule>
  </conditionalFormatting>
  <conditionalFormatting sqref="X14">
    <cfRule type="cellIs" priority="282" operator="equal" aboveAverage="0" equalAverage="0" bottom="0" percent="0" rank="0" text="" dxfId="1">
      <formula>"-"</formula>
    </cfRule>
  </conditionalFormatting>
  <conditionalFormatting sqref="V15">
    <cfRule type="cellIs" priority="283" operator="equal" aboveAverage="0" equalAverage="0" bottom="0" percent="0" rank="0" text="" dxfId="1">
      <formula>"-"</formula>
    </cfRule>
  </conditionalFormatting>
  <conditionalFormatting sqref="W15">
    <cfRule type="cellIs" priority="284" operator="equal" aboveAverage="0" equalAverage="0" bottom="0" percent="0" rank="0" text="" dxfId="1">
      <formula>"-"</formula>
    </cfRule>
  </conditionalFormatting>
  <conditionalFormatting sqref="X15">
    <cfRule type="cellIs" priority="285" operator="equal" aboveAverage="0" equalAverage="0" bottom="0" percent="0" rank="0" text="" dxfId="1">
      <formula>"-"</formula>
    </cfRule>
  </conditionalFormatting>
  <conditionalFormatting sqref="V16">
    <cfRule type="cellIs" priority="286" operator="equal" aboveAverage="0" equalAverage="0" bottom="0" percent="0" rank="0" text="" dxfId="1">
      <formula>"-"</formula>
    </cfRule>
  </conditionalFormatting>
  <conditionalFormatting sqref="W16">
    <cfRule type="cellIs" priority="287" operator="equal" aboveAverage="0" equalAverage="0" bottom="0" percent="0" rank="0" text="" dxfId="1">
      <formula>"-"</formula>
    </cfRule>
  </conditionalFormatting>
  <conditionalFormatting sqref="X16">
    <cfRule type="cellIs" priority="288" operator="equal" aboveAverage="0" equalAverage="0" bottom="0" percent="0" rank="0" text="" dxfId="1">
      <formula>"-"</formula>
    </cfRule>
  </conditionalFormatting>
  <conditionalFormatting sqref="V17">
    <cfRule type="cellIs" priority="289" operator="equal" aboveAverage="0" equalAverage="0" bottom="0" percent="0" rank="0" text="" dxfId="1">
      <formula>"-"</formula>
    </cfRule>
  </conditionalFormatting>
  <conditionalFormatting sqref="W17">
    <cfRule type="cellIs" priority="290" operator="equal" aboveAverage="0" equalAverage="0" bottom="0" percent="0" rank="0" text="" dxfId="1">
      <formula>"-"</formula>
    </cfRule>
  </conditionalFormatting>
  <conditionalFormatting sqref="X17">
    <cfRule type="cellIs" priority="291" operator="equal" aboveAverage="0" equalAverage="0" bottom="0" percent="0" rank="0" text="" dxfId="1">
      <formula>"-"</formula>
    </cfRule>
  </conditionalFormatting>
  <conditionalFormatting sqref="V18">
    <cfRule type="cellIs" priority="292" operator="equal" aboveAverage="0" equalAverage="0" bottom="0" percent="0" rank="0" text="" dxfId="1">
      <formula>"-"</formula>
    </cfRule>
  </conditionalFormatting>
  <conditionalFormatting sqref="W18">
    <cfRule type="cellIs" priority="293" operator="equal" aboveAverage="0" equalAverage="0" bottom="0" percent="0" rank="0" text="" dxfId="1">
      <formula>"-"</formula>
    </cfRule>
  </conditionalFormatting>
  <conditionalFormatting sqref="X18">
    <cfRule type="cellIs" priority="294" operator="equal" aboveAverage="0" equalAverage="0" bottom="0" percent="0" rank="0" text="" dxfId="1">
      <formula>"-"</formula>
    </cfRule>
  </conditionalFormatting>
  <conditionalFormatting sqref="V19">
    <cfRule type="cellIs" priority="295" operator="equal" aboveAverage="0" equalAverage="0" bottom="0" percent="0" rank="0" text="" dxfId="1">
      <formula>"-"</formula>
    </cfRule>
  </conditionalFormatting>
  <conditionalFormatting sqref="W19">
    <cfRule type="cellIs" priority="296" operator="equal" aboveAverage="0" equalAverage="0" bottom="0" percent="0" rank="0" text="" dxfId="1">
      <formula>"-"</formula>
    </cfRule>
  </conditionalFormatting>
  <conditionalFormatting sqref="X19">
    <cfRule type="cellIs" priority="297" operator="equal" aboveAverage="0" equalAverage="0" bottom="0" percent="0" rank="0" text="" dxfId="1">
      <formula>"-"</formula>
    </cfRule>
  </conditionalFormatting>
  <conditionalFormatting sqref="V20">
    <cfRule type="cellIs" priority="298" operator="equal" aboveAverage="0" equalAverage="0" bottom="0" percent="0" rank="0" text="" dxfId="1">
      <formula>"-"</formula>
    </cfRule>
  </conditionalFormatting>
  <conditionalFormatting sqref="W20">
    <cfRule type="cellIs" priority="299" operator="equal" aboveAverage="0" equalAverage="0" bottom="0" percent="0" rank="0" text="" dxfId="1">
      <formula>"-"</formula>
    </cfRule>
  </conditionalFormatting>
  <conditionalFormatting sqref="X20">
    <cfRule type="cellIs" priority="300" operator="equal" aboveAverage="0" equalAverage="0" bottom="0" percent="0" rank="0" text="" dxfId="1">
      <formula>"-"</formula>
    </cfRule>
  </conditionalFormatting>
  <conditionalFormatting sqref="V21">
    <cfRule type="cellIs" priority="301" operator="equal" aboveAverage="0" equalAverage="0" bottom="0" percent="0" rank="0" text="" dxfId="1">
      <formula>"-"</formula>
    </cfRule>
  </conditionalFormatting>
  <conditionalFormatting sqref="W21">
    <cfRule type="cellIs" priority="302" operator="equal" aboveAverage="0" equalAverage="0" bottom="0" percent="0" rank="0" text="" dxfId="1">
      <formula>"-"</formula>
    </cfRule>
  </conditionalFormatting>
  <conditionalFormatting sqref="X21">
    <cfRule type="cellIs" priority="303" operator="equal" aboveAverage="0" equalAverage="0" bottom="0" percent="0" rank="0" text="" dxfId="1">
      <formula>"-"</formula>
    </cfRule>
  </conditionalFormatting>
  <conditionalFormatting sqref="V22">
    <cfRule type="cellIs" priority="304" operator="equal" aboveAverage="0" equalAverage="0" bottom="0" percent="0" rank="0" text="" dxfId="1">
      <formula>"-"</formula>
    </cfRule>
  </conditionalFormatting>
  <conditionalFormatting sqref="W22">
    <cfRule type="cellIs" priority="305" operator="equal" aboveAverage="0" equalAverage="0" bottom="0" percent="0" rank="0" text="" dxfId="1">
      <formula>"-"</formula>
    </cfRule>
  </conditionalFormatting>
  <conditionalFormatting sqref="X22">
    <cfRule type="cellIs" priority="306" operator="equal" aboveAverage="0" equalAverage="0" bottom="0" percent="0" rank="0" text="" dxfId="1">
      <formula>"-"</formula>
    </cfRule>
  </conditionalFormatting>
  <conditionalFormatting sqref="V23">
    <cfRule type="cellIs" priority="307" operator="equal" aboveAverage="0" equalAverage="0" bottom="0" percent="0" rank="0" text="" dxfId="1">
      <formula>"-"</formula>
    </cfRule>
  </conditionalFormatting>
  <conditionalFormatting sqref="W23">
    <cfRule type="cellIs" priority="308" operator="equal" aboveAverage="0" equalAverage="0" bottom="0" percent="0" rank="0" text="" dxfId="1">
      <formula>"-"</formula>
    </cfRule>
  </conditionalFormatting>
  <conditionalFormatting sqref="X23">
    <cfRule type="cellIs" priority="309" operator="equal" aboveAverage="0" equalAverage="0" bottom="0" percent="0" rank="0" text="" dxfId="1">
      <formula>"-"</formula>
    </cfRule>
  </conditionalFormatting>
  <conditionalFormatting sqref="V24">
    <cfRule type="cellIs" priority="310" operator="equal" aboveAverage="0" equalAverage="0" bottom="0" percent="0" rank="0" text="" dxfId="1">
      <formula>"-"</formula>
    </cfRule>
  </conditionalFormatting>
  <conditionalFormatting sqref="W24">
    <cfRule type="cellIs" priority="311" operator="equal" aboveAverage="0" equalAverage="0" bottom="0" percent="0" rank="0" text="" dxfId="1">
      <formula>"-"</formula>
    </cfRule>
  </conditionalFormatting>
  <conditionalFormatting sqref="X24">
    <cfRule type="cellIs" priority="312" operator="equal" aboveAverage="0" equalAverage="0" bottom="0" percent="0" rank="0" text="" dxfId="1">
      <formula>"-"</formula>
    </cfRule>
  </conditionalFormatting>
  <conditionalFormatting sqref="V25">
    <cfRule type="cellIs" priority="313" operator="equal" aboveAverage="0" equalAverage="0" bottom="0" percent="0" rank="0" text="" dxfId="1">
      <formula>"-"</formula>
    </cfRule>
  </conditionalFormatting>
  <conditionalFormatting sqref="W25">
    <cfRule type="cellIs" priority="314" operator="equal" aboveAverage="0" equalAverage="0" bottom="0" percent="0" rank="0" text="" dxfId="1">
      <formula>"-"</formula>
    </cfRule>
  </conditionalFormatting>
  <conditionalFormatting sqref="X25">
    <cfRule type="cellIs" priority="315" operator="equal" aboveAverage="0" equalAverage="0" bottom="0" percent="0" rank="0" text="" dxfId="1">
      <formula>"-"</formula>
    </cfRule>
  </conditionalFormatting>
  <conditionalFormatting sqref="V26">
    <cfRule type="cellIs" priority="316" operator="equal" aboveAverage="0" equalAverage="0" bottom="0" percent="0" rank="0" text="" dxfId="1">
      <formula>"-"</formula>
    </cfRule>
  </conditionalFormatting>
  <conditionalFormatting sqref="W26">
    <cfRule type="cellIs" priority="317" operator="equal" aboveAverage="0" equalAverage="0" bottom="0" percent="0" rank="0" text="" dxfId="1">
      <formula>"-"</formula>
    </cfRule>
  </conditionalFormatting>
  <conditionalFormatting sqref="X26">
    <cfRule type="cellIs" priority="318" operator="equal" aboveAverage="0" equalAverage="0" bottom="0" percent="0" rank="0" text="" dxfId="1">
      <formula>"-"</formula>
    </cfRule>
  </conditionalFormatting>
  <conditionalFormatting sqref="V27">
    <cfRule type="cellIs" priority="319" operator="equal" aboveAverage="0" equalAverage="0" bottom="0" percent="0" rank="0" text="" dxfId="1">
      <formula>"-"</formula>
    </cfRule>
  </conditionalFormatting>
  <conditionalFormatting sqref="W27">
    <cfRule type="cellIs" priority="320" operator="equal" aboveAverage="0" equalAverage="0" bottom="0" percent="0" rank="0" text="" dxfId="1">
      <formula>"-"</formula>
    </cfRule>
  </conditionalFormatting>
  <conditionalFormatting sqref="X27">
    <cfRule type="cellIs" priority="321" operator="equal" aboveAverage="0" equalAverage="0" bottom="0" percent="0" rank="0" text="" dxfId="1">
      <formula>"-"</formula>
    </cfRule>
  </conditionalFormatting>
  <conditionalFormatting sqref="V28">
    <cfRule type="cellIs" priority="322" operator="equal" aboveAverage="0" equalAverage="0" bottom="0" percent="0" rank="0" text="" dxfId="1">
      <formula>"-"</formula>
    </cfRule>
  </conditionalFormatting>
  <conditionalFormatting sqref="W28">
    <cfRule type="cellIs" priority="323" operator="equal" aboveAverage="0" equalAverage="0" bottom="0" percent="0" rank="0" text="" dxfId="1">
      <formula>"-"</formula>
    </cfRule>
  </conditionalFormatting>
  <conditionalFormatting sqref="X28">
    <cfRule type="cellIs" priority="324" operator="equal" aboveAverage="0" equalAverage="0" bottom="0" percent="0" rank="0" text="" dxfId="1">
      <formula>"-"</formula>
    </cfRule>
  </conditionalFormatting>
  <conditionalFormatting sqref="AA13">
    <cfRule type="cellIs" priority="325" operator="equal" aboveAverage="0" equalAverage="0" bottom="0" percent="0" rank="0" text="" dxfId="1">
      <formula>"-"</formula>
    </cfRule>
  </conditionalFormatting>
  <conditionalFormatting sqref="AB13">
    <cfRule type="cellIs" priority="326" operator="equal" aboveAverage="0" equalAverage="0" bottom="0" percent="0" rank="0" text="" dxfId="1">
      <formula>"-"</formula>
    </cfRule>
  </conditionalFormatting>
  <conditionalFormatting sqref="AC13">
    <cfRule type="cellIs" priority="327" operator="equal" aboveAverage="0" equalAverage="0" bottom="0" percent="0" rank="0" text="" dxfId="1">
      <formula>"-"</formula>
    </cfRule>
  </conditionalFormatting>
  <conditionalFormatting sqref="AA14">
    <cfRule type="cellIs" priority="328" operator="equal" aboveAverage="0" equalAverage="0" bottom="0" percent="0" rank="0" text="" dxfId="1">
      <formula>"-"</formula>
    </cfRule>
  </conditionalFormatting>
  <conditionalFormatting sqref="AB14">
    <cfRule type="cellIs" priority="329" operator="equal" aboveAverage="0" equalAverage="0" bottom="0" percent="0" rank="0" text="" dxfId="1">
      <formula>"-"</formula>
    </cfRule>
  </conditionalFormatting>
  <conditionalFormatting sqref="AC14">
    <cfRule type="cellIs" priority="330" operator="equal" aboveAverage="0" equalAverage="0" bottom="0" percent="0" rank="0" text="" dxfId="1">
      <formula>"-"</formula>
    </cfRule>
  </conditionalFormatting>
  <conditionalFormatting sqref="AA15">
    <cfRule type="cellIs" priority="331" operator="equal" aboveAverage="0" equalAverage="0" bottom="0" percent="0" rank="0" text="" dxfId="1">
      <formula>"-"</formula>
    </cfRule>
  </conditionalFormatting>
  <conditionalFormatting sqref="AB15">
    <cfRule type="cellIs" priority="332" operator="equal" aboveAverage="0" equalAverage="0" bottom="0" percent="0" rank="0" text="" dxfId="1">
      <formula>"-"</formula>
    </cfRule>
  </conditionalFormatting>
  <conditionalFormatting sqref="AC15">
    <cfRule type="cellIs" priority="333" operator="equal" aboveAverage="0" equalAverage="0" bottom="0" percent="0" rank="0" text="" dxfId="1">
      <formula>"-"</formula>
    </cfRule>
  </conditionalFormatting>
  <conditionalFormatting sqref="AA16">
    <cfRule type="cellIs" priority="334" operator="equal" aboveAverage="0" equalAverage="0" bottom="0" percent="0" rank="0" text="" dxfId="1">
      <formula>"-"</formula>
    </cfRule>
  </conditionalFormatting>
  <conditionalFormatting sqref="AB16">
    <cfRule type="cellIs" priority="335" operator="equal" aboveAverage="0" equalAverage="0" bottom="0" percent="0" rank="0" text="" dxfId="1">
      <formula>"-"</formula>
    </cfRule>
  </conditionalFormatting>
  <conditionalFormatting sqref="AC16">
    <cfRule type="cellIs" priority="336" operator="equal" aboveAverage="0" equalAverage="0" bottom="0" percent="0" rank="0" text="" dxfId="1">
      <formula>"-"</formula>
    </cfRule>
  </conditionalFormatting>
  <conditionalFormatting sqref="AA17">
    <cfRule type="cellIs" priority="337" operator="equal" aboveAverage="0" equalAverage="0" bottom="0" percent="0" rank="0" text="" dxfId="1">
      <formula>"-"</formula>
    </cfRule>
  </conditionalFormatting>
  <conditionalFormatting sqref="AB17">
    <cfRule type="cellIs" priority="338" operator="equal" aboveAverage="0" equalAverage="0" bottom="0" percent="0" rank="0" text="" dxfId="1">
      <formula>"-"</formula>
    </cfRule>
  </conditionalFormatting>
  <conditionalFormatting sqref="AC17">
    <cfRule type="cellIs" priority="339" operator="equal" aboveAverage="0" equalAverage="0" bottom="0" percent="0" rank="0" text="" dxfId="1">
      <formula>"-"</formula>
    </cfRule>
  </conditionalFormatting>
  <conditionalFormatting sqref="AA18">
    <cfRule type="cellIs" priority="340" operator="equal" aboveAverage="0" equalAverage="0" bottom="0" percent="0" rank="0" text="" dxfId="1">
      <formula>"-"</formula>
    </cfRule>
  </conditionalFormatting>
  <conditionalFormatting sqref="AB18">
    <cfRule type="cellIs" priority="341" operator="equal" aboveAverage="0" equalAverage="0" bottom="0" percent="0" rank="0" text="" dxfId="1">
      <formula>"-"</formula>
    </cfRule>
  </conditionalFormatting>
  <conditionalFormatting sqref="AC18">
    <cfRule type="cellIs" priority="342" operator="equal" aboveAverage="0" equalAverage="0" bottom="0" percent="0" rank="0" text="" dxfId="1">
      <formula>"-"</formula>
    </cfRule>
  </conditionalFormatting>
  <conditionalFormatting sqref="AA19">
    <cfRule type="cellIs" priority="343" operator="equal" aboveAverage="0" equalAverage="0" bottom="0" percent="0" rank="0" text="" dxfId="1">
      <formula>"-"</formula>
    </cfRule>
  </conditionalFormatting>
  <conditionalFormatting sqref="AB19">
    <cfRule type="cellIs" priority="344" operator="equal" aboveAverage="0" equalAverage="0" bottom="0" percent="0" rank="0" text="" dxfId="1">
      <formula>"-"</formula>
    </cfRule>
  </conditionalFormatting>
  <conditionalFormatting sqref="AC19">
    <cfRule type="cellIs" priority="345" operator="equal" aboveAverage="0" equalAverage="0" bottom="0" percent="0" rank="0" text="" dxfId="1">
      <formula>"-"</formula>
    </cfRule>
  </conditionalFormatting>
  <conditionalFormatting sqref="AA20">
    <cfRule type="cellIs" priority="346" operator="equal" aboveAverage="0" equalAverage="0" bottom="0" percent="0" rank="0" text="" dxfId="1">
      <formula>"-"</formula>
    </cfRule>
  </conditionalFormatting>
  <conditionalFormatting sqref="AB20">
    <cfRule type="cellIs" priority="347" operator="equal" aboveAverage="0" equalAverage="0" bottom="0" percent="0" rank="0" text="" dxfId="1">
      <formula>"-"</formula>
    </cfRule>
  </conditionalFormatting>
  <conditionalFormatting sqref="AC20">
    <cfRule type="cellIs" priority="348" operator="equal" aboveAverage="0" equalAverage="0" bottom="0" percent="0" rank="0" text="" dxfId="1">
      <formula>"-"</formula>
    </cfRule>
  </conditionalFormatting>
  <conditionalFormatting sqref="AA21">
    <cfRule type="cellIs" priority="349" operator="equal" aboveAverage="0" equalAverage="0" bottom="0" percent="0" rank="0" text="" dxfId="1">
      <formula>"-"</formula>
    </cfRule>
  </conditionalFormatting>
  <conditionalFormatting sqref="AB21">
    <cfRule type="cellIs" priority="350" operator="equal" aboveAverage="0" equalAverage="0" bottom="0" percent="0" rank="0" text="" dxfId="1">
      <formula>"-"</formula>
    </cfRule>
  </conditionalFormatting>
  <conditionalFormatting sqref="AC21">
    <cfRule type="cellIs" priority="351" operator="equal" aboveAverage="0" equalAverage="0" bottom="0" percent="0" rank="0" text="" dxfId="1">
      <formula>"-"</formula>
    </cfRule>
  </conditionalFormatting>
  <conditionalFormatting sqref="AA22">
    <cfRule type="cellIs" priority="352" operator="equal" aboveAverage="0" equalAverage="0" bottom="0" percent="0" rank="0" text="" dxfId="1">
      <formula>"-"</formula>
    </cfRule>
  </conditionalFormatting>
  <conditionalFormatting sqref="AB22">
    <cfRule type="cellIs" priority="353" operator="equal" aboveAverage="0" equalAverage="0" bottom="0" percent="0" rank="0" text="" dxfId="1">
      <formula>"-"</formula>
    </cfRule>
  </conditionalFormatting>
  <conditionalFormatting sqref="AC22">
    <cfRule type="cellIs" priority="354" operator="equal" aboveAverage="0" equalAverage="0" bottom="0" percent="0" rank="0" text="" dxfId="1">
      <formula>"-"</formula>
    </cfRule>
  </conditionalFormatting>
  <conditionalFormatting sqref="AA23">
    <cfRule type="cellIs" priority="355" operator="equal" aboveAverage="0" equalAverage="0" bottom="0" percent="0" rank="0" text="" dxfId="1">
      <formula>"-"</formula>
    </cfRule>
  </conditionalFormatting>
  <conditionalFormatting sqref="AB23">
    <cfRule type="cellIs" priority="356" operator="equal" aboveAverage="0" equalAverage="0" bottom="0" percent="0" rank="0" text="" dxfId="1">
      <formula>"-"</formula>
    </cfRule>
  </conditionalFormatting>
  <conditionalFormatting sqref="AC23">
    <cfRule type="cellIs" priority="357" operator="equal" aboveAverage="0" equalAverage="0" bottom="0" percent="0" rank="0" text="" dxfId="1">
      <formula>"-"</formula>
    </cfRule>
  </conditionalFormatting>
  <conditionalFormatting sqref="AA24">
    <cfRule type="cellIs" priority="358" operator="equal" aboveAverage="0" equalAverage="0" bottom="0" percent="0" rank="0" text="" dxfId="1">
      <formula>"-"</formula>
    </cfRule>
  </conditionalFormatting>
  <conditionalFormatting sqref="AB24">
    <cfRule type="cellIs" priority="359" operator="equal" aboveAverage="0" equalAverage="0" bottom="0" percent="0" rank="0" text="" dxfId="1">
      <formula>"-"</formula>
    </cfRule>
  </conditionalFormatting>
  <conditionalFormatting sqref="AC24">
    <cfRule type="cellIs" priority="360" operator="equal" aboveAverage="0" equalAverage="0" bottom="0" percent="0" rank="0" text="" dxfId="1">
      <formula>"-"</formula>
    </cfRule>
  </conditionalFormatting>
  <conditionalFormatting sqref="AA25">
    <cfRule type="cellIs" priority="361" operator="equal" aboveAverage="0" equalAverage="0" bottom="0" percent="0" rank="0" text="" dxfId="1">
      <formula>"-"</formula>
    </cfRule>
  </conditionalFormatting>
  <conditionalFormatting sqref="AB25">
    <cfRule type="cellIs" priority="362" operator="equal" aboveAverage="0" equalAverage="0" bottom="0" percent="0" rank="0" text="" dxfId="1">
      <formula>"-"</formula>
    </cfRule>
  </conditionalFormatting>
  <conditionalFormatting sqref="AC25">
    <cfRule type="cellIs" priority="363" operator="equal" aboveAverage="0" equalAverage="0" bottom="0" percent="0" rank="0" text="" dxfId="1">
      <formula>"-"</formula>
    </cfRule>
  </conditionalFormatting>
  <conditionalFormatting sqref="AA26">
    <cfRule type="cellIs" priority="364" operator="equal" aboveAverage="0" equalAverage="0" bottom="0" percent="0" rank="0" text="" dxfId="1">
      <formula>"-"</formula>
    </cfRule>
  </conditionalFormatting>
  <conditionalFormatting sqref="AB26">
    <cfRule type="cellIs" priority="365" operator="equal" aboveAverage="0" equalAverage="0" bottom="0" percent="0" rank="0" text="" dxfId="1">
      <formula>"-"</formula>
    </cfRule>
  </conditionalFormatting>
  <conditionalFormatting sqref="AC26">
    <cfRule type="cellIs" priority="366" operator="equal" aboveAverage="0" equalAverage="0" bottom="0" percent="0" rank="0" text="" dxfId="1">
      <formula>"-"</formula>
    </cfRule>
  </conditionalFormatting>
  <conditionalFormatting sqref="AA27">
    <cfRule type="cellIs" priority="367" operator="equal" aboveAverage="0" equalAverage="0" bottom="0" percent="0" rank="0" text="" dxfId="1">
      <formula>"-"</formula>
    </cfRule>
  </conditionalFormatting>
  <conditionalFormatting sqref="AB27">
    <cfRule type="cellIs" priority="368" operator="equal" aboveAverage="0" equalAverage="0" bottom="0" percent="0" rank="0" text="" dxfId="1">
      <formula>"-"</formula>
    </cfRule>
  </conditionalFormatting>
  <conditionalFormatting sqref="AC27">
    <cfRule type="cellIs" priority="369" operator="equal" aboveAverage="0" equalAverage="0" bottom="0" percent="0" rank="0" text="" dxfId="1">
      <formula>"-"</formula>
    </cfRule>
  </conditionalFormatting>
  <conditionalFormatting sqref="AA28">
    <cfRule type="cellIs" priority="370" operator="equal" aboveAverage="0" equalAverage="0" bottom="0" percent="0" rank="0" text="" dxfId="1">
      <formula>"-"</formula>
    </cfRule>
  </conditionalFormatting>
  <conditionalFormatting sqref="AB28">
    <cfRule type="cellIs" priority="371" operator="equal" aboveAverage="0" equalAverage="0" bottom="0" percent="0" rank="0" text="" dxfId="1">
      <formula>"-"</formula>
    </cfRule>
  </conditionalFormatting>
  <conditionalFormatting sqref="AC28">
    <cfRule type="cellIs" priority="372" operator="equal" aboveAverage="0" equalAverage="0" bottom="0" percent="0" rank="0" text="" dxfId="1">
      <formula>"-"</formula>
    </cfRule>
  </conditionalFormatting>
  <conditionalFormatting sqref="AA35:AA38">
    <cfRule type="cellIs" priority="373" operator="equal" aboveAverage="0" equalAverage="0" bottom="0" percent="0" rank="0" text="" dxfId="9">
      <formula>"-"</formula>
    </cfRule>
  </conditionalFormatting>
  <conditionalFormatting sqref="AA34">
    <cfRule type="cellIs" priority="374" operator="equal" aboveAverage="0" equalAverage="0" bottom="0" percent="0" rank="0" text="" dxfId="1">
      <formula>"-"</formula>
    </cfRule>
  </conditionalFormatting>
  <conditionalFormatting sqref="AA35">
    <cfRule type="cellIs" priority="375" operator="equal" aboveAverage="0" equalAverage="0" bottom="0" percent="0" rank="0" text="" dxfId="1">
      <formula>"-"</formula>
    </cfRule>
  </conditionalFormatting>
  <conditionalFormatting sqref="AA36">
    <cfRule type="cellIs" priority="376" operator="equal" aboveAverage="0" equalAverage="0" bottom="0" percent="0" rank="0" text="" dxfId="1">
      <formula>"-"</formula>
    </cfRule>
  </conditionalFormatting>
  <conditionalFormatting sqref="AA37">
    <cfRule type="cellIs" priority="377" operator="equal" aboveAverage="0" equalAverage="0" bottom="0" percent="0" rank="0" text="" dxfId="1">
      <formula>"-"</formula>
    </cfRule>
  </conditionalFormatting>
  <conditionalFormatting sqref="AA38">
    <cfRule type="cellIs" priority="378" operator="equal" aboveAverage="0" equalAverage="0" bottom="0" percent="0" rank="0" text="" dxfId="1">
      <formula>"-"</formula>
    </cfRule>
  </conditionalFormatting>
  <conditionalFormatting sqref="V34">
    <cfRule type="cellIs" priority="379" operator="equal" aboveAverage="0" equalAverage="0" bottom="0" percent="0" rank="0" text="" dxfId="9">
      <formula>"-"</formula>
    </cfRule>
  </conditionalFormatting>
  <conditionalFormatting sqref="V34">
    <cfRule type="cellIs" priority="380" operator="equal" aboveAverage="0" equalAverage="0" bottom="0" percent="0" rank="0" text="" dxfId="9">
      <formula>"-"</formula>
    </cfRule>
  </conditionalFormatting>
  <conditionalFormatting sqref="V34">
    <cfRule type="cellIs" priority="381" operator="equal" aboveAverage="0" equalAverage="0" bottom="0" percent="0" rank="0" text="" dxfId="1">
      <formula>"-"</formula>
    </cfRule>
  </conditionalFormatting>
  <conditionalFormatting sqref="W34">
    <cfRule type="cellIs" priority="382" operator="equal" aboveAverage="0" equalAverage="0" bottom="0" percent="0" rank="0" text="" dxfId="9">
      <formula>"-"</formula>
    </cfRule>
  </conditionalFormatting>
  <conditionalFormatting sqref="W34">
    <cfRule type="cellIs" priority="383" operator="equal" aboveAverage="0" equalAverage="0" bottom="0" percent="0" rank="0" text="" dxfId="9">
      <formula>"-"</formula>
    </cfRule>
  </conditionalFormatting>
  <conditionalFormatting sqref="W34">
    <cfRule type="cellIs" priority="384" operator="equal" aboveAverage="0" equalAverage="0" bottom="0" percent="0" rank="0" text="" dxfId="1">
      <formula>"-"</formula>
    </cfRule>
  </conditionalFormatting>
  <conditionalFormatting sqref="X34">
    <cfRule type="cellIs" priority="385" operator="equal" aboveAverage="0" equalAverage="0" bottom="0" percent="0" rank="0" text="" dxfId="9">
      <formula>"-"</formula>
    </cfRule>
  </conditionalFormatting>
  <conditionalFormatting sqref="X34">
    <cfRule type="cellIs" priority="386" operator="equal" aboveAverage="0" equalAverage="0" bottom="0" percent="0" rank="0" text="" dxfId="9">
      <formula>"-"</formula>
    </cfRule>
  </conditionalFormatting>
  <conditionalFormatting sqref="X34">
    <cfRule type="cellIs" priority="387" operator="equal" aboveAverage="0" equalAverage="0" bottom="0" percent="0" rank="0" text="" dxfId="1">
      <formula>"-"</formula>
    </cfRule>
  </conditionalFormatting>
  <conditionalFormatting sqref="V35">
    <cfRule type="cellIs" priority="388" operator="equal" aboveAverage="0" equalAverage="0" bottom="0" percent="0" rank="0" text="" dxfId="9">
      <formula>"-"</formula>
    </cfRule>
  </conditionalFormatting>
  <conditionalFormatting sqref="V35">
    <cfRule type="cellIs" priority="389" operator="equal" aboveAverage="0" equalAverage="0" bottom="0" percent="0" rank="0" text="" dxfId="9">
      <formula>"-"</formula>
    </cfRule>
  </conditionalFormatting>
  <conditionalFormatting sqref="V35">
    <cfRule type="cellIs" priority="390" operator="equal" aboveAverage="0" equalAverage="0" bottom="0" percent="0" rank="0" text="" dxfId="1">
      <formula>"-"</formula>
    </cfRule>
  </conditionalFormatting>
  <conditionalFormatting sqref="W35">
    <cfRule type="cellIs" priority="391" operator="equal" aboveAverage="0" equalAverage="0" bottom="0" percent="0" rank="0" text="" dxfId="9">
      <formula>"-"</formula>
    </cfRule>
  </conditionalFormatting>
  <conditionalFormatting sqref="W35">
    <cfRule type="cellIs" priority="392" operator="equal" aboveAverage="0" equalAverage="0" bottom="0" percent="0" rank="0" text="" dxfId="9">
      <formula>"-"</formula>
    </cfRule>
  </conditionalFormatting>
  <conditionalFormatting sqref="W35">
    <cfRule type="cellIs" priority="393" operator="equal" aboveAverage="0" equalAverage="0" bottom="0" percent="0" rank="0" text="" dxfId="1">
      <formula>"-"</formula>
    </cfRule>
  </conditionalFormatting>
  <conditionalFormatting sqref="X35">
    <cfRule type="cellIs" priority="394" operator="equal" aboveAverage="0" equalAverage="0" bottom="0" percent="0" rank="0" text="" dxfId="9">
      <formula>"-"</formula>
    </cfRule>
  </conditionalFormatting>
  <conditionalFormatting sqref="X35">
    <cfRule type="cellIs" priority="395" operator="equal" aboveAverage="0" equalAverage="0" bottom="0" percent="0" rank="0" text="" dxfId="9">
      <formula>"-"</formula>
    </cfRule>
  </conditionalFormatting>
  <conditionalFormatting sqref="X35">
    <cfRule type="cellIs" priority="396" operator="equal" aboveAverage="0" equalAverage="0" bottom="0" percent="0" rank="0" text="" dxfId="1">
      <formula>"-"</formula>
    </cfRule>
  </conditionalFormatting>
  <conditionalFormatting sqref="V36">
    <cfRule type="cellIs" priority="397" operator="equal" aboveAverage="0" equalAverage="0" bottom="0" percent="0" rank="0" text="" dxfId="9">
      <formula>"-"</formula>
    </cfRule>
  </conditionalFormatting>
  <conditionalFormatting sqref="V36">
    <cfRule type="cellIs" priority="398" operator="equal" aboveAverage="0" equalAverage="0" bottom="0" percent="0" rank="0" text="" dxfId="9">
      <formula>"-"</formula>
    </cfRule>
  </conditionalFormatting>
  <conditionalFormatting sqref="V36">
    <cfRule type="cellIs" priority="399" operator="equal" aboveAverage="0" equalAverage="0" bottom="0" percent="0" rank="0" text="" dxfId="1">
      <formula>"-"</formula>
    </cfRule>
  </conditionalFormatting>
  <conditionalFormatting sqref="W36">
    <cfRule type="cellIs" priority="400" operator="equal" aboveAverage="0" equalAverage="0" bottom="0" percent="0" rank="0" text="" dxfId="9">
      <formula>"-"</formula>
    </cfRule>
  </conditionalFormatting>
  <conditionalFormatting sqref="W36">
    <cfRule type="cellIs" priority="401" operator="equal" aboveAverage="0" equalAverage="0" bottom="0" percent="0" rank="0" text="" dxfId="9">
      <formula>"-"</formula>
    </cfRule>
  </conditionalFormatting>
  <conditionalFormatting sqref="W36">
    <cfRule type="cellIs" priority="402" operator="equal" aboveAverage="0" equalAverage="0" bottom="0" percent="0" rank="0" text="" dxfId="1">
      <formula>"-"</formula>
    </cfRule>
  </conditionalFormatting>
  <conditionalFormatting sqref="X36">
    <cfRule type="cellIs" priority="403" operator="equal" aboveAverage="0" equalAverage="0" bottom="0" percent="0" rank="0" text="" dxfId="9">
      <formula>"-"</formula>
    </cfRule>
  </conditionalFormatting>
  <conditionalFormatting sqref="X36">
    <cfRule type="cellIs" priority="404" operator="equal" aboveAverage="0" equalAverage="0" bottom="0" percent="0" rank="0" text="" dxfId="9">
      <formula>"-"</formula>
    </cfRule>
  </conditionalFormatting>
  <conditionalFormatting sqref="X36">
    <cfRule type="cellIs" priority="405" operator="equal" aboveAverage="0" equalAverage="0" bottom="0" percent="0" rank="0" text="" dxfId="1">
      <formula>"-"</formula>
    </cfRule>
  </conditionalFormatting>
  <conditionalFormatting sqref="V37">
    <cfRule type="cellIs" priority="406" operator="equal" aboveAverage="0" equalAverage="0" bottom="0" percent="0" rank="0" text="" dxfId="9">
      <formula>"-"</formula>
    </cfRule>
  </conditionalFormatting>
  <conditionalFormatting sqref="V37">
    <cfRule type="cellIs" priority="407" operator="equal" aboveAverage="0" equalAverage="0" bottom="0" percent="0" rank="0" text="" dxfId="9">
      <formula>"-"</formula>
    </cfRule>
  </conditionalFormatting>
  <conditionalFormatting sqref="V37">
    <cfRule type="cellIs" priority="408" operator="equal" aboveAverage="0" equalAverage="0" bottom="0" percent="0" rank="0" text="" dxfId="1">
      <formula>"-"</formula>
    </cfRule>
  </conditionalFormatting>
  <conditionalFormatting sqref="W37">
    <cfRule type="cellIs" priority="409" operator="equal" aboveAverage="0" equalAverage="0" bottom="0" percent="0" rank="0" text="" dxfId="9">
      <formula>"-"</formula>
    </cfRule>
  </conditionalFormatting>
  <conditionalFormatting sqref="W37">
    <cfRule type="cellIs" priority="410" operator="equal" aboveAverage="0" equalAverage="0" bottom="0" percent="0" rank="0" text="" dxfId="9">
      <formula>"-"</formula>
    </cfRule>
  </conditionalFormatting>
  <conditionalFormatting sqref="W37">
    <cfRule type="cellIs" priority="411" operator="equal" aboveAverage="0" equalAverage="0" bottom="0" percent="0" rank="0" text="" dxfId="1">
      <formula>"-"</formula>
    </cfRule>
  </conditionalFormatting>
  <conditionalFormatting sqref="X37">
    <cfRule type="cellIs" priority="412" operator="equal" aboveAverage="0" equalAverage="0" bottom="0" percent="0" rank="0" text="" dxfId="9">
      <formula>"-"</formula>
    </cfRule>
  </conditionalFormatting>
  <conditionalFormatting sqref="X37">
    <cfRule type="cellIs" priority="413" operator="equal" aboveAverage="0" equalAverage="0" bottom="0" percent="0" rank="0" text="" dxfId="9">
      <formula>"-"</formula>
    </cfRule>
  </conditionalFormatting>
  <conditionalFormatting sqref="X37">
    <cfRule type="cellIs" priority="414" operator="equal" aboveAverage="0" equalAverage="0" bottom="0" percent="0" rank="0" text="" dxfId="1">
      <formula>"-"</formula>
    </cfRule>
  </conditionalFormatting>
  <conditionalFormatting sqref="V38">
    <cfRule type="cellIs" priority="415" operator="equal" aboveAverage="0" equalAverage="0" bottom="0" percent="0" rank="0" text="" dxfId="9">
      <formula>"-"</formula>
    </cfRule>
  </conditionalFormatting>
  <conditionalFormatting sqref="V38">
    <cfRule type="cellIs" priority="416" operator="equal" aboveAverage="0" equalAverage="0" bottom="0" percent="0" rank="0" text="" dxfId="9">
      <formula>"-"</formula>
    </cfRule>
  </conditionalFormatting>
  <conditionalFormatting sqref="V38">
    <cfRule type="cellIs" priority="417" operator="equal" aboveAverage="0" equalAverage="0" bottom="0" percent="0" rank="0" text="" dxfId="1">
      <formula>"-"</formula>
    </cfRule>
  </conditionalFormatting>
  <conditionalFormatting sqref="W38">
    <cfRule type="cellIs" priority="418" operator="equal" aboveAverage="0" equalAverage="0" bottom="0" percent="0" rank="0" text="" dxfId="9">
      <formula>"-"</formula>
    </cfRule>
  </conditionalFormatting>
  <conditionalFormatting sqref="W38">
    <cfRule type="cellIs" priority="419" operator="equal" aboveAverage="0" equalAverage="0" bottom="0" percent="0" rank="0" text="" dxfId="9">
      <formula>"-"</formula>
    </cfRule>
  </conditionalFormatting>
  <conditionalFormatting sqref="W38">
    <cfRule type="cellIs" priority="420" operator="equal" aboveAverage="0" equalAverage="0" bottom="0" percent="0" rank="0" text="" dxfId="1">
      <formula>"-"</formula>
    </cfRule>
  </conditionalFormatting>
  <conditionalFormatting sqref="X38">
    <cfRule type="cellIs" priority="421" operator="equal" aboveAverage="0" equalAverage="0" bottom="0" percent="0" rank="0" text="" dxfId="9">
      <formula>"-"</formula>
    </cfRule>
  </conditionalFormatting>
  <conditionalFormatting sqref="X38">
    <cfRule type="cellIs" priority="422" operator="equal" aboveAverage="0" equalAverage="0" bottom="0" percent="0" rank="0" text="" dxfId="9">
      <formula>"-"</formula>
    </cfRule>
  </conditionalFormatting>
  <conditionalFormatting sqref="X38">
    <cfRule type="cellIs" priority="423" operator="equal" aboveAverage="0" equalAverage="0" bottom="0" percent="0" rank="0" text="" dxfId="1">
      <formula>"-"</formula>
    </cfRule>
  </conditionalFormatting>
  <conditionalFormatting sqref="T1">
    <cfRule type="cellIs" priority="424" operator="equal" aboveAverage="0" equalAverage="0" bottom="0" percent="0" rank="0" text="" dxfId="1">
      <formula>"-"</formula>
    </cfRule>
  </conditionalFormatting>
  <conditionalFormatting sqref="T1">
    <cfRule type="cellIs" priority="425" operator="equal" aboveAverage="0" equalAverage="0" bottom="0" percent="0" rank="0" text="" dxfId="1">
      <formula>"-"</formula>
    </cfRule>
  </conditionalFormatting>
  <conditionalFormatting sqref="T2">
    <cfRule type="cellIs" priority="426" operator="equal" aboveAverage="0" equalAverage="0" bottom="0" percent="0" rank="0" text="" dxfId="1">
      <formula>"-"</formula>
    </cfRule>
  </conditionalFormatting>
  <conditionalFormatting sqref="T2">
    <cfRule type="cellIs" priority="427" operator="equal" aboveAverage="0" equalAverage="0" bottom="0" percent="0" rank="0" text="" dxfId="1">
      <formula>"-"</formula>
    </cfRule>
  </conditionalFormatting>
  <conditionalFormatting sqref="T3">
    <cfRule type="cellIs" priority="428" operator="equal" aboveAverage="0" equalAverage="0" bottom="0" percent="0" rank="0" text="" dxfId="1">
      <formula>"-"</formula>
    </cfRule>
  </conditionalFormatting>
  <conditionalFormatting sqref="T3">
    <cfRule type="cellIs" priority="429" operator="equal" aboveAverage="0" equalAverage="0" bottom="0" percent="0" rank="0" text="" dxfId="1">
      <formula>"-"</formula>
    </cfRule>
  </conditionalFormatting>
  <conditionalFormatting sqref="T4">
    <cfRule type="cellIs" priority="430" operator="equal" aboveAverage="0" equalAverage="0" bottom="0" percent="0" rank="0" text="" dxfId="1">
      <formula>"-"</formula>
    </cfRule>
  </conditionalFormatting>
  <conditionalFormatting sqref="T4">
    <cfRule type="cellIs" priority="431" operator="equal" aboveAverage="0" equalAverage="0" bottom="0" percent="0" rank="0" text="" dxfId="1">
      <formula>"-"</formula>
    </cfRule>
  </conditionalFormatting>
  <conditionalFormatting sqref="T5">
    <cfRule type="cellIs" priority="432" operator="equal" aboveAverage="0" equalAverage="0" bottom="0" percent="0" rank="0" text="" dxfId="1">
      <formula>"-"</formula>
    </cfRule>
  </conditionalFormatting>
  <conditionalFormatting sqref="T5">
    <cfRule type="cellIs" priority="433" operator="equal" aboveAverage="0" equalAverage="0" bottom="0" percent="0" rank="0" text="" dxfId="1">
      <formula>"-"</formula>
    </cfRule>
  </conditionalFormatting>
  <conditionalFormatting sqref="T6">
    <cfRule type="cellIs" priority="434" operator="equal" aboveAverage="0" equalAverage="0" bottom="0" percent="0" rank="0" text="" dxfId="1">
      <formula>"-"</formula>
    </cfRule>
  </conditionalFormatting>
  <conditionalFormatting sqref="T6">
    <cfRule type="cellIs" priority="435" operator="equal" aboveAverage="0" equalAverage="0" bottom="0" percent="0" rank="0" text="" dxfId="1">
      <formula>"-"</formula>
    </cfRule>
  </conditionalFormatting>
  <conditionalFormatting sqref="T7">
    <cfRule type="cellIs" priority="436" operator="equal" aboveAverage="0" equalAverage="0" bottom="0" percent="0" rank="0" text="" dxfId="1">
      <formula>"-"</formula>
    </cfRule>
  </conditionalFormatting>
  <conditionalFormatting sqref="T7">
    <cfRule type="cellIs" priority="437" operator="equal" aboveAverage="0" equalAverage="0" bottom="0" percent="0" rank="0" text="" dxfId="1">
      <formula>"-"</formula>
    </cfRule>
  </conditionalFormatting>
  <conditionalFormatting sqref="T8">
    <cfRule type="cellIs" priority="438" operator="equal" aboveAverage="0" equalAverage="0" bottom="0" percent="0" rank="0" text="" dxfId="1">
      <formula>"-"</formula>
    </cfRule>
  </conditionalFormatting>
  <conditionalFormatting sqref="T8">
    <cfRule type="cellIs" priority="439" operator="equal" aboveAverage="0" equalAverage="0" bottom="0" percent="0" rank="0" text="" dxfId="1">
      <formula>"-"</formula>
    </cfRule>
  </conditionalFormatting>
  <conditionalFormatting sqref="T9">
    <cfRule type="cellIs" priority="440" operator="equal" aboveAverage="0" equalAverage="0" bottom="0" percent="0" rank="0" text="" dxfId="1">
      <formula>"-"</formula>
    </cfRule>
  </conditionalFormatting>
  <conditionalFormatting sqref="T9">
    <cfRule type="cellIs" priority="441" operator="equal" aboveAverage="0" equalAverage="0" bottom="0" percent="0" rank="0" text="" dxfId="1">
      <formula>"-"</formula>
    </cfRule>
  </conditionalFormatting>
  <conditionalFormatting sqref="T10">
    <cfRule type="cellIs" priority="442" operator="equal" aboveAverage="0" equalAverage="0" bottom="0" percent="0" rank="0" text="" dxfId="1">
      <formula>"-"</formula>
    </cfRule>
  </conditionalFormatting>
  <conditionalFormatting sqref="T10">
    <cfRule type="cellIs" priority="443" operator="equal" aboveAverage="0" equalAverage="0" bottom="0" percent="0" rank="0" text="" dxfId="1">
      <formula>"-"</formula>
    </cfRule>
  </conditionalFormatting>
  <conditionalFormatting sqref="T11">
    <cfRule type="cellIs" priority="444" operator="equal" aboveAverage="0" equalAverage="0" bottom="0" percent="0" rank="0" text="" dxfId="1">
      <formula>"-"</formula>
    </cfRule>
  </conditionalFormatting>
  <conditionalFormatting sqref="T11">
    <cfRule type="cellIs" priority="445" operator="equal" aboveAverage="0" equalAverage="0" bottom="0" percent="0" rank="0" text="" dxfId="1">
      <formula>"-"</formula>
    </cfRule>
  </conditionalFormatting>
  <conditionalFormatting sqref="T12">
    <cfRule type="cellIs" priority="446" operator="equal" aboveAverage="0" equalAverage="0" bottom="0" percent="0" rank="0" text="" dxfId="1">
      <formula>"-"</formula>
    </cfRule>
  </conditionalFormatting>
  <conditionalFormatting sqref="T12">
    <cfRule type="cellIs" priority="447" operator="equal" aboveAverage="0" equalAverage="0" bottom="0" percent="0" rank="0" text="" dxfId="1">
      <formula>"-"</formula>
    </cfRule>
  </conditionalFormatting>
  <conditionalFormatting sqref="T13">
    <cfRule type="cellIs" priority="448" operator="equal" aboveAverage="0" equalAverage="0" bottom="0" percent="0" rank="0" text="" dxfId="1">
      <formula>"-"</formula>
    </cfRule>
  </conditionalFormatting>
  <conditionalFormatting sqref="T13">
    <cfRule type="cellIs" priority="449" operator="equal" aboveAverage="0" equalAverage="0" bottom="0" percent="0" rank="0" text="" dxfId="1">
      <formula>"-"</formula>
    </cfRule>
  </conditionalFormatting>
  <conditionalFormatting sqref="T14">
    <cfRule type="cellIs" priority="450" operator="equal" aboveAverage="0" equalAverage="0" bottom="0" percent="0" rank="0" text="" dxfId="1">
      <formula>"-"</formula>
    </cfRule>
  </conditionalFormatting>
  <conditionalFormatting sqref="T14">
    <cfRule type="cellIs" priority="451" operator="equal" aboveAverage="0" equalAverage="0" bottom="0" percent="0" rank="0" text="" dxfId="1">
      <formula>"-"</formula>
    </cfRule>
  </conditionalFormatting>
  <conditionalFormatting sqref="T15">
    <cfRule type="cellIs" priority="452" operator="equal" aboveAverage="0" equalAverage="0" bottom="0" percent="0" rank="0" text="" dxfId="1">
      <formula>"-"</formula>
    </cfRule>
  </conditionalFormatting>
  <conditionalFormatting sqref="T15">
    <cfRule type="cellIs" priority="453" operator="equal" aboveAverage="0" equalAverage="0" bottom="0" percent="0" rank="0" text="" dxfId="1">
      <formula>"-"</formula>
    </cfRule>
  </conditionalFormatting>
  <conditionalFormatting sqref="T16">
    <cfRule type="cellIs" priority="454" operator="equal" aboveAverage="0" equalAverage="0" bottom="0" percent="0" rank="0" text="" dxfId="1">
      <formula>"-"</formula>
    </cfRule>
  </conditionalFormatting>
  <conditionalFormatting sqref="T16">
    <cfRule type="cellIs" priority="455" operator="equal" aboveAverage="0" equalAverage="0" bottom="0" percent="0" rank="0" text="" dxfId="1">
      <formula>"-"</formula>
    </cfRule>
  </conditionalFormatting>
  <conditionalFormatting sqref="T17">
    <cfRule type="cellIs" priority="456" operator="equal" aboveAverage="0" equalAverage="0" bottom="0" percent="0" rank="0" text="" dxfId="1">
      <formula>"-"</formula>
    </cfRule>
  </conditionalFormatting>
  <conditionalFormatting sqref="T17">
    <cfRule type="cellIs" priority="457" operator="equal" aboveAverage="0" equalAverage="0" bottom="0" percent="0" rank="0" text="" dxfId="1">
      <formula>"-"</formula>
    </cfRule>
  </conditionalFormatting>
  <conditionalFormatting sqref="T18">
    <cfRule type="cellIs" priority="458" operator="equal" aboveAverage="0" equalAverage="0" bottom="0" percent="0" rank="0" text="" dxfId="1">
      <formula>"-"</formula>
    </cfRule>
  </conditionalFormatting>
  <conditionalFormatting sqref="T18">
    <cfRule type="cellIs" priority="459" operator="equal" aboveAverage="0" equalAverage="0" bottom="0" percent="0" rank="0" text="" dxfId="1">
      <formula>"-"</formula>
    </cfRule>
  </conditionalFormatting>
  <conditionalFormatting sqref="T19">
    <cfRule type="cellIs" priority="460" operator="equal" aboveAverage="0" equalAverage="0" bottom="0" percent="0" rank="0" text="" dxfId="1">
      <formula>"-"</formula>
    </cfRule>
  </conditionalFormatting>
  <conditionalFormatting sqref="T19">
    <cfRule type="cellIs" priority="461" operator="equal" aboveAverage="0" equalAverage="0" bottom="0" percent="0" rank="0" text="" dxfId="1">
      <formula>"-"</formula>
    </cfRule>
  </conditionalFormatting>
  <conditionalFormatting sqref="T20">
    <cfRule type="cellIs" priority="462" operator="equal" aboveAverage="0" equalAverage="0" bottom="0" percent="0" rank="0" text="" dxfId="1">
      <formula>"-"</formula>
    </cfRule>
  </conditionalFormatting>
  <conditionalFormatting sqref="T20">
    <cfRule type="cellIs" priority="463" operator="equal" aboveAverage="0" equalAverage="0" bottom="0" percent="0" rank="0" text="" dxfId="1">
      <formula>"-"</formula>
    </cfRule>
  </conditionalFormatting>
  <conditionalFormatting sqref="T21">
    <cfRule type="cellIs" priority="464" operator="equal" aboveAverage="0" equalAverage="0" bottom="0" percent="0" rank="0" text="" dxfId="1">
      <formula>"-"</formula>
    </cfRule>
  </conditionalFormatting>
  <conditionalFormatting sqref="T21">
    <cfRule type="cellIs" priority="465" operator="equal" aboveAverage="0" equalAverage="0" bottom="0" percent="0" rank="0" text="" dxfId="1">
      <formula>"-"</formula>
    </cfRule>
  </conditionalFormatting>
  <conditionalFormatting sqref="T22">
    <cfRule type="cellIs" priority="466" operator="equal" aboveAverage="0" equalAverage="0" bottom="0" percent="0" rank="0" text="" dxfId="1">
      <formula>"-"</formula>
    </cfRule>
  </conditionalFormatting>
  <conditionalFormatting sqref="T22">
    <cfRule type="cellIs" priority="467" operator="equal" aboveAverage="0" equalAverage="0" bottom="0" percent="0" rank="0" text="" dxfId="1">
      <formula>"-"</formula>
    </cfRule>
  </conditionalFormatting>
  <conditionalFormatting sqref="T23">
    <cfRule type="cellIs" priority="468" operator="equal" aboveAverage="0" equalAverage="0" bottom="0" percent="0" rank="0" text="" dxfId="1">
      <formula>"-"</formula>
    </cfRule>
  </conditionalFormatting>
  <conditionalFormatting sqref="T23">
    <cfRule type="cellIs" priority="469" operator="equal" aboveAverage="0" equalAverage="0" bottom="0" percent="0" rank="0" text="" dxfId="1">
      <formula>"-"</formula>
    </cfRule>
  </conditionalFormatting>
  <conditionalFormatting sqref="T24">
    <cfRule type="cellIs" priority="470" operator="equal" aboveAverage="0" equalAverage="0" bottom="0" percent="0" rank="0" text="" dxfId="1">
      <formula>"-"</formula>
    </cfRule>
  </conditionalFormatting>
  <conditionalFormatting sqref="T24">
    <cfRule type="cellIs" priority="471" operator="equal" aboveAverage="0" equalAverage="0" bottom="0" percent="0" rank="0" text="" dxfId="1">
      <formula>"-"</formula>
    </cfRule>
  </conditionalFormatting>
  <conditionalFormatting sqref="T25">
    <cfRule type="cellIs" priority="472" operator="equal" aboveAverage="0" equalAverage="0" bottom="0" percent="0" rank="0" text="" dxfId="1">
      <formula>"-"</formula>
    </cfRule>
  </conditionalFormatting>
  <conditionalFormatting sqref="T25">
    <cfRule type="cellIs" priority="473" operator="equal" aboveAverage="0" equalAverage="0" bottom="0" percent="0" rank="0" text="" dxfId="1">
      <formula>"-"</formula>
    </cfRule>
  </conditionalFormatting>
  <conditionalFormatting sqref="T26">
    <cfRule type="cellIs" priority="474" operator="equal" aboveAverage="0" equalAverage="0" bottom="0" percent="0" rank="0" text="" dxfId="1">
      <formula>"-"</formula>
    </cfRule>
  </conditionalFormatting>
  <conditionalFormatting sqref="T26">
    <cfRule type="cellIs" priority="475" operator="equal" aboveAverage="0" equalAverage="0" bottom="0" percent="0" rank="0" text="" dxfId="1">
      <formula>"-"</formula>
    </cfRule>
  </conditionalFormatting>
  <conditionalFormatting sqref="T27">
    <cfRule type="cellIs" priority="476" operator="equal" aboveAverage="0" equalAverage="0" bottom="0" percent="0" rank="0" text="" dxfId="1">
      <formula>"-"</formula>
    </cfRule>
  </conditionalFormatting>
  <conditionalFormatting sqref="T27">
    <cfRule type="cellIs" priority="477" operator="equal" aboveAverage="0" equalAverage="0" bottom="0" percent="0" rank="0" text="" dxfId="1">
      <formula>"-"</formula>
    </cfRule>
  </conditionalFormatting>
  <conditionalFormatting sqref="T28">
    <cfRule type="cellIs" priority="478" operator="equal" aboveAverage="0" equalAverage="0" bottom="0" percent="0" rank="0" text="" dxfId="1">
      <formula>"-"</formula>
    </cfRule>
  </conditionalFormatting>
  <conditionalFormatting sqref="T28">
    <cfRule type="cellIs" priority="479" operator="equal" aboveAverage="0" equalAverage="0" bottom="0" percent="0" rank="0" text="" dxfId="1">
      <formula>"-"</formula>
    </cfRule>
  </conditionalFormatting>
  <conditionalFormatting sqref="T29">
    <cfRule type="cellIs" priority="480" operator="equal" aboveAverage="0" equalAverage="0" bottom="0" percent="0" rank="0" text="" dxfId="1">
      <formula>"-"</formula>
    </cfRule>
  </conditionalFormatting>
  <conditionalFormatting sqref="T29">
    <cfRule type="cellIs" priority="481" operator="equal" aboveAverage="0" equalAverage="0" bottom="0" percent="0" rank="0" text="" dxfId="1">
      <formula>"-"</formula>
    </cfRule>
  </conditionalFormatting>
  <conditionalFormatting sqref="T30">
    <cfRule type="cellIs" priority="482" operator="equal" aboveAverage="0" equalAverage="0" bottom="0" percent="0" rank="0" text="" dxfId="1">
      <formula>"-"</formula>
    </cfRule>
  </conditionalFormatting>
  <conditionalFormatting sqref="T30">
    <cfRule type="cellIs" priority="483" operator="equal" aboveAverage="0" equalAverage="0" bottom="0" percent="0" rank="0" text="" dxfId="1">
      <formula>"-"</formula>
    </cfRule>
  </conditionalFormatting>
  <conditionalFormatting sqref="T31">
    <cfRule type="cellIs" priority="484" operator="equal" aboveAverage="0" equalAverage="0" bottom="0" percent="0" rank="0" text="" dxfId="1">
      <formula>"-"</formula>
    </cfRule>
  </conditionalFormatting>
  <conditionalFormatting sqref="T31">
    <cfRule type="cellIs" priority="485" operator="equal" aboveAverage="0" equalAverage="0" bottom="0" percent="0" rank="0" text="" dxfId="1">
      <formula>"-"</formula>
    </cfRule>
  </conditionalFormatting>
  <conditionalFormatting sqref="T32">
    <cfRule type="cellIs" priority="486" operator="equal" aboveAverage="0" equalAverage="0" bottom="0" percent="0" rank="0" text="" dxfId="1">
      <formula>"-"</formula>
    </cfRule>
  </conditionalFormatting>
  <conditionalFormatting sqref="T32">
    <cfRule type="cellIs" priority="487" operator="equal" aboveAverage="0" equalAverage="0" bottom="0" percent="0" rank="0" text="" dxfId="1">
      <formula>"-"</formula>
    </cfRule>
  </conditionalFormatting>
  <conditionalFormatting sqref="T33">
    <cfRule type="cellIs" priority="488" operator="equal" aboveAverage="0" equalAverage="0" bottom="0" percent="0" rank="0" text="" dxfId="1">
      <formula>"-"</formula>
    </cfRule>
  </conditionalFormatting>
  <conditionalFormatting sqref="T33">
    <cfRule type="cellIs" priority="489" operator="equal" aboveAverage="0" equalAverage="0" bottom="0" percent="0" rank="0" text="" dxfId="1">
      <formula>"-"</formula>
    </cfRule>
  </conditionalFormatting>
  <conditionalFormatting sqref="T34">
    <cfRule type="cellIs" priority="490" operator="equal" aboveAverage="0" equalAverage="0" bottom="0" percent="0" rank="0" text="" dxfId="1">
      <formula>"-"</formula>
    </cfRule>
  </conditionalFormatting>
  <conditionalFormatting sqref="T34">
    <cfRule type="cellIs" priority="491" operator="equal" aboveAverage="0" equalAverage="0" bottom="0" percent="0" rank="0" text="" dxfId="1">
      <formula>"-"</formula>
    </cfRule>
  </conditionalFormatting>
  <conditionalFormatting sqref="T35">
    <cfRule type="cellIs" priority="492" operator="equal" aboveAverage="0" equalAverage="0" bottom="0" percent="0" rank="0" text="" dxfId="1">
      <formula>"-"</formula>
    </cfRule>
  </conditionalFormatting>
  <conditionalFormatting sqref="T35">
    <cfRule type="cellIs" priority="493" operator="equal" aboveAverage="0" equalAverage="0" bottom="0" percent="0" rank="0" text="" dxfId="1">
      <formula>"-"</formula>
    </cfRule>
  </conditionalFormatting>
  <conditionalFormatting sqref="T36">
    <cfRule type="cellIs" priority="494" operator="equal" aboveAverage="0" equalAverage="0" bottom="0" percent="0" rank="0" text="" dxfId="1">
      <formula>"-"</formula>
    </cfRule>
  </conditionalFormatting>
  <conditionalFormatting sqref="T36">
    <cfRule type="cellIs" priority="495" operator="equal" aboveAverage="0" equalAverage="0" bottom="0" percent="0" rank="0" text="" dxfId="1">
      <formula>"-"</formula>
    </cfRule>
  </conditionalFormatting>
  <conditionalFormatting sqref="T37">
    <cfRule type="cellIs" priority="496" operator="equal" aboveAverage="0" equalAverage="0" bottom="0" percent="0" rank="0" text="" dxfId="1">
      <formula>"-"</formula>
    </cfRule>
  </conditionalFormatting>
  <conditionalFormatting sqref="T37">
    <cfRule type="cellIs" priority="497" operator="equal" aboveAverage="0" equalAverage="0" bottom="0" percent="0" rank="0" text="" dxfId="1">
      <formula>"-"</formula>
    </cfRule>
  </conditionalFormatting>
  <conditionalFormatting sqref="T38">
    <cfRule type="cellIs" priority="498" operator="equal" aboveAverage="0" equalAverage="0" bottom="0" percent="0" rank="0" text="" dxfId="1">
      <formula>"-"</formula>
    </cfRule>
  </conditionalFormatting>
  <conditionalFormatting sqref="T38">
    <cfRule type="cellIs" priority="499" operator="equal" aboveAverage="0" equalAverage="0" bottom="0" percent="0" rank="0" text="" dxfId="1">
      <formula>"-"</formula>
    </cfRule>
  </conditionalFormatting>
  <conditionalFormatting sqref="T39">
    <cfRule type="cellIs" priority="500" operator="equal" aboveAverage="0" equalAverage="0" bottom="0" percent="0" rank="0" text="" dxfId="1">
      <formula>"-"</formula>
    </cfRule>
  </conditionalFormatting>
  <conditionalFormatting sqref="T39">
    <cfRule type="cellIs" priority="501" operator="equal" aboveAverage="0" equalAverage="0" bottom="0" percent="0" rank="0" text="" dxfId="1">
      <formula>"-"</formula>
    </cfRule>
  </conditionalFormatting>
  <conditionalFormatting sqref="T40">
    <cfRule type="cellIs" priority="502" operator="equal" aboveAverage="0" equalAverage="0" bottom="0" percent="0" rank="0" text="" dxfId="1">
      <formula>"-"</formula>
    </cfRule>
  </conditionalFormatting>
  <conditionalFormatting sqref="T40">
    <cfRule type="cellIs" priority="503" operator="equal" aboveAverage="0" equalAverage="0" bottom="0" percent="0" rank="0" text="" dxfId="1">
      <formula>"-"</formula>
    </cfRule>
  </conditionalFormatting>
  <conditionalFormatting sqref="T41">
    <cfRule type="cellIs" priority="504" operator="equal" aboveAverage="0" equalAverage="0" bottom="0" percent="0" rank="0" text="" dxfId="1">
      <formula>"-"</formula>
    </cfRule>
  </conditionalFormatting>
  <conditionalFormatting sqref="T41">
    <cfRule type="cellIs" priority="505" operator="equal" aboveAverage="0" equalAverage="0" bottom="0" percent="0" rank="0" text="" dxfId="1">
      <formula>"-"</formula>
    </cfRule>
  </conditionalFormatting>
  <conditionalFormatting sqref="T42">
    <cfRule type="cellIs" priority="506" operator="equal" aboveAverage="0" equalAverage="0" bottom="0" percent="0" rank="0" text="" dxfId="1">
      <formula>"-"</formula>
    </cfRule>
  </conditionalFormatting>
  <conditionalFormatting sqref="T42">
    <cfRule type="cellIs" priority="507" operator="equal" aboveAverage="0" equalAverage="0" bottom="0" percent="0" rank="0" text="" dxfId="1">
      <formula>"-"</formula>
    </cfRule>
  </conditionalFormatting>
  <conditionalFormatting sqref="T43">
    <cfRule type="cellIs" priority="508" operator="equal" aboveAverage="0" equalAverage="0" bottom="0" percent="0" rank="0" text="" dxfId="1">
      <formula>"-"</formula>
    </cfRule>
  </conditionalFormatting>
  <conditionalFormatting sqref="T43">
    <cfRule type="cellIs" priority="509" operator="equal" aboveAverage="0" equalAverage="0" bottom="0" percent="0" rank="0" text="" dxfId="1">
      <formula>"-"</formula>
    </cfRule>
  </conditionalFormatting>
  <conditionalFormatting sqref="T44">
    <cfRule type="cellIs" priority="510" operator="equal" aboveAverage="0" equalAverage="0" bottom="0" percent="0" rank="0" text="" dxfId="1">
      <formula>"-"</formula>
    </cfRule>
  </conditionalFormatting>
  <conditionalFormatting sqref="T44">
    <cfRule type="cellIs" priority="511" operator="equal" aboveAverage="0" equalAverage="0" bottom="0" percent="0" rank="0" text="" dxfId="1">
      <formula>"-"</formula>
    </cfRule>
  </conditionalFormatting>
  <conditionalFormatting sqref="T45">
    <cfRule type="cellIs" priority="512" operator="equal" aboveAverage="0" equalAverage="0" bottom="0" percent="0" rank="0" text="" dxfId="1">
      <formula>"-"</formula>
    </cfRule>
  </conditionalFormatting>
  <conditionalFormatting sqref="T45">
    <cfRule type="cellIs" priority="513" operator="equal" aboveAverage="0" equalAverage="0" bottom="0" percent="0" rank="0" text="" dxfId="1">
      <formula>"-"</formula>
    </cfRule>
  </conditionalFormatting>
  <conditionalFormatting sqref="T46">
    <cfRule type="cellIs" priority="514" operator="equal" aboveAverage="0" equalAverage="0" bottom="0" percent="0" rank="0" text="" dxfId="1">
      <formula>"-"</formula>
    </cfRule>
  </conditionalFormatting>
  <conditionalFormatting sqref="T46">
    <cfRule type="cellIs" priority="515" operator="equal" aboveAverage="0" equalAverage="0" bottom="0" percent="0" rank="0" text="" dxfId="1">
      <formula>"-"</formula>
    </cfRule>
  </conditionalFormatting>
  <conditionalFormatting sqref="T47">
    <cfRule type="cellIs" priority="516" operator="equal" aboveAverage="0" equalAverage="0" bottom="0" percent="0" rank="0" text="" dxfId="1">
      <formula>"-"</formula>
    </cfRule>
  </conditionalFormatting>
  <conditionalFormatting sqref="T47">
    <cfRule type="cellIs" priority="517" operator="equal" aboveAverage="0" equalAverage="0" bottom="0" percent="0" rank="0" text="" dxfId="1">
      <formula>"-"</formula>
    </cfRule>
  </conditionalFormatting>
  <conditionalFormatting sqref="T48">
    <cfRule type="cellIs" priority="518" operator="equal" aboveAverage="0" equalAverage="0" bottom="0" percent="0" rank="0" text="" dxfId="1">
      <formula>"-"</formula>
    </cfRule>
  </conditionalFormatting>
  <conditionalFormatting sqref="T48">
    <cfRule type="cellIs" priority="519" operator="equal" aboveAverage="0" equalAverage="0" bottom="0" percent="0" rank="0" text="" dxfId="1">
      <formula>"-"</formula>
    </cfRule>
  </conditionalFormatting>
  <conditionalFormatting sqref="T54">
    <cfRule type="cellIs" priority="520" operator="equal" aboveAverage="0" equalAverage="0" bottom="0" percent="0" rank="0" text="" dxfId="1">
      <formula>"-"</formula>
    </cfRule>
  </conditionalFormatting>
  <conditionalFormatting sqref="T54">
    <cfRule type="cellIs" priority="521" operator="equal" aboveAverage="0" equalAverage="0" bottom="0" percent="0" rank="0" text="" dxfId="1">
      <formula>"-"</formula>
    </cfRule>
  </conditionalFormatting>
  <conditionalFormatting sqref="T55">
    <cfRule type="cellIs" priority="522" operator="equal" aboveAverage="0" equalAverage="0" bottom="0" percent="0" rank="0" text="" dxfId="1">
      <formula>"-"</formula>
    </cfRule>
  </conditionalFormatting>
  <conditionalFormatting sqref="T55">
    <cfRule type="cellIs" priority="523" operator="equal" aboveAverage="0" equalAverage="0" bottom="0" percent="0" rank="0" text="" dxfId="1">
      <formula>"-"</formula>
    </cfRule>
  </conditionalFormatting>
  <conditionalFormatting sqref="T56">
    <cfRule type="cellIs" priority="524" operator="equal" aboveAverage="0" equalAverage="0" bottom="0" percent="0" rank="0" text="" dxfId="1">
      <formula>"-"</formula>
    </cfRule>
  </conditionalFormatting>
  <conditionalFormatting sqref="T56">
    <cfRule type="cellIs" priority="525" operator="equal" aboveAverage="0" equalAverage="0" bottom="0" percent="0" rank="0" text="" dxfId="1">
      <formula>"-"</formula>
    </cfRule>
  </conditionalFormatting>
  <conditionalFormatting sqref="T57">
    <cfRule type="cellIs" priority="526" operator="equal" aboveAverage="0" equalAverage="0" bottom="0" percent="0" rank="0" text="" dxfId="1">
      <formula>"-"</formula>
    </cfRule>
  </conditionalFormatting>
  <conditionalFormatting sqref="T57">
    <cfRule type="cellIs" priority="527" operator="equal" aboveAverage="0" equalAverage="0" bottom="0" percent="0" rank="0" text="" dxfId="1">
      <formula>"-"</formula>
    </cfRule>
  </conditionalFormatting>
  <conditionalFormatting sqref="T58">
    <cfRule type="cellIs" priority="528" operator="equal" aboveAverage="0" equalAverage="0" bottom="0" percent="0" rank="0" text="" dxfId="1">
      <formula>"-"</formula>
    </cfRule>
  </conditionalFormatting>
  <conditionalFormatting sqref="T58">
    <cfRule type="cellIs" priority="529" operator="equal" aboveAverage="0" equalAverage="0" bottom="0" percent="0" rank="0" text="" dxfId="1">
      <formula>"-"</formula>
    </cfRule>
  </conditionalFormatting>
  <conditionalFormatting sqref="T59">
    <cfRule type="cellIs" priority="530" operator="equal" aboveAverage="0" equalAverage="0" bottom="0" percent="0" rank="0" text="" dxfId="1">
      <formula>"-"</formula>
    </cfRule>
  </conditionalFormatting>
  <conditionalFormatting sqref="T59">
    <cfRule type="cellIs" priority="531" operator="equal" aboveAverage="0" equalAverage="0" bottom="0" percent="0" rank="0" text="" dxfId="1">
      <formula>"-"</formula>
    </cfRule>
  </conditionalFormatting>
  <conditionalFormatting sqref="T60">
    <cfRule type="cellIs" priority="532" operator="equal" aboveAverage="0" equalAverage="0" bottom="0" percent="0" rank="0" text="" dxfId="1">
      <formula>"-"</formula>
    </cfRule>
  </conditionalFormatting>
  <conditionalFormatting sqref="T60">
    <cfRule type="cellIs" priority="533" operator="equal" aboveAverage="0" equalAverage="0" bottom="0" percent="0" rank="0" text="" dxfId="1">
      <formula>"-"</formula>
    </cfRule>
  </conditionalFormatting>
  <conditionalFormatting sqref="T61">
    <cfRule type="cellIs" priority="534" operator="equal" aboveAverage="0" equalAverage="0" bottom="0" percent="0" rank="0" text="" dxfId="1">
      <formula>"-"</formula>
    </cfRule>
  </conditionalFormatting>
  <conditionalFormatting sqref="T61">
    <cfRule type="cellIs" priority="535" operator="equal" aboveAverage="0" equalAverage="0" bottom="0" percent="0" rank="0" text="" dxfId="1">
      <formula>"-"</formula>
    </cfRule>
  </conditionalFormatting>
  <conditionalFormatting sqref="T62">
    <cfRule type="cellIs" priority="536" operator="equal" aboveAverage="0" equalAverage="0" bottom="0" percent="0" rank="0" text="" dxfId="1">
      <formula>"-"</formula>
    </cfRule>
  </conditionalFormatting>
  <conditionalFormatting sqref="T62">
    <cfRule type="cellIs" priority="537" operator="equal" aboveAverage="0" equalAverage="0" bottom="0" percent="0" rank="0" text="" dxfId="1">
      <formula>"-"</formula>
    </cfRule>
  </conditionalFormatting>
  <conditionalFormatting sqref="T63">
    <cfRule type="cellIs" priority="538" operator="equal" aboveAverage="0" equalAverage="0" bottom="0" percent="0" rank="0" text="" dxfId="1">
      <formula>"-"</formula>
    </cfRule>
  </conditionalFormatting>
  <conditionalFormatting sqref="T63">
    <cfRule type="cellIs" priority="539" operator="equal" aboveAverage="0" equalAverage="0" bottom="0" percent="0" rank="0" text="" dxfId="1">
      <formula>"-"</formula>
    </cfRule>
  </conditionalFormatting>
  <conditionalFormatting sqref="T64">
    <cfRule type="cellIs" priority="540" operator="equal" aboveAverage="0" equalAverage="0" bottom="0" percent="0" rank="0" text="" dxfId="1">
      <formula>"-"</formula>
    </cfRule>
  </conditionalFormatting>
  <conditionalFormatting sqref="T64">
    <cfRule type="cellIs" priority="541" operator="equal" aboveAverage="0" equalAverage="0" bottom="0" percent="0" rank="0" text="" dxfId="1">
      <formula>"-"</formula>
    </cfRule>
  </conditionalFormatting>
  <conditionalFormatting sqref="T65">
    <cfRule type="cellIs" priority="542" operator="equal" aboveAverage="0" equalAverage="0" bottom="0" percent="0" rank="0" text="" dxfId="1">
      <formula>"-"</formula>
    </cfRule>
  </conditionalFormatting>
  <conditionalFormatting sqref="T65">
    <cfRule type="cellIs" priority="543" operator="equal" aboveAverage="0" equalAverage="0" bottom="0" percent="0" rank="0" text="" dxfId="1">
      <formula>"-"</formula>
    </cfRule>
  </conditionalFormatting>
  <conditionalFormatting sqref="T66">
    <cfRule type="cellIs" priority="544" operator="equal" aboveAverage="0" equalAverage="0" bottom="0" percent="0" rank="0" text="" dxfId="1">
      <formula>"-"</formula>
    </cfRule>
  </conditionalFormatting>
  <conditionalFormatting sqref="T66">
    <cfRule type="cellIs" priority="545" operator="equal" aboveAverage="0" equalAverage="0" bottom="0" percent="0" rank="0" text="" dxfId="1">
      <formula>"-"</formula>
    </cfRule>
  </conditionalFormatting>
  <conditionalFormatting sqref="T67">
    <cfRule type="cellIs" priority="546" operator="equal" aboveAverage="0" equalAverage="0" bottom="0" percent="0" rank="0" text="" dxfId="1">
      <formula>"-"</formula>
    </cfRule>
  </conditionalFormatting>
  <conditionalFormatting sqref="T67">
    <cfRule type="cellIs" priority="547" operator="equal" aboveAverage="0" equalAverage="0" bottom="0" percent="0" rank="0" text="" dxfId="1">
      <formula>"-"</formula>
    </cfRule>
  </conditionalFormatting>
  <conditionalFormatting sqref="T68">
    <cfRule type="cellIs" priority="548" operator="equal" aboveAverage="0" equalAverage="0" bottom="0" percent="0" rank="0" text="" dxfId="1">
      <formula>"-"</formula>
    </cfRule>
  </conditionalFormatting>
  <conditionalFormatting sqref="T68">
    <cfRule type="cellIs" priority="549" operator="equal" aboveAverage="0" equalAverage="0" bottom="0" percent="0" rank="0" text="" dxfId="1">
      <formula>"-"</formula>
    </cfRule>
  </conditionalFormatting>
  <conditionalFormatting sqref="T69">
    <cfRule type="cellIs" priority="550" operator="equal" aboveAverage="0" equalAverage="0" bottom="0" percent="0" rank="0" text="" dxfId="1">
      <formula>"-"</formula>
    </cfRule>
  </conditionalFormatting>
  <conditionalFormatting sqref="T69">
    <cfRule type="cellIs" priority="551" operator="equal" aboveAverage="0" equalAverage="0" bottom="0" percent="0" rank="0" text="" dxfId="1">
      <formula>"-"</formula>
    </cfRule>
  </conditionalFormatting>
  <conditionalFormatting sqref="T70">
    <cfRule type="cellIs" priority="552" operator="equal" aboveAverage="0" equalAverage="0" bottom="0" percent="0" rank="0" text="" dxfId="1">
      <formula>"-"</formula>
    </cfRule>
  </conditionalFormatting>
  <conditionalFormatting sqref="T70">
    <cfRule type="cellIs" priority="553" operator="equal" aboveAverage="0" equalAverage="0" bottom="0" percent="0" rank="0" text="" dxfId="1">
      <formula>"-"</formula>
    </cfRule>
  </conditionalFormatting>
  <conditionalFormatting sqref="T71">
    <cfRule type="cellIs" priority="554" operator="equal" aboveAverage="0" equalAverage="0" bottom="0" percent="0" rank="0" text="" dxfId="1">
      <formula>"-"</formula>
    </cfRule>
  </conditionalFormatting>
  <conditionalFormatting sqref="T71">
    <cfRule type="cellIs" priority="555" operator="equal" aboveAverage="0" equalAverage="0" bottom="0" percent="0" rank="0" text="" dxfId="1">
      <formula>"-"</formula>
    </cfRule>
  </conditionalFormatting>
  <conditionalFormatting sqref="T72">
    <cfRule type="cellIs" priority="556" operator="equal" aboveAverage="0" equalAverage="0" bottom="0" percent="0" rank="0" text="" dxfId="1">
      <formula>"-"</formula>
    </cfRule>
  </conditionalFormatting>
  <conditionalFormatting sqref="T72">
    <cfRule type="cellIs" priority="557" operator="equal" aboveAverage="0" equalAverage="0" bottom="0" percent="0" rank="0" text="" dxfId="1">
      <formula>"-"</formula>
    </cfRule>
  </conditionalFormatting>
  <conditionalFormatting sqref="T73">
    <cfRule type="cellIs" priority="558" operator="equal" aboveAverage="0" equalAverage="0" bottom="0" percent="0" rank="0" text="" dxfId="1">
      <formula>"-"</formula>
    </cfRule>
  </conditionalFormatting>
  <conditionalFormatting sqref="T73">
    <cfRule type="cellIs" priority="559" operator="equal" aboveAverage="0" equalAverage="0" bottom="0" percent="0" rank="0" text="" dxfId="1">
      <formula>"-"</formula>
    </cfRule>
  </conditionalFormatting>
  <conditionalFormatting sqref="T74">
    <cfRule type="cellIs" priority="560" operator="equal" aboveAverage="0" equalAverage="0" bottom="0" percent="0" rank="0" text="" dxfId="1">
      <formula>"-"</formula>
    </cfRule>
  </conditionalFormatting>
  <conditionalFormatting sqref="T74">
    <cfRule type="cellIs" priority="561" operator="equal" aboveAverage="0" equalAverage="0" bottom="0" percent="0" rank="0" text="" dxfId="1">
      <formula>"-"</formula>
    </cfRule>
  </conditionalFormatting>
  <conditionalFormatting sqref="T75">
    <cfRule type="cellIs" priority="562" operator="equal" aboveAverage="0" equalAverage="0" bottom="0" percent="0" rank="0" text="" dxfId="1">
      <formula>"-"</formula>
    </cfRule>
  </conditionalFormatting>
  <conditionalFormatting sqref="T75">
    <cfRule type="cellIs" priority="563" operator="equal" aboveAverage="0" equalAverage="0" bottom="0" percent="0" rank="0" text="" dxfId="1">
      <formula>"-"</formula>
    </cfRule>
  </conditionalFormatting>
  <conditionalFormatting sqref="T76">
    <cfRule type="cellIs" priority="564" operator="equal" aboveAverage="0" equalAverage="0" bottom="0" percent="0" rank="0" text="" dxfId="1">
      <formula>"-"</formula>
    </cfRule>
  </conditionalFormatting>
  <conditionalFormatting sqref="T76">
    <cfRule type="cellIs" priority="565" operator="equal" aboveAverage="0" equalAverage="0" bottom="0" percent="0" rank="0" text="" dxfId="1">
      <formula>"-"</formula>
    </cfRule>
  </conditionalFormatting>
  <conditionalFormatting sqref="T77">
    <cfRule type="cellIs" priority="566" operator="equal" aboveAverage="0" equalAverage="0" bottom="0" percent="0" rank="0" text="" dxfId="1">
      <formula>"-"</formula>
    </cfRule>
  </conditionalFormatting>
  <conditionalFormatting sqref="T77">
    <cfRule type="cellIs" priority="567" operator="equal" aboveAverage="0" equalAverage="0" bottom="0" percent="0" rank="0" text="" dxfId="1">
      <formula>"-"</formula>
    </cfRule>
  </conditionalFormatting>
  <conditionalFormatting sqref="T78">
    <cfRule type="cellIs" priority="568" operator="equal" aboveAverage="0" equalAverage="0" bottom="0" percent="0" rank="0" text="" dxfId="1">
      <formula>"-"</formula>
    </cfRule>
  </conditionalFormatting>
  <conditionalFormatting sqref="T78">
    <cfRule type="cellIs" priority="569" operator="equal" aboveAverage="0" equalAverage="0" bottom="0" percent="0" rank="0" text="" dxfId="1">
      <formula>"-"</formula>
    </cfRule>
  </conditionalFormatting>
  <conditionalFormatting sqref="T79">
    <cfRule type="cellIs" priority="570" operator="equal" aboveAverage="0" equalAverage="0" bottom="0" percent="0" rank="0" text="" dxfId="1">
      <formula>"-"</formula>
    </cfRule>
  </conditionalFormatting>
  <conditionalFormatting sqref="T79">
    <cfRule type="cellIs" priority="571" operator="equal" aboveAverage="0" equalAverage="0" bottom="0" percent="0" rank="0" text="" dxfId="1">
      <formula>"-"</formula>
    </cfRule>
  </conditionalFormatting>
  <conditionalFormatting sqref="T80">
    <cfRule type="cellIs" priority="572" operator="equal" aboveAverage="0" equalAverage="0" bottom="0" percent="0" rank="0" text="" dxfId="1">
      <formula>"-"</formula>
    </cfRule>
  </conditionalFormatting>
  <conditionalFormatting sqref="T80">
    <cfRule type="cellIs" priority="573" operator="equal" aboveAverage="0" equalAverage="0" bottom="0" percent="0" rank="0" text="" dxfId="1">
      <formula>"-"</formula>
    </cfRule>
  </conditionalFormatting>
  <conditionalFormatting sqref="T81">
    <cfRule type="cellIs" priority="574" operator="equal" aboveAverage="0" equalAverage="0" bottom="0" percent="0" rank="0" text="" dxfId="1">
      <formula>"-"</formula>
    </cfRule>
  </conditionalFormatting>
  <conditionalFormatting sqref="T81">
    <cfRule type="cellIs" priority="575" operator="equal" aboveAverage="0" equalAverage="0" bottom="0" percent="0" rank="0" text="" dxfId="1">
      <formula>"-"</formula>
    </cfRule>
  </conditionalFormatting>
  <conditionalFormatting sqref="T82">
    <cfRule type="cellIs" priority="576" operator="equal" aboveAverage="0" equalAverage="0" bottom="0" percent="0" rank="0" text="" dxfId="1">
      <formula>"-"</formula>
    </cfRule>
  </conditionalFormatting>
  <conditionalFormatting sqref="T82">
    <cfRule type="cellIs" priority="577" operator="equal" aboveAverage="0" equalAverage="0" bottom="0" percent="0" rank="0" text="" dxfId="1">
      <formula>"-"</formula>
    </cfRule>
  </conditionalFormatting>
  <conditionalFormatting sqref="N17">
    <cfRule type="cellIs" priority="578" operator="equal" aboveAverage="0" equalAverage="0" bottom="0" percent="0" rank="0" text="" dxfId="1">
      <formula>"-"</formula>
    </cfRule>
  </conditionalFormatting>
  <conditionalFormatting sqref="N18">
    <cfRule type="cellIs" priority="579" operator="equal" aboveAverage="0" equalAverage="0" bottom="0" percent="0" rank="0" text="" dxfId="1">
      <formula>"-"</formula>
    </cfRule>
  </conditionalFormatting>
  <conditionalFormatting sqref="N10">
    <cfRule type="cellIs" priority="580" operator="equal" aboveAverage="0" equalAverage="0" bottom="0" percent="0" rank="0" text="" dxfId="1">
      <formula>"-"</formula>
    </cfRule>
  </conditionalFormatting>
  <conditionalFormatting sqref="N11">
    <cfRule type="cellIs" priority="581" operator="equal" aboveAverage="0" equalAverage="0" bottom="0" percent="0" rank="0" text="" dxfId="1">
      <formula>"-"</formula>
    </cfRule>
  </conditionalFormatting>
  <conditionalFormatting sqref="N12">
    <cfRule type="cellIs" priority="582" operator="equal" aboveAverage="0" equalAverage="0" bottom="0" percent="0" rank="0" text="" dxfId="1">
      <formula>"-"</formula>
    </cfRule>
  </conditionalFormatting>
  <conditionalFormatting sqref="N13">
    <cfRule type="cellIs" priority="583" operator="equal" aboveAverage="0" equalAverage="0" bottom="0" percent="0" rank="0" text="" dxfId="1">
      <formula>"-"</formula>
    </cfRule>
  </conditionalFormatting>
  <conditionalFormatting sqref="N14">
    <cfRule type="cellIs" priority="584" operator="equal" aboveAverage="0" equalAverage="0" bottom="0" percent="0" rank="0" text="" dxfId="1">
      <formula>"-"</formula>
    </cfRule>
  </conditionalFormatting>
  <conditionalFormatting sqref="N15">
    <cfRule type="cellIs" priority="585" operator="equal" aboveAverage="0" equalAverage="0" bottom="0" percent="0" rank="0" text="" dxfId="1">
      <formula>"-"</formula>
    </cfRule>
  </conditionalFormatting>
  <conditionalFormatting sqref="N16">
    <cfRule type="cellIs" priority="586" operator="equal" aboveAverage="0" equalAverage="0" bottom="0" percent="0" rank="0" text="" dxfId="1">
      <formula>"-"</formula>
    </cfRule>
  </conditionalFormatting>
  <conditionalFormatting sqref="N24">
    <cfRule type="cellIs" priority="587" operator="equal" aboveAverage="0" equalAverage="0" bottom="0" percent="0" rank="0" text="" dxfId="1">
      <formula>"-"</formula>
    </cfRule>
  </conditionalFormatting>
  <conditionalFormatting sqref="N24">
    <cfRule type="cellIs" priority="588" operator="equal" aboveAverage="0" equalAverage="0" bottom="0" percent="0" rank="0" text="" dxfId="1">
      <formula>"-"</formula>
    </cfRule>
  </conditionalFormatting>
  <conditionalFormatting sqref="N25">
    <cfRule type="cellIs" priority="589" operator="equal" aboveAverage="0" equalAverage="0" bottom="0" percent="0" rank="0" text="" dxfId="1">
      <formula>"-"</formula>
    </cfRule>
  </conditionalFormatting>
  <conditionalFormatting sqref="N25">
    <cfRule type="cellIs" priority="590" operator="equal" aboveAverage="0" equalAverage="0" bottom="0" percent="0" rank="0" text="" dxfId="1">
      <formula>"-"</formula>
    </cfRule>
  </conditionalFormatting>
  <conditionalFormatting sqref="N26">
    <cfRule type="cellIs" priority="591" operator="equal" aboveAverage="0" equalAverage="0" bottom="0" percent="0" rank="0" text="" dxfId="1">
      <formula>"-"</formula>
    </cfRule>
  </conditionalFormatting>
  <conditionalFormatting sqref="N26">
    <cfRule type="cellIs" priority="592" operator="equal" aboveAverage="0" equalAverage="0" bottom="0" percent="0" rank="0" text="" dxfId="1">
      <formula>"-"</formula>
    </cfRule>
  </conditionalFormatting>
  <conditionalFormatting sqref="N27">
    <cfRule type="cellIs" priority="593" operator="equal" aboveAverage="0" equalAverage="0" bottom="0" percent="0" rank="0" text="" dxfId="1">
      <formula>"-"</formula>
    </cfRule>
  </conditionalFormatting>
  <conditionalFormatting sqref="N27">
    <cfRule type="cellIs" priority="594" operator="equal" aboveAverage="0" equalAverage="0" bottom="0" percent="0" rank="0" text="" dxfId="1">
      <formula>"-"</formula>
    </cfRule>
  </conditionalFormatting>
  <conditionalFormatting sqref="N28">
    <cfRule type="cellIs" priority="595" operator="equal" aboveAverage="0" equalAverage="0" bottom="0" percent="0" rank="0" text="" dxfId="1">
      <formula>"-"</formula>
    </cfRule>
  </conditionalFormatting>
  <conditionalFormatting sqref="N28">
    <cfRule type="cellIs" priority="596" operator="equal" aboveAverage="0" equalAverage="0" bottom="0" percent="0" rank="0" text="" dxfId="1">
      <formula>"-"</formula>
    </cfRule>
  </conditionalFormatting>
  <conditionalFormatting sqref="N29">
    <cfRule type="cellIs" priority="597" operator="equal" aboveAverage="0" equalAverage="0" bottom="0" percent="0" rank="0" text="" dxfId="1">
      <formula>"-"</formula>
    </cfRule>
  </conditionalFormatting>
  <conditionalFormatting sqref="N29">
    <cfRule type="cellIs" priority="598" operator="equal" aboveAverage="0" equalAverage="0" bottom="0" percent="0" rank="0" text="" dxfId="1">
      <formula>"-"</formula>
    </cfRule>
  </conditionalFormatting>
  <conditionalFormatting sqref="N30">
    <cfRule type="cellIs" priority="599" operator="equal" aboveAverage="0" equalAverage="0" bottom="0" percent="0" rank="0" text="" dxfId="1">
      <formula>"-"</formula>
    </cfRule>
  </conditionalFormatting>
  <conditionalFormatting sqref="N30">
    <cfRule type="cellIs" priority="600" operator="equal" aboveAverage="0" equalAverage="0" bottom="0" percent="0" rank="0" text="" dxfId="1">
      <formula>"-"</formula>
    </cfRule>
  </conditionalFormatting>
  <conditionalFormatting sqref="N31">
    <cfRule type="cellIs" priority="601" operator="equal" aboveAverage="0" equalAverage="0" bottom="0" percent="0" rank="0" text="" dxfId="1">
      <formula>"-"</formula>
    </cfRule>
  </conditionalFormatting>
  <conditionalFormatting sqref="N31">
    <cfRule type="cellIs" priority="602" operator="equal" aboveAverage="0" equalAverage="0" bottom="0" percent="0" rank="0" text="" dxfId="1">
      <formula>"-"</formula>
    </cfRule>
  </conditionalFormatting>
  <conditionalFormatting sqref="N32">
    <cfRule type="cellIs" priority="603" operator="equal" aboveAverage="0" equalAverage="0" bottom="0" percent="0" rank="0" text="" dxfId="1">
      <formula>"-"</formula>
    </cfRule>
  </conditionalFormatting>
  <conditionalFormatting sqref="N32">
    <cfRule type="cellIs" priority="604" operator="equal" aboveAverage="0" equalAverage="0" bottom="0" percent="0" rank="0" text="" dxfId="1">
      <formula>"-"</formula>
    </cfRule>
  </conditionalFormatting>
  <conditionalFormatting sqref="N33">
    <cfRule type="cellIs" priority="605" operator="equal" aboveAverage="0" equalAverage="0" bottom="0" percent="0" rank="0" text="" dxfId="1">
      <formula>"-"</formula>
    </cfRule>
  </conditionalFormatting>
  <conditionalFormatting sqref="N33">
    <cfRule type="cellIs" priority="606" operator="equal" aboveAverage="0" equalAverage="0" bottom="0" percent="0" rank="0" text="" dxfId="1">
      <formula>"-"</formula>
    </cfRule>
  </conditionalFormatting>
  <conditionalFormatting sqref="N34">
    <cfRule type="cellIs" priority="607" operator="equal" aboveAverage="0" equalAverage="0" bottom="0" percent="0" rank="0" text="" dxfId="1">
      <formula>"-"</formula>
    </cfRule>
  </conditionalFormatting>
  <conditionalFormatting sqref="N34">
    <cfRule type="cellIs" priority="608" operator="equal" aboveAverage="0" equalAverage="0" bottom="0" percent="0" rank="0" text="" dxfId="1">
      <formula>"-"</formula>
    </cfRule>
  </conditionalFormatting>
  <conditionalFormatting sqref="N35">
    <cfRule type="cellIs" priority="609" operator="equal" aboveAverage="0" equalAverage="0" bottom="0" percent="0" rank="0" text="" dxfId="1">
      <formula>"-"</formula>
    </cfRule>
  </conditionalFormatting>
  <conditionalFormatting sqref="N35">
    <cfRule type="cellIs" priority="610" operator="equal" aboveAverage="0" equalAverage="0" bottom="0" percent="0" rank="0" text="" dxfId="1">
      <formula>"-"</formula>
    </cfRule>
  </conditionalFormatting>
  <conditionalFormatting sqref="N36">
    <cfRule type="cellIs" priority="611" operator="equal" aboveAverage="0" equalAverage="0" bottom="0" percent="0" rank="0" text="" dxfId="1">
      <formula>"-"</formula>
    </cfRule>
  </conditionalFormatting>
  <conditionalFormatting sqref="N36">
    <cfRule type="cellIs" priority="612" operator="equal" aboveAverage="0" equalAverage="0" bottom="0" percent="0" rank="0" text="" dxfId="1">
      <formula>"-"</formula>
    </cfRule>
  </conditionalFormatting>
  <conditionalFormatting sqref="N37">
    <cfRule type="cellIs" priority="613" operator="equal" aboveAverage="0" equalAverage="0" bottom="0" percent="0" rank="0" text="" dxfId="1">
      <formula>"-"</formula>
    </cfRule>
  </conditionalFormatting>
  <conditionalFormatting sqref="N37">
    <cfRule type="cellIs" priority="614" operator="equal" aboveAverage="0" equalAverage="0" bottom="0" percent="0" rank="0" text="" dxfId="1">
      <formula>"-"</formula>
    </cfRule>
  </conditionalFormatting>
  <conditionalFormatting sqref="N38">
    <cfRule type="cellIs" priority="615" operator="equal" aboveAverage="0" equalAverage="0" bottom="0" percent="0" rank="0" text="" dxfId="1">
      <formula>"-"</formula>
    </cfRule>
  </conditionalFormatting>
  <conditionalFormatting sqref="N38">
    <cfRule type="cellIs" priority="616" operator="equal" aboveAverage="0" equalAverage="0" bottom="0" percent="0" rank="0" text="" dxfId="1">
      <formula>"-"</formula>
    </cfRule>
  </conditionalFormatting>
  <conditionalFormatting sqref="F34">
    <cfRule type="cellIs" priority="617" operator="equal" aboveAverage="0" equalAverage="0" bottom="0" percent="0" rank="0" text="" dxfId="1">
      <formula>"-"</formula>
    </cfRule>
  </conditionalFormatting>
  <conditionalFormatting sqref="F34">
    <cfRule type="cellIs" priority="618" operator="equal" aboveAverage="0" equalAverage="0" bottom="0" percent="0" rank="0" text="" dxfId="1">
      <formula>"-"</formula>
    </cfRule>
  </conditionalFormatting>
  <conditionalFormatting sqref="F35">
    <cfRule type="cellIs" priority="619" operator="equal" aboveAverage="0" equalAverage="0" bottom="0" percent="0" rank="0" text="" dxfId="1">
      <formula>"-"</formula>
    </cfRule>
  </conditionalFormatting>
  <conditionalFormatting sqref="F35">
    <cfRule type="cellIs" priority="620" operator="equal" aboveAverage="0" equalAverage="0" bottom="0" percent="0" rank="0" text="" dxfId="1">
      <formula>"-"</formula>
    </cfRule>
  </conditionalFormatting>
  <conditionalFormatting sqref="F36">
    <cfRule type="cellIs" priority="621" operator="equal" aboveAverage="0" equalAverage="0" bottom="0" percent="0" rank="0" text="" dxfId="1">
      <formula>"-"</formula>
    </cfRule>
  </conditionalFormatting>
  <conditionalFormatting sqref="F36">
    <cfRule type="cellIs" priority="622" operator="equal" aboveAverage="0" equalAverage="0" bottom="0" percent="0" rank="0" text="" dxfId="1">
      <formula>"-"</formula>
    </cfRule>
  </conditionalFormatting>
  <conditionalFormatting sqref="F37">
    <cfRule type="cellIs" priority="623" operator="equal" aboveAverage="0" equalAverage="0" bottom="0" percent="0" rank="0" text="" dxfId="1">
      <formula>"-"</formula>
    </cfRule>
  </conditionalFormatting>
  <conditionalFormatting sqref="F37">
    <cfRule type="cellIs" priority="624" operator="equal" aboveAverage="0" equalAverage="0" bottom="0" percent="0" rank="0" text="" dxfId="1">
      <formula>"-"</formula>
    </cfRule>
  </conditionalFormatting>
  <conditionalFormatting sqref="F38">
    <cfRule type="cellIs" priority="625" operator="equal" aboveAverage="0" equalAverage="0" bottom="0" percent="0" rank="0" text="" dxfId="1">
      <formula>"-"</formula>
    </cfRule>
  </conditionalFormatting>
  <conditionalFormatting sqref="F38">
    <cfRule type="cellIs" priority="626" operator="equal" aboveAverage="0" equalAverage="0" bottom="0" percent="0" rank="0" text="" dxfId="1">
      <formula>"-"</formula>
    </cfRule>
  </conditionalFormatting>
  <conditionalFormatting sqref="F44">
    <cfRule type="cellIs" priority="627" operator="equal" aboveAverage="0" equalAverage="0" bottom="0" percent="0" rank="0" text="" dxfId="1">
      <formula>"-"</formula>
    </cfRule>
  </conditionalFormatting>
  <conditionalFormatting sqref="F44">
    <cfRule type="cellIs" priority="628" operator="equal" aboveAverage="0" equalAverage="0" bottom="0" percent="0" rank="0" text="" dxfId="1">
      <formula>"-"</formula>
    </cfRule>
  </conditionalFormatting>
  <conditionalFormatting sqref="F45">
    <cfRule type="cellIs" priority="629" operator="equal" aboveAverage="0" equalAverage="0" bottom="0" percent="0" rank="0" text="" dxfId="1">
      <formula>"-"</formula>
    </cfRule>
  </conditionalFormatting>
  <conditionalFormatting sqref="F45">
    <cfRule type="cellIs" priority="630" operator="equal" aboveAverage="0" equalAverage="0" bottom="0" percent="0" rank="0" text="" dxfId="1">
      <formula>"-"</formula>
    </cfRule>
  </conditionalFormatting>
  <conditionalFormatting sqref="F46">
    <cfRule type="cellIs" priority="631" operator="equal" aboveAverage="0" equalAverage="0" bottom="0" percent="0" rank="0" text="" dxfId="1">
      <formula>"-"</formula>
    </cfRule>
  </conditionalFormatting>
  <conditionalFormatting sqref="F46">
    <cfRule type="cellIs" priority="632" operator="equal" aboveAverage="0" equalAverage="0" bottom="0" percent="0" rank="0" text="" dxfId="1">
      <formula>"-"</formula>
    </cfRule>
  </conditionalFormatting>
  <conditionalFormatting sqref="F47">
    <cfRule type="cellIs" priority="633" operator="equal" aboveAverage="0" equalAverage="0" bottom="0" percent="0" rank="0" text="" dxfId="1">
      <formula>"-"</formula>
    </cfRule>
  </conditionalFormatting>
  <conditionalFormatting sqref="F47">
    <cfRule type="cellIs" priority="634" operator="equal" aboveAverage="0" equalAverage="0" bottom="0" percent="0" rank="0" text="" dxfId="1">
      <formula>"-"</formula>
    </cfRule>
  </conditionalFormatting>
  <conditionalFormatting sqref="F48">
    <cfRule type="cellIs" priority="635" operator="equal" aboveAverage="0" equalAverage="0" bottom="0" percent="0" rank="0" text="" dxfId="1">
      <formula>"-"</formula>
    </cfRule>
  </conditionalFormatting>
  <conditionalFormatting sqref="F48">
    <cfRule type="cellIs" priority="636" operator="equal" aboveAverage="0" equalAverage="0" bottom="0" percent="0" rank="0" text="" dxfId="1">
      <formula>"-"</formula>
    </cfRule>
  </conditionalFormatting>
  <conditionalFormatting sqref="V45:V48">
    <cfRule type="cellIs" priority="637" operator="equal" aboveAverage="0" equalAverage="0" bottom="0" percent="0" rank="0" text="" dxfId="1">
      <formula>"-"</formula>
    </cfRule>
  </conditionalFormatting>
  <conditionalFormatting sqref="V44">
    <cfRule type="cellIs" priority="638" operator="equal" aboveAverage="0" equalAverage="0" bottom="0" percent="0" rank="0" text="" dxfId="1">
      <formula>"-"</formula>
    </cfRule>
  </conditionalFormatting>
  <conditionalFormatting sqref="V44">
    <cfRule type="cellIs" priority="639" operator="equal" aboveAverage="0" equalAverage="0" bottom="0" percent="0" rank="0" text="" dxfId="1">
      <formula>"-"</formula>
    </cfRule>
  </conditionalFormatting>
  <conditionalFormatting sqref="V45">
    <cfRule type="cellIs" priority="640" operator="equal" aboveAverage="0" equalAverage="0" bottom="0" percent="0" rank="0" text="" dxfId="1">
      <formula>"-"</formula>
    </cfRule>
  </conditionalFormatting>
  <conditionalFormatting sqref="V45">
    <cfRule type="cellIs" priority="641" operator="equal" aboveAverage="0" equalAverage="0" bottom="0" percent="0" rank="0" text="" dxfId="1">
      <formula>"-"</formula>
    </cfRule>
  </conditionalFormatting>
  <conditionalFormatting sqref="V46">
    <cfRule type="cellIs" priority="642" operator="equal" aboveAverage="0" equalAverage="0" bottom="0" percent="0" rank="0" text="" dxfId="1">
      <formula>"-"</formula>
    </cfRule>
  </conditionalFormatting>
  <conditionalFormatting sqref="V46">
    <cfRule type="cellIs" priority="643" operator="equal" aboveAverage="0" equalAverage="0" bottom="0" percent="0" rank="0" text="" dxfId="1">
      <formula>"-"</formula>
    </cfRule>
  </conditionalFormatting>
  <conditionalFormatting sqref="V47">
    <cfRule type="cellIs" priority="644" operator="equal" aboveAverage="0" equalAverage="0" bottom="0" percent="0" rank="0" text="" dxfId="1">
      <formula>"-"</formula>
    </cfRule>
  </conditionalFormatting>
  <conditionalFormatting sqref="V47">
    <cfRule type="cellIs" priority="645" operator="equal" aboveAverage="0" equalAverage="0" bottom="0" percent="0" rank="0" text="" dxfId="1">
      <formula>"-"</formula>
    </cfRule>
  </conditionalFormatting>
  <conditionalFormatting sqref="V48">
    <cfRule type="cellIs" priority="646" operator="equal" aboveAverage="0" equalAverage="0" bottom="0" percent="0" rank="0" text="" dxfId="1">
      <formula>"-"</formula>
    </cfRule>
  </conditionalFormatting>
  <conditionalFormatting sqref="V48">
    <cfRule type="cellIs" priority="647" operator="equal" aboveAverage="0" equalAverage="0" bottom="0" percent="0" rank="0" text="" dxfId="1">
      <formula>"-"</formula>
    </cfRule>
  </conditionalFormatting>
  <conditionalFormatting sqref="W45:W48">
    <cfRule type="cellIs" priority="648" operator="equal" aboveAverage="0" equalAverage="0" bottom="0" percent="0" rank="0" text="" dxfId="1">
      <formula>"-"</formula>
    </cfRule>
  </conditionalFormatting>
  <conditionalFormatting sqref="W44">
    <cfRule type="cellIs" priority="649" operator="equal" aboveAverage="0" equalAverage="0" bottom="0" percent="0" rank="0" text="" dxfId="1">
      <formula>"-"</formula>
    </cfRule>
  </conditionalFormatting>
  <conditionalFormatting sqref="W44">
    <cfRule type="cellIs" priority="650" operator="equal" aboveAverage="0" equalAverage="0" bottom="0" percent="0" rank="0" text="" dxfId="1">
      <formula>"-"</formula>
    </cfRule>
  </conditionalFormatting>
  <conditionalFormatting sqref="W45">
    <cfRule type="cellIs" priority="651" operator="equal" aboveAverage="0" equalAverage="0" bottom="0" percent="0" rank="0" text="" dxfId="1">
      <formula>"-"</formula>
    </cfRule>
  </conditionalFormatting>
  <conditionalFormatting sqref="W45">
    <cfRule type="cellIs" priority="652" operator="equal" aboveAverage="0" equalAverage="0" bottom="0" percent="0" rank="0" text="" dxfId="1">
      <formula>"-"</formula>
    </cfRule>
  </conditionalFormatting>
  <conditionalFormatting sqref="W46">
    <cfRule type="cellIs" priority="653" operator="equal" aboveAverage="0" equalAverage="0" bottom="0" percent="0" rank="0" text="" dxfId="1">
      <formula>"-"</formula>
    </cfRule>
  </conditionalFormatting>
  <conditionalFormatting sqref="W46">
    <cfRule type="cellIs" priority="654" operator="equal" aboveAverage="0" equalAverage="0" bottom="0" percent="0" rank="0" text="" dxfId="1">
      <formula>"-"</formula>
    </cfRule>
  </conditionalFormatting>
  <conditionalFormatting sqref="W47">
    <cfRule type="cellIs" priority="655" operator="equal" aboveAverage="0" equalAverage="0" bottom="0" percent="0" rank="0" text="" dxfId="1">
      <formula>"-"</formula>
    </cfRule>
  </conditionalFormatting>
  <conditionalFormatting sqref="W47">
    <cfRule type="cellIs" priority="656" operator="equal" aboveAverage="0" equalAverage="0" bottom="0" percent="0" rank="0" text="" dxfId="1">
      <formula>"-"</formula>
    </cfRule>
  </conditionalFormatting>
  <conditionalFormatting sqref="W48">
    <cfRule type="cellIs" priority="657" operator="equal" aboveAverage="0" equalAverage="0" bottom="0" percent="0" rank="0" text="" dxfId="1">
      <formula>"-"</formula>
    </cfRule>
  </conditionalFormatting>
  <conditionalFormatting sqref="W48">
    <cfRule type="cellIs" priority="658" operator="equal" aboveAverage="0" equalAverage="0" bottom="0" percent="0" rank="0" text="" dxfId="1">
      <formula>"-"</formula>
    </cfRule>
  </conditionalFormatting>
  <conditionalFormatting sqref="X45:X48">
    <cfRule type="cellIs" priority="659" operator="equal" aboveAverage="0" equalAverage="0" bottom="0" percent="0" rank="0" text="" dxfId="1">
      <formula>"-"</formula>
    </cfRule>
  </conditionalFormatting>
  <conditionalFormatting sqref="X44">
    <cfRule type="cellIs" priority="660" operator="equal" aboveAverage="0" equalAverage="0" bottom="0" percent="0" rank="0" text="" dxfId="1">
      <formula>"-"</formula>
    </cfRule>
  </conditionalFormatting>
  <conditionalFormatting sqref="X44">
    <cfRule type="cellIs" priority="661" operator="equal" aboveAverage="0" equalAverage="0" bottom="0" percent="0" rank="0" text="" dxfId="1">
      <formula>"-"</formula>
    </cfRule>
  </conditionalFormatting>
  <conditionalFormatting sqref="X45">
    <cfRule type="cellIs" priority="662" operator="equal" aboveAverage="0" equalAverage="0" bottom="0" percent="0" rank="0" text="" dxfId="1">
      <formula>"-"</formula>
    </cfRule>
  </conditionalFormatting>
  <conditionalFormatting sqref="X45">
    <cfRule type="cellIs" priority="663" operator="equal" aboveAverage="0" equalAverage="0" bottom="0" percent="0" rank="0" text="" dxfId="1">
      <formula>"-"</formula>
    </cfRule>
  </conditionalFormatting>
  <conditionalFormatting sqref="X46">
    <cfRule type="cellIs" priority="664" operator="equal" aboveAverage="0" equalAverage="0" bottom="0" percent="0" rank="0" text="" dxfId="1">
      <formula>"-"</formula>
    </cfRule>
  </conditionalFormatting>
  <conditionalFormatting sqref="X46">
    <cfRule type="cellIs" priority="665" operator="equal" aboveAverage="0" equalAverage="0" bottom="0" percent="0" rank="0" text="" dxfId="1">
      <formula>"-"</formula>
    </cfRule>
  </conditionalFormatting>
  <conditionalFormatting sqref="X47">
    <cfRule type="cellIs" priority="666" operator="equal" aboveAverage="0" equalAverage="0" bottom="0" percent="0" rank="0" text="" dxfId="1">
      <formula>"-"</formula>
    </cfRule>
  </conditionalFormatting>
  <conditionalFormatting sqref="X47">
    <cfRule type="cellIs" priority="667" operator="equal" aboveAverage="0" equalAverage="0" bottom="0" percent="0" rank="0" text="" dxfId="1">
      <formula>"-"</formula>
    </cfRule>
  </conditionalFormatting>
  <conditionalFormatting sqref="X48">
    <cfRule type="cellIs" priority="668" operator="equal" aboveAverage="0" equalAverage="0" bottom="0" percent="0" rank="0" text="" dxfId="1">
      <formula>"-"</formula>
    </cfRule>
  </conditionalFormatting>
  <conditionalFormatting sqref="X48">
    <cfRule type="cellIs" priority="669" operator="equal" aboveAverage="0" equalAverage="0" bottom="0" percent="0" rank="0" text="" dxfId="1">
      <formula>"-"</formula>
    </cfRule>
  </conditionalFormatting>
  <conditionalFormatting sqref="D49">
    <cfRule type="cellIs" priority="670" operator="equal" aboveAverage="0" equalAverage="0" bottom="0" percent="0" rank="0" text="" dxfId="1">
      <formula>"-"</formula>
    </cfRule>
  </conditionalFormatting>
  <conditionalFormatting sqref="D49">
    <cfRule type="cellIs" priority="671" operator="equal" aboveAverage="0" equalAverage="0" bottom="0" percent="0" rank="0" text="" dxfId="1">
      <formula>"-"</formula>
    </cfRule>
  </conditionalFormatting>
  <conditionalFormatting sqref="E49">
    <cfRule type="cellIs" priority="672" operator="equal" aboveAverage="0" equalAverage="0" bottom="0" percent="0" rank="0" text="" dxfId="1">
      <formula>"-"</formula>
    </cfRule>
  </conditionalFormatting>
  <conditionalFormatting sqref="E49">
    <cfRule type="cellIs" priority="673" operator="equal" aboveAverage="0" equalAverage="0" bottom="0" percent="0" rank="0" text="" dxfId="1">
      <formula>"-"</formula>
    </cfRule>
  </conditionalFormatting>
  <conditionalFormatting sqref="F49">
    <cfRule type="cellIs" priority="674" operator="equal" aboveAverage="0" equalAverage="0" bottom="0" percent="0" rank="0" text="" dxfId="1">
      <formula>"-"</formula>
    </cfRule>
  </conditionalFormatting>
  <conditionalFormatting sqref="F49">
    <cfRule type="cellIs" priority="675" operator="equal" aboveAverage="0" equalAverage="0" bottom="0" percent="0" rank="0" text="" dxfId="1">
      <formula>"-"</formula>
    </cfRule>
  </conditionalFormatting>
  <conditionalFormatting sqref="G49">
    <cfRule type="cellIs" priority="676" operator="equal" aboveAverage="0" equalAverage="0" bottom="0" percent="0" rank="0" text="" dxfId="1">
      <formula>"-"</formula>
    </cfRule>
  </conditionalFormatting>
  <conditionalFormatting sqref="G49">
    <cfRule type="cellIs" priority="677" operator="equal" aboveAverage="0" equalAverage="0" bottom="0" percent="0" rank="0" text="" dxfId="1">
      <formula>"-"</formula>
    </cfRule>
  </conditionalFormatting>
  <conditionalFormatting sqref="H49">
    <cfRule type="cellIs" priority="678" operator="equal" aboveAverage="0" equalAverage="0" bottom="0" percent="0" rank="0" text="" dxfId="1">
      <formula>"-"</formula>
    </cfRule>
  </conditionalFormatting>
  <conditionalFormatting sqref="H49">
    <cfRule type="cellIs" priority="679" operator="equal" aboveAverage="0" equalAverage="0" bottom="0" percent="0" rank="0" text="" dxfId="1">
      <formula>"-"</formula>
    </cfRule>
  </conditionalFormatting>
  <conditionalFormatting sqref="I49">
    <cfRule type="cellIs" priority="680" operator="equal" aboveAverage="0" equalAverage="0" bottom="0" percent="0" rank="0" text="" dxfId="1">
      <formula>"-"</formula>
    </cfRule>
  </conditionalFormatting>
  <conditionalFormatting sqref="I49">
    <cfRule type="cellIs" priority="681" operator="equal" aboveAverage="0" equalAverage="0" bottom="0" percent="0" rank="0" text="" dxfId="1">
      <formula>"-"</formula>
    </cfRule>
  </conditionalFormatting>
  <conditionalFormatting sqref="J49">
    <cfRule type="cellIs" priority="682" operator="equal" aboveAverage="0" equalAverage="0" bottom="0" percent="0" rank="0" text="" dxfId="1">
      <formula>"-"</formula>
    </cfRule>
  </conditionalFormatting>
  <conditionalFormatting sqref="J49">
    <cfRule type="cellIs" priority="683" operator="equal" aboveAverage="0" equalAverage="0" bottom="0" percent="0" rank="0" text="" dxfId="1">
      <formula>"-"</formula>
    </cfRule>
  </conditionalFormatting>
  <conditionalFormatting sqref="K49">
    <cfRule type="cellIs" priority="684" operator="equal" aboveAverage="0" equalAverage="0" bottom="0" percent="0" rank="0" text="" dxfId="1">
      <formula>"-"</formula>
    </cfRule>
  </conditionalFormatting>
  <conditionalFormatting sqref="K49">
    <cfRule type="cellIs" priority="685" operator="equal" aboveAverage="0" equalAverage="0" bottom="0" percent="0" rank="0" text="" dxfId="1">
      <formula>"-"</formula>
    </cfRule>
  </conditionalFormatting>
  <conditionalFormatting sqref="L49">
    <cfRule type="cellIs" priority="686" operator="equal" aboveAverage="0" equalAverage="0" bottom="0" percent="0" rank="0" text="" dxfId="1">
      <formula>"-"</formula>
    </cfRule>
  </conditionalFormatting>
  <conditionalFormatting sqref="L49">
    <cfRule type="cellIs" priority="687" operator="equal" aboveAverage="0" equalAverage="0" bottom="0" percent="0" rank="0" text="" dxfId="1">
      <formula>"-"</formula>
    </cfRule>
  </conditionalFormatting>
  <conditionalFormatting sqref="M49">
    <cfRule type="cellIs" priority="688" operator="equal" aboveAverage="0" equalAverage="0" bottom="0" percent="0" rank="0" text="" dxfId="1">
      <formula>"-"</formula>
    </cfRule>
  </conditionalFormatting>
  <conditionalFormatting sqref="M49">
    <cfRule type="cellIs" priority="689" operator="equal" aboveAverage="0" equalAverage="0" bottom="0" percent="0" rank="0" text="" dxfId="1">
      <formula>"-"</formula>
    </cfRule>
  </conditionalFormatting>
  <conditionalFormatting sqref="N49">
    <cfRule type="cellIs" priority="690" operator="equal" aboveAverage="0" equalAverage="0" bottom="0" percent="0" rank="0" text="" dxfId="1">
      <formula>"-"</formula>
    </cfRule>
  </conditionalFormatting>
  <conditionalFormatting sqref="N49">
    <cfRule type="cellIs" priority="691" operator="equal" aboveAverage="0" equalAverage="0" bottom="0" percent="0" rank="0" text="" dxfId="1">
      <formula>"-"</formula>
    </cfRule>
  </conditionalFormatting>
  <conditionalFormatting sqref="O49">
    <cfRule type="cellIs" priority="692" operator="equal" aboveAverage="0" equalAverage="0" bottom="0" percent="0" rank="0" text="" dxfId="1">
      <formula>"-"</formula>
    </cfRule>
  </conditionalFormatting>
  <conditionalFormatting sqref="O49">
    <cfRule type="cellIs" priority="693" operator="equal" aboveAverage="0" equalAverage="0" bottom="0" percent="0" rank="0" text="" dxfId="1">
      <formula>"-"</formula>
    </cfRule>
  </conditionalFormatting>
  <conditionalFormatting sqref="P49">
    <cfRule type="cellIs" priority="694" operator="equal" aboveAverage="0" equalAverage="0" bottom="0" percent="0" rank="0" text="" dxfId="1">
      <formula>"-"</formula>
    </cfRule>
  </conditionalFormatting>
  <conditionalFormatting sqref="P49">
    <cfRule type="cellIs" priority="695" operator="equal" aboveAverage="0" equalAverage="0" bottom="0" percent="0" rank="0" text="" dxfId="1">
      <formula>"-"</formula>
    </cfRule>
  </conditionalFormatting>
  <conditionalFormatting sqref="Q49">
    <cfRule type="cellIs" priority="696" operator="equal" aboveAverage="0" equalAverage="0" bottom="0" percent="0" rank="0" text="" dxfId="1">
      <formula>"-"</formula>
    </cfRule>
  </conditionalFormatting>
  <conditionalFormatting sqref="Q49">
    <cfRule type="cellIs" priority="697" operator="equal" aboveAverage="0" equalAverage="0" bottom="0" percent="0" rank="0" text="" dxfId="1">
      <formula>"-"</formula>
    </cfRule>
  </conditionalFormatting>
  <conditionalFormatting sqref="R49">
    <cfRule type="cellIs" priority="698" operator="equal" aboveAverage="0" equalAverage="0" bottom="0" percent="0" rank="0" text="" dxfId="1">
      <formula>"-"</formula>
    </cfRule>
  </conditionalFormatting>
  <conditionalFormatting sqref="R49">
    <cfRule type="cellIs" priority="699" operator="equal" aboveAverage="0" equalAverage="0" bottom="0" percent="0" rank="0" text="" dxfId="1">
      <formula>"-"</formula>
    </cfRule>
  </conditionalFormatting>
  <conditionalFormatting sqref="S49">
    <cfRule type="cellIs" priority="700" operator="equal" aboveAverage="0" equalAverage="0" bottom="0" percent="0" rank="0" text="" dxfId="1">
      <formula>"-"</formula>
    </cfRule>
  </conditionalFormatting>
  <conditionalFormatting sqref="S49">
    <cfRule type="cellIs" priority="701" operator="equal" aboveAverage="0" equalAverage="0" bottom="0" percent="0" rank="0" text="" dxfId="1">
      <formula>"-"</formula>
    </cfRule>
  </conditionalFormatting>
  <conditionalFormatting sqref="T49">
    <cfRule type="cellIs" priority="702" operator="equal" aboveAverage="0" equalAverage="0" bottom="0" percent="0" rank="0" text="" dxfId="1">
      <formula>"-"</formula>
    </cfRule>
  </conditionalFormatting>
  <conditionalFormatting sqref="T49">
    <cfRule type="cellIs" priority="703" operator="equal" aboveAverage="0" equalAverage="0" bottom="0" percent="0" rank="0" text="" dxfId="1">
      <formula>"-"</formula>
    </cfRule>
  </conditionalFormatting>
  <conditionalFormatting sqref="U49">
    <cfRule type="cellIs" priority="704" operator="equal" aboveAverage="0" equalAverage="0" bottom="0" percent="0" rank="0" text="" dxfId="1">
      <formula>"-"</formula>
    </cfRule>
  </conditionalFormatting>
  <conditionalFormatting sqref="U49">
    <cfRule type="cellIs" priority="705" operator="equal" aboveAverage="0" equalAverage="0" bottom="0" percent="0" rank="0" text="" dxfId="1">
      <formula>"-"</formula>
    </cfRule>
  </conditionalFormatting>
  <conditionalFormatting sqref="V49">
    <cfRule type="cellIs" priority="706" operator="equal" aboveAverage="0" equalAverage="0" bottom="0" percent="0" rank="0" text="" dxfId="1">
      <formula>"-"</formula>
    </cfRule>
  </conditionalFormatting>
  <conditionalFormatting sqref="V49">
    <cfRule type="cellIs" priority="707" operator="equal" aboveAverage="0" equalAverage="0" bottom="0" percent="0" rank="0" text="" dxfId="1">
      <formula>"-"</formula>
    </cfRule>
  </conditionalFormatting>
  <conditionalFormatting sqref="W49">
    <cfRule type="cellIs" priority="708" operator="equal" aboveAverage="0" equalAverage="0" bottom="0" percent="0" rank="0" text="" dxfId="1">
      <formula>"-"</formula>
    </cfRule>
  </conditionalFormatting>
  <conditionalFormatting sqref="W49">
    <cfRule type="cellIs" priority="709" operator="equal" aboveAverage="0" equalAverage="0" bottom="0" percent="0" rank="0" text="" dxfId="1">
      <formula>"-"</formula>
    </cfRule>
  </conditionalFormatting>
  <conditionalFormatting sqref="X49">
    <cfRule type="cellIs" priority="710" operator="equal" aboveAverage="0" equalAverage="0" bottom="0" percent="0" rank="0" text="" dxfId="1">
      <formula>"-"</formula>
    </cfRule>
  </conditionalFormatting>
  <conditionalFormatting sqref="X49">
    <cfRule type="cellIs" priority="711" operator="equal" aboveAverage="0" equalAverage="0" bottom="0" percent="0" rank="0" text="" dxfId="1">
      <formula>"-"</formula>
    </cfRule>
  </conditionalFormatting>
  <conditionalFormatting sqref="Y49">
    <cfRule type="cellIs" priority="712" operator="equal" aboveAverage="0" equalAverage="0" bottom="0" percent="0" rank="0" text="" dxfId="1">
      <formula>"-"</formula>
    </cfRule>
  </conditionalFormatting>
  <conditionalFormatting sqref="Y49">
    <cfRule type="cellIs" priority="713" operator="equal" aboveAverage="0" equalAverage="0" bottom="0" percent="0" rank="0" text="" dxfId="1">
      <formula>"-"</formula>
    </cfRule>
  </conditionalFormatting>
  <conditionalFormatting sqref="Z49">
    <cfRule type="cellIs" priority="714" operator="equal" aboveAverage="0" equalAverage="0" bottom="0" percent="0" rank="0" text="" dxfId="1">
      <formula>"-"</formula>
    </cfRule>
  </conditionalFormatting>
  <conditionalFormatting sqref="Z49">
    <cfRule type="cellIs" priority="715" operator="equal" aboveAverage="0" equalAverage="0" bottom="0" percent="0" rank="0" text="" dxfId="1">
      <formula>"-"</formula>
    </cfRule>
  </conditionalFormatting>
  <conditionalFormatting sqref="AB49">
    <cfRule type="cellIs" priority="716" operator="equal" aboveAverage="0" equalAverage="0" bottom="0" percent="0" rank="0" text="" dxfId="1">
      <formula>"-"</formula>
    </cfRule>
  </conditionalFormatting>
  <conditionalFormatting sqref="AB49">
    <cfRule type="cellIs" priority="717" operator="equal" aboveAverage="0" equalAverage="0" bottom="0" percent="0" rank="0" text="" dxfId="1">
      <formula>"-"</formula>
    </cfRule>
  </conditionalFormatting>
  <conditionalFormatting sqref="AC49">
    <cfRule type="cellIs" priority="718" operator="equal" aboveAverage="0" equalAverage="0" bottom="0" percent="0" rank="0" text="" dxfId="1">
      <formula>"-"</formula>
    </cfRule>
  </conditionalFormatting>
  <conditionalFormatting sqref="AC49">
    <cfRule type="cellIs" priority="719" operator="equal" aboveAverage="0" equalAverage="0" bottom="0" percent="0" rank="0" text="" dxfId="1">
      <formula>"-"</formula>
    </cfRule>
  </conditionalFormatting>
  <conditionalFormatting sqref="D50">
    <cfRule type="cellIs" priority="720" operator="equal" aboveAverage="0" equalAverage="0" bottom="0" percent="0" rank="0" text="" dxfId="1">
      <formula>"-"</formula>
    </cfRule>
  </conditionalFormatting>
  <conditionalFormatting sqref="D50">
    <cfRule type="cellIs" priority="721" operator="equal" aboveAverage="0" equalAverage="0" bottom="0" percent="0" rank="0" text="" dxfId="1">
      <formula>"-"</formula>
    </cfRule>
  </conditionalFormatting>
  <conditionalFormatting sqref="E50">
    <cfRule type="cellIs" priority="722" operator="equal" aboveAverage="0" equalAverage="0" bottom="0" percent="0" rank="0" text="" dxfId="1">
      <formula>"-"</formula>
    </cfRule>
  </conditionalFormatting>
  <conditionalFormatting sqref="E50">
    <cfRule type="cellIs" priority="723" operator="equal" aboveAverage="0" equalAverage="0" bottom="0" percent="0" rank="0" text="" dxfId="1">
      <formula>"-"</formula>
    </cfRule>
  </conditionalFormatting>
  <conditionalFormatting sqref="F50">
    <cfRule type="cellIs" priority="724" operator="equal" aboveAverage="0" equalAverage="0" bottom="0" percent="0" rank="0" text="" dxfId="1">
      <formula>"-"</formula>
    </cfRule>
  </conditionalFormatting>
  <conditionalFormatting sqref="F50">
    <cfRule type="cellIs" priority="725" operator="equal" aboveAverage="0" equalAverage="0" bottom="0" percent="0" rank="0" text="" dxfId="1">
      <formula>"-"</formula>
    </cfRule>
  </conditionalFormatting>
  <conditionalFormatting sqref="G50">
    <cfRule type="cellIs" priority="726" operator="equal" aboveAverage="0" equalAverage="0" bottom="0" percent="0" rank="0" text="" dxfId="1">
      <formula>"-"</formula>
    </cfRule>
  </conditionalFormatting>
  <conditionalFormatting sqref="G50">
    <cfRule type="cellIs" priority="727" operator="equal" aboveAverage="0" equalAverage="0" bottom="0" percent="0" rank="0" text="" dxfId="1">
      <formula>"-"</formula>
    </cfRule>
  </conditionalFormatting>
  <conditionalFormatting sqref="H50">
    <cfRule type="cellIs" priority="728" operator="equal" aboveAverage="0" equalAverage="0" bottom="0" percent="0" rank="0" text="" dxfId="1">
      <formula>"-"</formula>
    </cfRule>
  </conditionalFormatting>
  <conditionalFormatting sqref="H50">
    <cfRule type="cellIs" priority="729" operator="equal" aboveAverage="0" equalAverage="0" bottom="0" percent="0" rank="0" text="" dxfId="1">
      <formula>"-"</formula>
    </cfRule>
  </conditionalFormatting>
  <conditionalFormatting sqref="I50">
    <cfRule type="cellIs" priority="730" operator="equal" aboveAverage="0" equalAverage="0" bottom="0" percent="0" rank="0" text="" dxfId="1">
      <formula>"-"</formula>
    </cfRule>
  </conditionalFormatting>
  <conditionalFormatting sqref="I50">
    <cfRule type="cellIs" priority="731" operator="equal" aboveAverage="0" equalAverage="0" bottom="0" percent="0" rank="0" text="" dxfId="1">
      <formula>"-"</formula>
    </cfRule>
  </conditionalFormatting>
  <conditionalFormatting sqref="J50">
    <cfRule type="cellIs" priority="732" operator="equal" aboveAverage="0" equalAverage="0" bottom="0" percent="0" rank="0" text="" dxfId="1">
      <formula>"-"</formula>
    </cfRule>
  </conditionalFormatting>
  <conditionalFormatting sqref="J50">
    <cfRule type="cellIs" priority="733" operator="equal" aboveAverage="0" equalAverage="0" bottom="0" percent="0" rank="0" text="" dxfId="1">
      <formula>"-"</formula>
    </cfRule>
  </conditionalFormatting>
  <conditionalFormatting sqref="K50">
    <cfRule type="cellIs" priority="734" operator="equal" aboveAverage="0" equalAverage="0" bottom="0" percent="0" rank="0" text="" dxfId="1">
      <formula>"-"</formula>
    </cfRule>
  </conditionalFormatting>
  <conditionalFormatting sqref="K50">
    <cfRule type="cellIs" priority="735" operator="equal" aboveAverage="0" equalAverage="0" bottom="0" percent="0" rank="0" text="" dxfId="1">
      <formula>"-"</formula>
    </cfRule>
  </conditionalFormatting>
  <conditionalFormatting sqref="L50">
    <cfRule type="cellIs" priority="736" operator="equal" aboveAverage="0" equalAverage="0" bottom="0" percent="0" rank="0" text="" dxfId="1">
      <formula>"-"</formula>
    </cfRule>
  </conditionalFormatting>
  <conditionalFormatting sqref="L50">
    <cfRule type="cellIs" priority="737" operator="equal" aboveAverage="0" equalAverage="0" bottom="0" percent="0" rank="0" text="" dxfId="1">
      <formula>"-"</formula>
    </cfRule>
  </conditionalFormatting>
  <conditionalFormatting sqref="M50">
    <cfRule type="cellIs" priority="738" operator="equal" aboveAverage="0" equalAverage="0" bottom="0" percent="0" rank="0" text="" dxfId="1">
      <formula>"-"</formula>
    </cfRule>
  </conditionalFormatting>
  <conditionalFormatting sqref="M50">
    <cfRule type="cellIs" priority="739" operator="equal" aboveAverage="0" equalAverage="0" bottom="0" percent="0" rank="0" text="" dxfId="1">
      <formula>"-"</formula>
    </cfRule>
  </conditionalFormatting>
  <conditionalFormatting sqref="N50">
    <cfRule type="cellIs" priority="740" operator="equal" aboveAverage="0" equalAverage="0" bottom="0" percent="0" rank="0" text="" dxfId="1">
      <formula>"-"</formula>
    </cfRule>
  </conditionalFormatting>
  <conditionalFormatting sqref="N50">
    <cfRule type="cellIs" priority="741" operator="equal" aboveAverage="0" equalAverage="0" bottom="0" percent="0" rank="0" text="" dxfId="1">
      <formula>"-"</formula>
    </cfRule>
  </conditionalFormatting>
  <conditionalFormatting sqref="O50">
    <cfRule type="cellIs" priority="742" operator="equal" aboveAverage="0" equalAverage="0" bottom="0" percent="0" rank="0" text="" dxfId="1">
      <formula>"-"</formula>
    </cfRule>
  </conditionalFormatting>
  <conditionalFormatting sqref="O50">
    <cfRule type="cellIs" priority="743" operator="equal" aboveAverage="0" equalAverage="0" bottom="0" percent="0" rank="0" text="" dxfId="1">
      <formula>"-"</formula>
    </cfRule>
  </conditionalFormatting>
  <conditionalFormatting sqref="P50">
    <cfRule type="cellIs" priority="744" operator="equal" aboveAverage="0" equalAverage="0" bottom="0" percent="0" rank="0" text="" dxfId="1">
      <formula>"-"</formula>
    </cfRule>
  </conditionalFormatting>
  <conditionalFormatting sqref="P50">
    <cfRule type="cellIs" priority="745" operator="equal" aboveAverage="0" equalAverage="0" bottom="0" percent="0" rank="0" text="" dxfId="1">
      <formula>"-"</formula>
    </cfRule>
  </conditionalFormatting>
  <conditionalFormatting sqref="Q50">
    <cfRule type="cellIs" priority="746" operator="equal" aboveAverage="0" equalAverage="0" bottom="0" percent="0" rank="0" text="" dxfId="1">
      <formula>"-"</formula>
    </cfRule>
  </conditionalFormatting>
  <conditionalFormatting sqref="Q50">
    <cfRule type="cellIs" priority="747" operator="equal" aboveAverage="0" equalAverage="0" bottom="0" percent="0" rank="0" text="" dxfId="1">
      <formula>"-"</formula>
    </cfRule>
  </conditionalFormatting>
  <conditionalFormatting sqref="R50">
    <cfRule type="cellIs" priority="748" operator="equal" aboveAverage="0" equalAverage="0" bottom="0" percent="0" rank="0" text="" dxfId="1">
      <formula>"-"</formula>
    </cfRule>
  </conditionalFormatting>
  <conditionalFormatting sqref="R50">
    <cfRule type="cellIs" priority="749" operator="equal" aboveAverage="0" equalAverage="0" bottom="0" percent="0" rank="0" text="" dxfId="1">
      <formula>"-"</formula>
    </cfRule>
  </conditionalFormatting>
  <conditionalFormatting sqref="S50">
    <cfRule type="cellIs" priority="750" operator="equal" aboveAverage="0" equalAverage="0" bottom="0" percent="0" rank="0" text="" dxfId="1">
      <formula>"-"</formula>
    </cfRule>
  </conditionalFormatting>
  <conditionalFormatting sqref="S50">
    <cfRule type="cellIs" priority="751" operator="equal" aboveAverage="0" equalAverage="0" bottom="0" percent="0" rank="0" text="" dxfId="1">
      <formula>"-"</formula>
    </cfRule>
  </conditionalFormatting>
  <conditionalFormatting sqref="T50">
    <cfRule type="cellIs" priority="752" operator="equal" aboveAverage="0" equalAverage="0" bottom="0" percent="0" rank="0" text="" dxfId="1">
      <formula>"-"</formula>
    </cfRule>
  </conditionalFormatting>
  <conditionalFormatting sqref="T50">
    <cfRule type="cellIs" priority="753" operator="equal" aboveAverage="0" equalAverage="0" bottom="0" percent="0" rank="0" text="" dxfId="1">
      <formula>"-"</formula>
    </cfRule>
  </conditionalFormatting>
  <conditionalFormatting sqref="U50">
    <cfRule type="cellIs" priority="754" operator="equal" aboveAverage="0" equalAverage="0" bottom="0" percent="0" rank="0" text="" dxfId="1">
      <formula>"-"</formula>
    </cfRule>
  </conditionalFormatting>
  <conditionalFormatting sqref="U50">
    <cfRule type="cellIs" priority="755" operator="equal" aboveAverage="0" equalAverage="0" bottom="0" percent="0" rank="0" text="" dxfId="1">
      <formula>"-"</formula>
    </cfRule>
  </conditionalFormatting>
  <conditionalFormatting sqref="V50">
    <cfRule type="cellIs" priority="756" operator="equal" aboveAverage="0" equalAverage="0" bottom="0" percent="0" rank="0" text="" dxfId="1">
      <formula>"-"</formula>
    </cfRule>
  </conditionalFormatting>
  <conditionalFormatting sqref="V50">
    <cfRule type="cellIs" priority="757" operator="equal" aboveAverage="0" equalAverage="0" bottom="0" percent="0" rank="0" text="" dxfId="1">
      <formula>"-"</formula>
    </cfRule>
  </conditionalFormatting>
  <conditionalFormatting sqref="W50">
    <cfRule type="cellIs" priority="758" operator="equal" aboveAverage="0" equalAverage="0" bottom="0" percent="0" rank="0" text="" dxfId="1">
      <formula>"-"</formula>
    </cfRule>
  </conditionalFormatting>
  <conditionalFormatting sqref="W50">
    <cfRule type="cellIs" priority="759" operator="equal" aboveAverage="0" equalAverage="0" bottom="0" percent="0" rank="0" text="" dxfId="1">
      <formula>"-"</formula>
    </cfRule>
  </conditionalFormatting>
  <conditionalFormatting sqref="X50">
    <cfRule type="cellIs" priority="760" operator="equal" aboveAverage="0" equalAverage="0" bottom="0" percent="0" rank="0" text="" dxfId="1">
      <formula>"-"</formula>
    </cfRule>
  </conditionalFormatting>
  <conditionalFormatting sqref="X50">
    <cfRule type="cellIs" priority="761" operator="equal" aboveAverage="0" equalAverage="0" bottom="0" percent="0" rank="0" text="" dxfId="1">
      <formula>"-"</formula>
    </cfRule>
  </conditionalFormatting>
  <conditionalFormatting sqref="Y50">
    <cfRule type="cellIs" priority="762" operator="equal" aboveAverage="0" equalAverage="0" bottom="0" percent="0" rank="0" text="" dxfId="1">
      <formula>"-"</formula>
    </cfRule>
  </conditionalFormatting>
  <conditionalFormatting sqref="Y50">
    <cfRule type="cellIs" priority="763" operator="equal" aboveAverage="0" equalAverage="0" bottom="0" percent="0" rank="0" text="" dxfId="1">
      <formula>"-"</formula>
    </cfRule>
  </conditionalFormatting>
  <conditionalFormatting sqref="Z50">
    <cfRule type="cellIs" priority="764" operator="equal" aboveAverage="0" equalAverage="0" bottom="0" percent="0" rank="0" text="" dxfId="1">
      <formula>"-"</formula>
    </cfRule>
  </conditionalFormatting>
  <conditionalFormatting sqref="Z50">
    <cfRule type="cellIs" priority="765" operator="equal" aboveAverage="0" equalAverage="0" bottom="0" percent="0" rank="0" text="" dxfId="1">
      <formula>"-"</formula>
    </cfRule>
  </conditionalFormatting>
  <conditionalFormatting sqref="AB50">
    <cfRule type="cellIs" priority="766" operator="equal" aboveAverage="0" equalAverage="0" bottom="0" percent="0" rank="0" text="" dxfId="1">
      <formula>"-"</formula>
    </cfRule>
  </conditionalFormatting>
  <conditionalFormatting sqref="AB50">
    <cfRule type="cellIs" priority="767" operator="equal" aboveAverage="0" equalAverage="0" bottom="0" percent="0" rank="0" text="" dxfId="1">
      <formula>"-"</formula>
    </cfRule>
  </conditionalFormatting>
  <conditionalFormatting sqref="AC50">
    <cfRule type="cellIs" priority="768" operator="equal" aboveAverage="0" equalAverage="0" bottom="0" percent="0" rank="0" text="" dxfId="1">
      <formula>"-"</formula>
    </cfRule>
  </conditionalFormatting>
  <conditionalFormatting sqref="AC50">
    <cfRule type="cellIs" priority="769" operator="equal" aboveAverage="0" equalAverage="0" bottom="0" percent="0" rank="0" text="" dxfId="1">
      <formula>"-"</formula>
    </cfRule>
  </conditionalFormatting>
  <conditionalFormatting sqref="D51">
    <cfRule type="cellIs" priority="770" operator="equal" aboveAverage="0" equalAverage="0" bottom="0" percent="0" rank="0" text="" dxfId="1">
      <formula>"-"</formula>
    </cfRule>
  </conditionalFormatting>
  <conditionalFormatting sqref="D51">
    <cfRule type="cellIs" priority="771" operator="equal" aboveAverage="0" equalAverage="0" bottom="0" percent="0" rank="0" text="" dxfId="1">
      <formula>"-"</formula>
    </cfRule>
  </conditionalFormatting>
  <conditionalFormatting sqref="E51">
    <cfRule type="cellIs" priority="772" operator="equal" aboveAverage="0" equalAverage="0" bottom="0" percent="0" rank="0" text="" dxfId="1">
      <formula>"-"</formula>
    </cfRule>
  </conditionalFormatting>
  <conditionalFormatting sqref="E51">
    <cfRule type="cellIs" priority="773" operator="equal" aboveAverage="0" equalAverage="0" bottom="0" percent="0" rank="0" text="" dxfId="1">
      <formula>"-"</formula>
    </cfRule>
  </conditionalFormatting>
  <conditionalFormatting sqref="F51">
    <cfRule type="cellIs" priority="774" operator="equal" aboveAverage="0" equalAverage="0" bottom="0" percent="0" rank="0" text="" dxfId="1">
      <formula>"-"</formula>
    </cfRule>
  </conditionalFormatting>
  <conditionalFormatting sqref="F51">
    <cfRule type="cellIs" priority="775" operator="equal" aboveAverage="0" equalAverage="0" bottom="0" percent="0" rank="0" text="" dxfId="1">
      <formula>"-"</formula>
    </cfRule>
  </conditionalFormatting>
  <conditionalFormatting sqref="G51">
    <cfRule type="cellIs" priority="776" operator="equal" aboveAverage="0" equalAverage="0" bottom="0" percent="0" rank="0" text="" dxfId="1">
      <formula>"-"</formula>
    </cfRule>
  </conditionalFormatting>
  <conditionalFormatting sqref="G51">
    <cfRule type="cellIs" priority="777" operator="equal" aboveAverage="0" equalAverage="0" bottom="0" percent="0" rank="0" text="" dxfId="1">
      <formula>"-"</formula>
    </cfRule>
  </conditionalFormatting>
  <conditionalFormatting sqref="H51">
    <cfRule type="cellIs" priority="778" operator="equal" aboveAverage="0" equalAverage="0" bottom="0" percent="0" rank="0" text="" dxfId="1">
      <formula>"-"</formula>
    </cfRule>
  </conditionalFormatting>
  <conditionalFormatting sqref="H51">
    <cfRule type="cellIs" priority="779" operator="equal" aboveAverage="0" equalAverage="0" bottom="0" percent="0" rank="0" text="" dxfId="1">
      <formula>"-"</formula>
    </cfRule>
  </conditionalFormatting>
  <conditionalFormatting sqref="I51">
    <cfRule type="cellIs" priority="780" operator="equal" aboveAverage="0" equalAverage="0" bottom="0" percent="0" rank="0" text="" dxfId="1">
      <formula>"-"</formula>
    </cfRule>
  </conditionalFormatting>
  <conditionalFormatting sqref="I51">
    <cfRule type="cellIs" priority="781" operator="equal" aboveAverage="0" equalAverage="0" bottom="0" percent="0" rank="0" text="" dxfId="1">
      <formula>"-"</formula>
    </cfRule>
  </conditionalFormatting>
  <conditionalFormatting sqref="J51">
    <cfRule type="cellIs" priority="782" operator="equal" aboveAverage="0" equalAverage="0" bottom="0" percent="0" rank="0" text="" dxfId="1">
      <formula>"-"</formula>
    </cfRule>
  </conditionalFormatting>
  <conditionalFormatting sqref="J51">
    <cfRule type="cellIs" priority="783" operator="equal" aboveAverage="0" equalAverage="0" bottom="0" percent="0" rank="0" text="" dxfId="1">
      <formula>"-"</formula>
    </cfRule>
  </conditionalFormatting>
  <conditionalFormatting sqref="K51">
    <cfRule type="cellIs" priority="784" operator="equal" aboveAverage="0" equalAverage="0" bottom="0" percent="0" rank="0" text="" dxfId="1">
      <formula>"-"</formula>
    </cfRule>
  </conditionalFormatting>
  <conditionalFormatting sqref="K51">
    <cfRule type="cellIs" priority="785" operator="equal" aboveAverage="0" equalAverage="0" bottom="0" percent="0" rank="0" text="" dxfId="1">
      <formula>"-"</formula>
    </cfRule>
  </conditionalFormatting>
  <conditionalFormatting sqref="L51">
    <cfRule type="cellIs" priority="786" operator="equal" aboveAverage="0" equalAverage="0" bottom="0" percent="0" rank="0" text="" dxfId="1">
      <formula>"-"</formula>
    </cfRule>
  </conditionalFormatting>
  <conditionalFormatting sqref="L51">
    <cfRule type="cellIs" priority="787" operator="equal" aboveAverage="0" equalAverage="0" bottom="0" percent="0" rank="0" text="" dxfId="1">
      <formula>"-"</formula>
    </cfRule>
  </conditionalFormatting>
  <conditionalFormatting sqref="M51">
    <cfRule type="cellIs" priority="788" operator="equal" aboveAverage="0" equalAverage="0" bottom="0" percent="0" rank="0" text="" dxfId="1">
      <formula>"-"</formula>
    </cfRule>
  </conditionalFormatting>
  <conditionalFormatting sqref="M51">
    <cfRule type="cellIs" priority="789" operator="equal" aboveAverage="0" equalAverage="0" bottom="0" percent="0" rank="0" text="" dxfId="1">
      <formula>"-"</formula>
    </cfRule>
  </conditionalFormatting>
  <conditionalFormatting sqref="N51">
    <cfRule type="cellIs" priority="790" operator="equal" aboveAverage="0" equalAverage="0" bottom="0" percent="0" rank="0" text="" dxfId="1">
      <formula>"-"</formula>
    </cfRule>
  </conditionalFormatting>
  <conditionalFormatting sqref="N51">
    <cfRule type="cellIs" priority="791" operator="equal" aboveAverage="0" equalAverage="0" bottom="0" percent="0" rank="0" text="" dxfId="1">
      <formula>"-"</formula>
    </cfRule>
  </conditionalFormatting>
  <conditionalFormatting sqref="O51">
    <cfRule type="cellIs" priority="792" operator="equal" aboveAverage="0" equalAverage="0" bottom="0" percent="0" rank="0" text="" dxfId="1">
      <formula>"-"</formula>
    </cfRule>
  </conditionalFormatting>
  <conditionalFormatting sqref="O51">
    <cfRule type="cellIs" priority="793" operator="equal" aboveAverage="0" equalAverage="0" bottom="0" percent="0" rank="0" text="" dxfId="1">
      <formula>"-"</formula>
    </cfRule>
  </conditionalFormatting>
  <conditionalFormatting sqref="P51">
    <cfRule type="cellIs" priority="794" operator="equal" aboveAverage="0" equalAverage="0" bottom="0" percent="0" rank="0" text="" dxfId="1">
      <formula>"-"</formula>
    </cfRule>
  </conditionalFormatting>
  <conditionalFormatting sqref="P51">
    <cfRule type="cellIs" priority="795" operator="equal" aboveAverage="0" equalAverage="0" bottom="0" percent="0" rank="0" text="" dxfId="1">
      <formula>"-"</formula>
    </cfRule>
  </conditionalFormatting>
  <conditionalFormatting sqref="Q51">
    <cfRule type="cellIs" priority="796" operator="equal" aboveAverage="0" equalAverage="0" bottom="0" percent="0" rank="0" text="" dxfId="1">
      <formula>"-"</formula>
    </cfRule>
  </conditionalFormatting>
  <conditionalFormatting sqref="Q51">
    <cfRule type="cellIs" priority="797" operator="equal" aboveAverage="0" equalAverage="0" bottom="0" percent="0" rank="0" text="" dxfId="1">
      <formula>"-"</formula>
    </cfRule>
  </conditionalFormatting>
  <conditionalFormatting sqref="R51">
    <cfRule type="cellIs" priority="798" operator="equal" aboveAverage="0" equalAverage="0" bottom="0" percent="0" rank="0" text="" dxfId="1">
      <formula>"-"</formula>
    </cfRule>
  </conditionalFormatting>
  <conditionalFormatting sqref="R51">
    <cfRule type="cellIs" priority="799" operator="equal" aboveAverage="0" equalAverage="0" bottom="0" percent="0" rank="0" text="" dxfId="1">
      <formula>"-"</formula>
    </cfRule>
  </conditionalFormatting>
  <conditionalFormatting sqref="S51">
    <cfRule type="cellIs" priority="800" operator="equal" aboveAverage="0" equalAverage="0" bottom="0" percent="0" rank="0" text="" dxfId="1">
      <formula>"-"</formula>
    </cfRule>
  </conditionalFormatting>
  <conditionalFormatting sqref="S51">
    <cfRule type="cellIs" priority="801" operator="equal" aboveAverage="0" equalAverage="0" bottom="0" percent="0" rank="0" text="" dxfId="1">
      <formula>"-"</formula>
    </cfRule>
  </conditionalFormatting>
  <conditionalFormatting sqref="T51">
    <cfRule type="cellIs" priority="802" operator="equal" aboveAverage="0" equalAverage="0" bottom="0" percent="0" rank="0" text="" dxfId="1">
      <formula>"-"</formula>
    </cfRule>
  </conditionalFormatting>
  <conditionalFormatting sqref="T51">
    <cfRule type="cellIs" priority="803" operator="equal" aboveAverage="0" equalAverage="0" bottom="0" percent="0" rank="0" text="" dxfId="1">
      <formula>"-"</formula>
    </cfRule>
  </conditionalFormatting>
  <conditionalFormatting sqref="U51">
    <cfRule type="cellIs" priority="804" operator="equal" aboveAverage="0" equalAverage="0" bottom="0" percent="0" rank="0" text="" dxfId="1">
      <formula>"-"</formula>
    </cfRule>
  </conditionalFormatting>
  <conditionalFormatting sqref="U51">
    <cfRule type="cellIs" priority="805" operator="equal" aboveAverage="0" equalAverage="0" bottom="0" percent="0" rank="0" text="" dxfId="1">
      <formula>"-"</formula>
    </cfRule>
  </conditionalFormatting>
  <conditionalFormatting sqref="V51">
    <cfRule type="cellIs" priority="806" operator="equal" aboveAverage="0" equalAverage="0" bottom="0" percent="0" rank="0" text="" dxfId="1">
      <formula>"-"</formula>
    </cfRule>
  </conditionalFormatting>
  <conditionalFormatting sqref="V51">
    <cfRule type="cellIs" priority="807" operator="equal" aboveAverage="0" equalAverage="0" bottom="0" percent="0" rank="0" text="" dxfId="1">
      <formula>"-"</formula>
    </cfRule>
  </conditionalFormatting>
  <conditionalFormatting sqref="W51">
    <cfRule type="cellIs" priority="808" operator="equal" aboveAverage="0" equalAverage="0" bottom="0" percent="0" rank="0" text="" dxfId="1">
      <formula>"-"</formula>
    </cfRule>
  </conditionalFormatting>
  <conditionalFormatting sqref="W51">
    <cfRule type="cellIs" priority="809" operator="equal" aboveAverage="0" equalAverage="0" bottom="0" percent="0" rank="0" text="" dxfId="1">
      <formula>"-"</formula>
    </cfRule>
  </conditionalFormatting>
  <conditionalFormatting sqref="X51">
    <cfRule type="cellIs" priority="810" operator="equal" aboveAverage="0" equalAverage="0" bottom="0" percent="0" rank="0" text="" dxfId="1">
      <formula>"-"</formula>
    </cfRule>
  </conditionalFormatting>
  <conditionalFormatting sqref="X51">
    <cfRule type="cellIs" priority="811" operator="equal" aboveAverage="0" equalAverage="0" bottom="0" percent="0" rank="0" text="" dxfId="1">
      <formula>"-"</formula>
    </cfRule>
  </conditionalFormatting>
  <conditionalFormatting sqref="Y51">
    <cfRule type="cellIs" priority="812" operator="equal" aboveAverage="0" equalAverage="0" bottom="0" percent="0" rank="0" text="" dxfId="1">
      <formula>"-"</formula>
    </cfRule>
  </conditionalFormatting>
  <conditionalFormatting sqref="Y51">
    <cfRule type="cellIs" priority="813" operator="equal" aboveAverage="0" equalAverage="0" bottom="0" percent="0" rank="0" text="" dxfId="1">
      <formula>"-"</formula>
    </cfRule>
  </conditionalFormatting>
  <conditionalFormatting sqref="Z51">
    <cfRule type="cellIs" priority="814" operator="equal" aboveAverage="0" equalAverage="0" bottom="0" percent="0" rank="0" text="" dxfId="1">
      <formula>"-"</formula>
    </cfRule>
  </conditionalFormatting>
  <conditionalFormatting sqref="Z51">
    <cfRule type="cellIs" priority="815" operator="equal" aboveAverage="0" equalAverage="0" bottom="0" percent="0" rank="0" text="" dxfId="1">
      <formula>"-"</formula>
    </cfRule>
  </conditionalFormatting>
  <conditionalFormatting sqref="AB51">
    <cfRule type="cellIs" priority="816" operator="equal" aboveAverage="0" equalAverage="0" bottom="0" percent="0" rank="0" text="" dxfId="1">
      <formula>"-"</formula>
    </cfRule>
  </conditionalFormatting>
  <conditionalFormatting sqref="AB51">
    <cfRule type="cellIs" priority="817" operator="equal" aboveAverage="0" equalAverage="0" bottom="0" percent="0" rank="0" text="" dxfId="1">
      <formula>"-"</formula>
    </cfRule>
  </conditionalFormatting>
  <conditionalFormatting sqref="AC51">
    <cfRule type="cellIs" priority="818" operator="equal" aboveAverage="0" equalAverage="0" bottom="0" percent="0" rank="0" text="" dxfId="1">
      <formula>"-"</formula>
    </cfRule>
  </conditionalFormatting>
  <conditionalFormatting sqref="AC51">
    <cfRule type="cellIs" priority="819" operator="equal" aboveAverage="0" equalAverage="0" bottom="0" percent="0" rank="0" text="" dxfId="1">
      <formula>"-"</formula>
    </cfRule>
  </conditionalFormatting>
  <conditionalFormatting sqref="D52">
    <cfRule type="cellIs" priority="820" operator="equal" aboveAverage="0" equalAverage="0" bottom="0" percent="0" rank="0" text="" dxfId="1">
      <formula>"-"</formula>
    </cfRule>
  </conditionalFormatting>
  <conditionalFormatting sqref="D52">
    <cfRule type="cellIs" priority="821" operator="equal" aboveAverage="0" equalAverage="0" bottom="0" percent="0" rank="0" text="" dxfId="1">
      <formula>"-"</formula>
    </cfRule>
  </conditionalFormatting>
  <conditionalFormatting sqref="E52">
    <cfRule type="cellIs" priority="822" operator="equal" aboveAverage="0" equalAverage="0" bottom="0" percent="0" rank="0" text="" dxfId="1">
      <formula>"-"</formula>
    </cfRule>
  </conditionalFormatting>
  <conditionalFormatting sqref="E52">
    <cfRule type="cellIs" priority="823" operator="equal" aboveAverage="0" equalAverage="0" bottom="0" percent="0" rank="0" text="" dxfId="1">
      <formula>"-"</formula>
    </cfRule>
  </conditionalFormatting>
  <conditionalFormatting sqref="F52">
    <cfRule type="cellIs" priority="824" operator="equal" aboveAverage="0" equalAverage="0" bottom="0" percent="0" rank="0" text="" dxfId="1">
      <formula>"-"</formula>
    </cfRule>
  </conditionalFormatting>
  <conditionalFormatting sqref="F52">
    <cfRule type="cellIs" priority="825" operator="equal" aboveAverage="0" equalAverage="0" bottom="0" percent="0" rank="0" text="" dxfId="1">
      <formula>"-"</formula>
    </cfRule>
  </conditionalFormatting>
  <conditionalFormatting sqref="G52">
    <cfRule type="cellIs" priority="826" operator="equal" aboveAverage="0" equalAverage="0" bottom="0" percent="0" rank="0" text="" dxfId="1">
      <formula>"-"</formula>
    </cfRule>
  </conditionalFormatting>
  <conditionalFormatting sqref="G52">
    <cfRule type="cellIs" priority="827" operator="equal" aboveAverage="0" equalAverage="0" bottom="0" percent="0" rank="0" text="" dxfId="1">
      <formula>"-"</formula>
    </cfRule>
  </conditionalFormatting>
  <conditionalFormatting sqref="H52">
    <cfRule type="cellIs" priority="828" operator="equal" aboveAverage="0" equalAverage="0" bottom="0" percent="0" rank="0" text="" dxfId="1">
      <formula>"-"</formula>
    </cfRule>
  </conditionalFormatting>
  <conditionalFormatting sqref="H52">
    <cfRule type="cellIs" priority="829" operator="equal" aboveAverage="0" equalAverage="0" bottom="0" percent="0" rank="0" text="" dxfId="1">
      <formula>"-"</formula>
    </cfRule>
  </conditionalFormatting>
  <conditionalFormatting sqref="I52">
    <cfRule type="cellIs" priority="830" operator="equal" aboveAverage="0" equalAverage="0" bottom="0" percent="0" rank="0" text="" dxfId="1">
      <formula>"-"</formula>
    </cfRule>
  </conditionalFormatting>
  <conditionalFormatting sqref="I52">
    <cfRule type="cellIs" priority="831" operator="equal" aboveAverage="0" equalAverage="0" bottom="0" percent="0" rank="0" text="" dxfId="1">
      <formula>"-"</formula>
    </cfRule>
  </conditionalFormatting>
  <conditionalFormatting sqref="J52">
    <cfRule type="cellIs" priority="832" operator="equal" aboveAverage="0" equalAverage="0" bottom="0" percent="0" rank="0" text="" dxfId="1">
      <formula>"-"</formula>
    </cfRule>
  </conditionalFormatting>
  <conditionalFormatting sqref="J52">
    <cfRule type="cellIs" priority="833" operator="equal" aboveAverage="0" equalAverage="0" bottom="0" percent="0" rank="0" text="" dxfId="1">
      <formula>"-"</formula>
    </cfRule>
  </conditionalFormatting>
  <conditionalFormatting sqref="K52">
    <cfRule type="cellIs" priority="834" operator="equal" aboveAverage="0" equalAverage="0" bottom="0" percent="0" rank="0" text="" dxfId="1">
      <formula>"-"</formula>
    </cfRule>
  </conditionalFormatting>
  <conditionalFormatting sqref="K52">
    <cfRule type="cellIs" priority="835" operator="equal" aboveAverage="0" equalAverage="0" bottom="0" percent="0" rank="0" text="" dxfId="1">
      <formula>"-"</formula>
    </cfRule>
  </conditionalFormatting>
  <conditionalFormatting sqref="L52">
    <cfRule type="cellIs" priority="836" operator="equal" aboveAverage="0" equalAverage="0" bottom="0" percent="0" rank="0" text="" dxfId="1">
      <formula>"-"</formula>
    </cfRule>
  </conditionalFormatting>
  <conditionalFormatting sqref="L52">
    <cfRule type="cellIs" priority="837" operator="equal" aboveAverage="0" equalAverage="0" bottom="0" percent="0" rank="0" text="" dxfId="1">
      <formula>"-"</formula>
    </cfRule>
  </conditionalFormatting>
  <conditionalFormatting sqref="M52">
    <cfRule type="cellIs" priority="838" operator="equal" aboveAverage="0" equalAverage="0" bottom="0" percent="0" rank="0" text="" dxfId="1">
      <formula>"-"</formula>
    </cfRule>
  </conditionalFormatting>
  <conditionalFormatting sqref="M52">
    <cfRule type="cellIs" priority="839" operator="equal" aboveAverage="0" equalAverage="0" bottom="0" percent="0" rank="0" text="" dxfId="1">
      <formula>"-"</formula>
    </cfRule>
  </conditionalFormatting>
  <conditionalFormatting sqref="N52">
    <cfRule type="cellIs" priority="840" operator="equal" aboveAverage="0" equalAverage="0" bottom="0" percent="0" rank="0" text="" dxfId="1">
      <formula>"-"</formula>
    </cfRule>
  </conditionalFormatting>
  <conditionalFormatting sqref="N52">
    <cfRule type="cellIs" priority="841" operator="equal" aboveAverage="0" equalAverage="0" bottom="0" percent="0" rank="0" text="" dxfId="1">
      <formula>"-"</formula>
    </cfRule>
  </conditionalFormatting>
  <conditionalFormatting sqref="O52">
    <cfRule type="cellIs" priority="842" operator="equal" aboveAverage="0" equalAverage="0" bottom="0" percent="0" rank="0" text="" dxfId="1">
      <formula>"-"</formula>
    </cfRule>
  </conditionalFormatting>
  <conditionalFormatting sqref="O52">
    <cfRule type="cellIs" priority="843" operator="equal" aboveAverage="0" equalAverage="0" bottom="0" percent="0" rank="0" text="" dxfId="1">
      <formula>"-"</formula>
    </cfRule>
  </conditionalFormatting>
  <conditionalFormatting sqref="P52">
    <cfRule type="cellIs" priority="844" operator="equal" aboveAverage="0" equalAverage="0" bottom="0" percent="0" rank="0" text="" dxfId="1">
      <formula>"-"</formula>
    </cfRule>
  </conditionalFormatting>
  <conditionalFormatting sqref="P52">
    <cfRule type="cellIs" priority="845" operator="equal" aboveAverage="0" equalAverage="0" bottom="0" percent="0" rank="0" text="" dxfId="1">
      <formula>"-"</formula>
    </cfRule>
  </conditionalFormatting>
  <conditionalFormatting sqref="Q52">
    <cfRule type="cellIs" priority="846" operator="equal" aboveAverage="0" equalAverage="0" bottom="0" percent="0" rank="0" text="" dxfId="1">
      <formula>"-"</formula>
    </cfRule>
  </conditionalFormatting>
  <conditionalFormatting sqref="Q52">
    <cfRule type="cellIs" priority="847" operator="equal" aboveAverage="0" equalAverage="0" bottom="0" percent="0" rank="0" text="" dxfId="1">
      <formula>"-"</formula>
    </cfRule>
  </conditionalFormatting>
  <conditionalFormatting sqref="R52">
    <cfRule type="cellIs" priority="848" operator="equal" aboveAverage="0" equalAverage="0" bottom="0" percent="0" rank="0" text="" dxfId="1">
      <formula>"-"</formula>
    </cfRule>
  </conditionalFormatting>
  <conditionalFormatting sqref="R52">
    <cfRule type="cellIs" priority="849" operator="equal" aboveAverage="0" equalAverage="0" bottom="0" percent="0" rank="0" text="" dxfId="1">
      <formula>"-"</formula>
    </cfRule>
  </conditionalFormatting>
  <conditionalFormatting sqref="S52">
    <cfRule type="cellIs" priority="850" operator="equal" aboveAverage="0" equalAverage="0" bottom="0" percent="0" rank="0" text="" dxfId="1">
      <formula>"-"</formula>
    </cfRule>
  </conditionalFormatting>
  <conditionalFormatting sqref="S52">
    <cfRule type="cellIs" priority="851" operator="equal" aboveAverage="0" equalAverage="0" bottom="0" percent="0" rank="0" text="" dxfId="1">
      <formula>"-"</formula>
    </cfRule>
  </conditionalFormatting>
  <conditionalFormatting sqref="T52">
    <cfRule type="cellIs" priority="852" operator="equal" aboveAverage="0" equalAverage="0" bottom="0" percent="0" rank="0" text="" dxfId="1">
      <formula>"-"</formula>
    </cfRule>
  </conditionalFormatting>
  <conditionalFormatting sqref="T52">
    <cfRule type="cellIs" priority="853" operator="equal" aboveAverage="0" equalAverage="0" bottom="0" percent="0" rank="0" text="" dxfId="1">
      <formula>"-"</formula>
    </cfRule>
  </conditionalFormatting>
  <conditionalFormatting sqref="U52">
    <cfRule type="cellIs" priority="854" operator="equal" aboveAverage="0" equalAverage="0" bottom="0" percent="0" rank="0" text="" dxfId="1">
      <formula>"-"</formula>
    </cfRule>
  </conditionalFormatting>
  <conditionalFormatting sqref="U52">
    <cfRule type="cellIs" priority="855" operator="equal" aboveAverage="0" equalAverage="0" bottom="0" percent="0" rank="0" text="" dxfId="1">
      <formula>"-"</formula>
    </cfRule>
  </conditionalFormatting>
  <conditionalFormatting sqref="V52">
    <cfRule type="cellIs" priority="856" operator="equal" aboveAverage="0" equalAverage="0" bottom="0" percent="0" rank="0" text="" dxfId="1">
      <formula>"-"</formula>
    </cfRule>
  </conditionalFormatting>
  <conditionalFormatting sqref="V52">
    <cfRule type="cellIs" priority="857" operator="equal" aboveAverage="0" equalAverage="0" bottom="0" percent="0" rank="0" text="" dxfId="1">
      <formula>"-"</formula>
    </cfRule>
  </conditionalFormatting>
  <conditionalFormatting sqref="W52">
    <cfRule type="cellIs" priority="858" operator="equal" aboveAverage="0" equalAverage="0" bottom="0" percent="0" rank="0" text="" dxfId="1">
      <formula>"-"</formula>
    </cfRule>
  </conditionalFormatting>
  <conditionalFormatting sqref="W52">
    <cfRule type="cellIs" priority="859" operator="equal" aboveAverage="0" equalAverage="0" bottom="0" percent="0" rank="0" text="" dxfId="1">
      <formula>"-"</formula>
    </cfRule>
  </conditionalFormatting>
  <conditionalFormatting sqref="X52">
    <cfRule type="cellIs" priority="860" operator="equal" aboveAverage="0" equalAverage="0" bottom="0" percent="0" rank="0" text="" dxfId="1">
      <formula>"-"</formula>
    </cfRule>
  </conditionalFormatting>
  <conditionalFormatting sqref="X52">
    <cfRule type="cellIs" priority="861" operator="equal" aboveAverage="0" equalAverage="0" bottom="0" percent="0" rank="0" text="" dxfId="1">
      <formula>"-"</formula>
    </cfRule>
  </conditionalFormatting>
  <conditionalFormatting sqref="Y52">
    <cfRule type="cellIs" priority="862" operator="equal" aboveAverage="0" equalAverage="0" bottom="0" percent="0" rank="0" text="" dxfId="1">
      <formula>"-"</formula>
    </cfRule>
  </conditionalFormatting>
  <conditionalFormatting sqref="Y52">
    <cfRule type="cellIs" priority="863" operator="equal" aboveAverage="0" equalAverage="0" bottom="0" percent="0" rank="0" text="" dxfId="1">
      <formula>"-"</formula>
    </cfRule>
  </conditionalFormatting>
  <conditionalFormatting sqref="Z52">
    <cfRule type="cellIs" priority="864" operator="equal" aboveAverage="0" equalAverage="0" bottom="0" percent="0" rank="0" text="" dxfId="1">
      <formula>"-"</formula>
    </cfRule>
  </conditionalFormatting>
  <conditionalFormatting sqref="Z52">
    <cfRule type="cellIs" priority="865" operator="equal" aboveAverage="0" equalAverage="0" bottom="0" percent="0" rank="0" text="" dxfId="1">
      <formula>"-"</formula>
    </cfRule>
  </conditionalFormatting>
  <conditionalFormatting sqref="AB52">
    <cfRule type="cellIs" priority="866" operator="equal" aboveAverage="0" equalAverage="0" bottom="0" percent="0" rank="0" text="" dxfId="1">
      <formula>"-"</formula>
    </cfRule>
  </conditionalFormatting>
  <conditionalFormatting sqref="AB52">
    <cfRule type="cellIs" priority="867" operator="equal" aboveAverage="0" equalAverage="0" bottom="0" percent="0" rank="0" text="" dxfId="1">
      <formula>"-"</formula>
    </cfRule>
  </conditionalFormatting>
  <conditionalFormatting sqref="AC52">
    <cfRule type="cellIs" priority="868" operator="equal" aboveAverage="0" equalAverage="0" bottom="0" percent="0" rank="0" text="" dxfId="1">
      <formula>"-"</formula>
    </cfRule>
  </conditionalFormatting>
  <conditionalFormatting sqref="AC52">
    <cfRule type="cellIs" priority="869" operator="equal" aboveAverage="0" equalAverage="0" bottom="0" percent="0" rank="0" text="" dxfId="1">
      <formula>"-"</formula>
    </cfRule>
  </conditionalFormatting>
  <conditionalFormatting sqref="D53">
    <cfRule type="cellIs" priority="870" operator="equal" aboveAverage="0" equalAverage="0" bottom="0" percent="0" rank="0" text="" dxfId="1">
      <formula>"-"</formula>
    </cfRule>
  </conditionalFormatting>
  <conditionalFormatting sqref="D53">
    <cfRule type="cellIs" priority="871" operator="equal" aboveAverage="0" equalAverage="0" bottom="0" percent="0" rank="0" text="" dxfId="1">
      <formula>"-"</formula>
    </cfRule>
  </conditionalFormatting>
  <conditionalFormatting sqref="E53">
    <cfRule type="cellIs" priority="872" operator="equal" aboveAverage="0" equalAverage="0" bottom="0" percent="0" rank="0" text="" dxfId="1">
      <formula>"-"</formula>
    </cfRule>
  </conditionalFormatting>
  <conditionalFormatting sqref="E53">
    <cfRule type="cellIs" priority="873" operator="equal" aboveAverage="0" equalAverage="0" bottom="0" percent="0" rank="0" text="" dxfId="1">
      <formula>"-"</formula>
    </cfRule>
  </conditionalFormatting>
  <conditionalFormatting sqref="F53">
    <cfRule type="cellIs" priority="874" operator="equal" aboveAverage="0" equalAverage="0" bottom="0" percent="0" rank="0" text="" dxfId="1">
      <formula>"-"</formula>
    </cfRule>
  </conditionalFormatting>
  <conditionalFormatting sqref="F53">
    <cfRule type="cellIs" priority="875" operator="equal" aboveAverage="0" equalAverage="0" bottom="0" percent="0" rank="0" text="" dxfId="1">
      <formula>"-"</formula>
    </cfRule>
  </conditionalFormatting>
  <conditionalFormatting sqref="G53">
    <cfRule type="cellIs" priority="876" operator="equal" aboveAverage="0" equalAverage="0" bottom="0" percent="0" rank="0" text="" dxfId="1">
      <formula>"-"</formula>
    </cfRule>
  </conditionalFormatting>
  <conditionalFormatting sqref="G53">
    <cfRule type="cellIs" priority="877" operator="equal" aboveAverage="0" equalAverage="0" bottom="0" percent="0" rank="0" text="" dxfId="1">
      <formula>"-"</formula>
    </cfRule>
  </conditionalFormatting>
  <conditionalFormatting sqref="H53">
    <cfRule type="cellIs" priority="878" operator="equal" aboveAverage="0" equalAverage="0" bottom="0" percent="0" rank="0" text="" dxfId="1">
      <formula>"-"</formula>
    </cfRule>
  </conditionalFormatting>
  <conditionalFormatting sqref="H53">
    <cfRule type="cellIs" priority="879" operator="equal" aboveAverage="0" equalAverage="0" bottom="0" percent="0" rank="0" text="" dxfId="1">
      <formula>"-"</formula>
    </cfRule>
  </conditionalFormatting>
  <conditionalFormatting sqref="I53">
    <cfRule type="cellIs" priority="880" operator="equal" aboveAverage="0" equalAverage="0" bottom="0" percent="0" rank="0" text="" dxfId="1">
      <formula>"-"</formula>
    </cfRule>
  </conditionalFormatting>
  <conditionalFormatting sqref="I53">
    <cfRule type="cellIs" priority="881" operator="equal" aboveAverage="0" equalAverage="0" bottom="0" percent="0" rank="0" text="" dxfId="1">
      <formula>"-"</formula>
    </cfRule>
  </conditionalFormatting>
  <conditionalFormatting sqref="J53">
    <cfRule type="cellIs" priority="882" operator="equal" aboveAverage="0" equalAverage="0" bottom="0" percent="0" rank="0" text="" dxfId="1">
      <formula>"-"</formula>
    </cfRule>
  </conditionalFormatting>
  <conditionalFormatting sqref="J53">
    <cfRule type="cellIs" priority="883" operator="equal" aboveAverage="0" equalAverage="0" bottom="0" percent="0" rank="0" text="" dxfId="1">
      <formula>"-"</formula>
    </cfRule>
  </conditionalFormatting>
  <conditionalFormatting sqref="K53">
    <cfRule type="cellIs" priority="884" operator="equal" aboveAverage="0" equalAverage="0" bottom="0" percent="0" rank="0" text="" dxfId="1">
      <formula>"-"</formula>
    </cfRule>
  </conditionalFormatting>
  <conditionalFormatting sqref="K53">
    <cfRule type="cellIs" priority="885" operator="equal" aboveAverage="0" equalAverage="0" bottom="0" percent="0" rank="0" text="" dxfId="1">
      <formula>"-"</formula>
    </cfRule>
  </conditionalFormatting>
  <conditionalFormatting sqref="L53">
    <cfRule type="cellIs" priority="886" operator="equal" aboveAverage="0" equalAverage="0" bottom="0" percent="0" rank="0" text="" dxfId="1">
      <formula>"-"</formula>
    </cfRule>
  </conditionalFormatting>
  <conditionalFormatting sqref="L53">
    <cfRule type="cellIs" priority="887" operator="equal" aboveAverage="0" equalAverage="0" bottom="0" percent="0" rank="0" text="" dxfId="1">
      <formula>"-"</formula>
    </cfRule>
  </conditionalFormatting>
  <conditionalFormatting sqref="M53">
    <cfRule type="cellIs" priority="888" operator="equal" aboveAverage="0" equalAverage="0" bottom="0" percent="0" rank="0" text="" dxfId="1">
      <formula>"-"</formula>
    </cfRule>
  </conditionalFormatting>
  <conditionalFormatting sqref="M53">
    <cfRule type="cellIs" priority="889" operator="equal" aboveAverage="0" equalAverage="0" bottom="0" percent="0" rank="0" text="" dxfId="1">
      <formula>"-"</formula>
    </cfRule>
  </conditionalFormatting>
  <conditionalFormatting sqref="N53">
    <cfRule type="cellIs" priority="890" operator="equal" aboveAverage="0" equalAverage="0" bottom="0" percent="0" rank="0" text="" dxfId="1">
      <formula>"-"</formula>
    </cfRule>
  </conditionalFormatting>
  <conditionalFormatting sqref="N53">
    <cfRule type="cellIs" priority="891" operator="equal" aboveAverage="0" equalAverage="0" bottom="0" percent="0" rank="0" text="" dxfId="1">
      <formula>"-"</formula>
    </cfRule>
  </conditionalFormatting>
  <conditionalFormatting sqref="O53">
    <cfRule type="cellIs" priority="892" operator="equal" aboveAverage="0" equalAverage="0" bottom="0" percent="0" rank="0" text="" dxfId="1">
      <formula>"-"</formula>
    </cfRule>
  </conditionalFormatting>
  <conditionalFormatting sqref="O53">
    <cfRule type="cellIs" priority="893" operator="equal" aboveAverage="0" equalAverage="0" bottom="0" percent="0" rank="0" text="" dxfId="1">
      <formula>"-"</formula>
    </cfRule>
  </conditionalFormatting>
  <conditionalFormatting sqref="P53">
    <cfRule type="cellIs" priority="894" operator="equal" aboveAverage="0" equalAverage="0" bottom="0" percent="0" rank="0" text="" dxfId="1">
      <formula>"-"</formula>
    </cfRule>
  </conditionalFormatting>
  <conditionalFormatting sqref="P53">
    <cfRule type="cellIs" priority="895" operator="equal" aboveAverage="0" equalAverage="0" bottom="0" percent="0" rank="0" text="" dxfId="1">
      <formula>"-"</formula>
    </cfRule>
  </conditionalFormatting>
  <conditionalFormatting sqref="Q53">
    <cfRule type="cellIs" priority="896" operator="equal" aboveAverage="0" equalAverage="0" bottom="0" percent="0" rank="0" text="" dxfId="1">
      <formula>"-"</formula>
    </cfRule>
  </conditionalFormatting>
  <conditionalFormatting sqref="Q53">
    <cfRule type="cellIs" priority="897" operator="equal" aboveAverage="0" equalAverage="0" bottom="0" percent="0" rank="0" text="" dxfId="1">
      <formula>"-"</formula>
    </cfRule>
  </conditionalFormatting>
  <conditionalFormatting sqref="R53">
    <cfRule type="cellIs" priority="898" operator="equal" aboveAverage="0" equalAverage="0" bottom="0" percent="0" rank="0" text="" dxfId="1">
      <formula>"-"</formula>
    </cfRule>
  </conditionalFormatting>
  <conditionalFormatting sqref="R53">
    <cfRule type="cellIs" priority="899" operator="equal" aboveAverage="0" equalAverage="0" bottom="0" percent="0" rank="0" text="" dxfId="1">
      <formula>"-"</formula>
    </cfRule>
  </conditionalFormatting>
  <conditionalFormatting sqref="S53">
    <cfRule type="cellIs" priority="900" operator="equal" aboveAverage="0" equalAverage="0" bottom="0" percent="0" rank="0" text="" dxfId="1">
      <formula>"-"</formula>
    </cfRule>
  </conditionalFormatting>
  <conditionalFormatting sqref="S53">
    <cfRule type="cellIs" priority="901" operator="equal" aboveAverage="0" equalAverage="0" bottom="0" percent="0" rank="0" text="" dxfId="1">
      <formula>"-"</formula>
    </cfRule>
  </conditionalFormatting>
  <conditionalFormatting sqref="T53">
    <cfRule type="cellIs" priority="902" operator="equal" aboveAverage="0" equalAverage="0" bottom="0" percent="0" rank="0" text="" dxfId="1">
      <formula>"-"</formula>
    </cfRule>
  </conditionalFormatting>
  <conditionalFormatting sqref="T53">
    <cfRule type="cellIs" priority="903" operator="equal" aboveAverage="0" equalAverage="0" bottom="0" percent="0" rank="0" text="" dxfId="1">
      <formula>"-"</formula>
    </cfRule>
  </conditionalFormatting>
  <conditionalFormatting sqref="U53">
    <cfRule type="cellIs" priority="904" operator="equal" aboveAverage="0" equalAverage="0" bottom="0" percent="0" rank="0" text="" dxfId="1">
      <formula>"-"</formula>
    </cfRule>
  </conditionalFormatting>
  <conditionalFormatting sqref="U53">
    <cfRule type="cellIs" priority="905" operator="equal" aboveAverage="0" equalAverage="0" bottom="0" percent="0" rank="0" text="" dxfId="1">
      <formula>"-"</formula>
    </cfRule>
  </conditionalFormatting>
  <conditionalFormatting sqref="V53">
    <cfRule type="cellIs" priority="906" operator="equal" aboveAverage="0" equalAverage="0" bottom="0" percent="0" rank="0" text="" dxfId="1">
      <formula>"-"</formula>
    </cfRule>
  </conditionalFormatting>
  <conditionalFormatting sqref="V53">
    <cfRule type="cellIs" priority="907" operator="equal" aboveAverage="0" equalAverage="0" bottom="0" percent="0" rank="0" text="" dxfId="1">
      <formula>"-"</formula>
    </cfRule>
  </conditionalFormatting>
  <conditionalFormatting sqref="W53">
    <cfRule type="cellIs" priority="908" operator="equal" aboveAverage="0" equalAverage="0" bottom="0" percent="0" rank="0" text="" dxfId="1">
      <formula>"-"</formula>
    </cfRule>
  </conditionalFormatting>
  <conditionalFormatting sqref="W53">
    <cfRule type="cellIs" priority="909" operator="equal" aboveAverage="0" equalAverage="0" bottom="0" percent="0" rank="0" text="" dxfId="1">
      <formula>"-"</formula>
    </cfRule>
  </conditionalFormatting>
  <conditionalFormatting sqref="X53">
    <cfRule type="cellIs" priority="910" operator="equal" aboveAverage="0" equalAverage="0" bottom="0" percent="0" rank="0" text="" dxfId="1">
      <formula>"-"</formula>
    </cfRule>
  </conditionalFormatting>
  <conditionalFormatting sqref="X53">
    <cfRule type="cellIs" priority="911" operator="equal" aboveAverage="0" equalAverage="0" bottom="0" percent="0" rank="0" text="" dxfId="1">
      <formula>"-"</formula>
    </cfRule>
  </conditionalFormatting>
  <conditionalFormatting sqref="Y53">
    <cfRule type="cellIs" priority="912" operator="equal" aboveAverage="0" equalAverage="0" bottom="0" percent="0" rank="0" text="" dxfId="1">
      <formula>"-"</formula>
    </cfRule>
  </conditionalFormatting>
  <conditionalFormatting sqref="Y53">
    <cfRule type="cellIs" priority="913" operator="equal" aboveAverage="0" equalAverage="0" bottom="0" percent="0" rank="0" text="" dxfId="1">
      <formula>"-"</formula>
    </cfRule>
  </conditionalFormatting>
  <conditionalFormatting sqref="Z53">
    <cfRule type="cellIs" priority="914" operator="equal" aboveAverage="0" equalAverage="0" bottom="0" percent="0" rank="0" text="" dxfId="1">
      <formula>"-"</formula>
    </cfRule>
  </conditionalFormatting>
  <conditionalFormatting sqref="Z53">
    <cfRule type="cellIs" priority="915" operator="equal" aboveAverage="0" equalAverage="0" bottom="0" percent="0" rank="0" text="" dxfId="1">
      <formula>"-"</formula>
    </cfRule>
  </conditionalFormatting>
  <conditionalFormatting sqref="AA53">
    <cfRule type="cellIs" priority="916" operator="equal" aboveAverage="0" equalAverage="0" bottom="0" percent="0" rank="0" text="" dxfId="1">
      <formula>"-"</formula>
    </cfRule>
  </conditionalFormatting>
  <conditionalFormatting sqref="AA53">
    <cfRule type="cellIs" priority="917" operator="equal" aboveAverage="0" equalAverage="0" bottom="0" percent="0" rank="0" text="" dxfId="1">
      <formula>"-"</formula>
    </cfRule>
  </conditionalFormatting>
  <conditionalFormatting sqref="AB53">
    <cfRule type="cellIs" priority="918" operator="equal" aboveAverage="0" equalAverage="0" bottom="0" percent="0" rank="0" text="" dxfId="1">
      <formula>"-"</formula>
    </cfRule>
  </conditionalFormatting>
  <conditionalFormatting sqref="AB53">
    <cfRule type="cellIs" priority="919" operator="equal" aboveAverage="0" equalAverage="0" bottom="0" percent="0" rank="0" text="" dxfId="1">
      <formula>"-"</formula>
    </cfRule>
  </conditionalFormatting>
  <conditionalFormatting sqref="AC53">
    <cfRule type="cellIs" priority="920" operator="equal" aboveAverage="0" equalAverage="0" bottom="0" percent="0" rank="0" text="" dxfId="1">
      <formula>"-"</formula>
    </cfRule>
  </conditionalFormatting>
  <conditionalFormatting sqref="AC53">
    <cfRule type="cellIs" priority="921" operator="equal" aboveAverage="0" equalAverage="0" bottom="0" percent="0" rank="0" text="" dxfId="1">
      <formula>"-"</formula>
    </cfRule>
  </conditionalFormatting>
  <conditionalFormatting sqref="AA44">
    <cfRule type="cellIs" priority="922" operator="equal" aboveAverage="0" equalAverage="0" bottom="0" percent="0" rank="0" text="" dxfId="1">
      <formula>"-"</formula>
    </cfRule>
  </conditionalFormatting>
  <conditionalFormatting sqref="AA44">
    <cfRule type="cellIs" priority="923" operator="equal" aboveAverage="0" equalAverage="0" bottom="0" percent="0" rank="0" text="" dxfId="1">
      <formula>"-"</formula>
    </cfRule>
  </conditionalFormatting>
  <conditionalFormatting sqref="AA45">
    <cfRule type="cellIs" priority="924" operator="equal" aboveAverage="0" equalAverage="0" bottom="0" percent="0" rank="0" text="" dxfId="1">
      <formula>"-"</formula>
    </cfRule>
  </conditionalFormatting>
  <conditionalFormatting sqref="AA45">
    <cfRule type="cellIs" priority="925" operator="equal" aboveAverage="0" equalAverage="0" bottom="0" percent="0" rank="0" text="" dxfId="1">
      <formula>"-"</formula>
    </cfRule>
  </conditionalFormatting>
  <conditionalFormatting sqref="AA46">
    <cfRule type="cellIs" priority="926" operator="equal" aboveAverage="0" equalAverage="0" bottom="0" percent="0" rank="0" text="" dxfId="1">
      <formula>"-"</formula>
    </cfRule>
  </conditionalFormatting>
  <conditionalFormatting sqref="AA46">
    <cfRule type="cellIs" priority="927" operator="equal" aboveAverage="0" equalAverage="0" bottom="0" percent="0" rank="0" text="" dxfId="1">
      <formula>"-"</formula>
    </cfRule>
  </conditionalFormatting>
  <conditionalFormatting sqref="AA47">
    <cfRule type="cellIs" priority="928" operator="equal" aboveAverage="0" equalAverage="0" bottom="0" percent="0" rank="0" text="" dxfId="1">
      <formula>"-"</formula>
    </cfRule>
  </conditionalFormatting>
  <conditionalFormatting sqref="AA47">
    <cfRule type="cellIs" priority="929" operator="equal" aboveAverage="0" equalAverage="0" bottom="0" percent="0" rank="0" text="" dxfId="1">
      <formula>"-"</formula>
    </cfRule>
  </conditionalFormatting>
  <conditionalFormatting sqref="AA48">
    <cfRule type="cellIs" priority="930" operator="equal" aboveAverage="0" equalAverage="0" bottom="0" percent="0" rank="0" text="" dxfId="1">
      <formula>"-"</formula>
    </cfRule>
  </conditionalFormatting>
  <conditionalFormatting sqref="AA48">
    <cfRule type="cellIs" priority="931" operator="equal" aboveAverage="0" equalAverage="0" bottom="0" percent="0" rank="0" text="" dxfId="1">
      <formula>"-"</formula>
    </cfRule>
  </conditionalFormatting>
  <conditionalFormatting sqref="AA49">
    <cfRule type="cellIs" priority="932" operator="equal" aboveAverage="0" equalAverage="0" bottom="0" percent="0" rank="0" text="" dxfId="1">
      <formula>"-"</formula>
    </cfRule>
  </conditionalFormatting>
  <conditionalFormatting sqref="AA49">
    <cfRule type="cellIs" priority="933" operator="equal" aboveAverage="0" equalAverage="0" bottom="0" percent="0" rank="0" text="" dxfId="1">
      <formula>"-"</formula>
    </cfRule>
  </conditionalFormatting>
  <conditionalFormatting sqref="AA50">
    <cfRule type="cellIs" priority="934" operator="equal" aboveAverage="0" equalAverage="0" bottom="0" percent="0" rank="0" text="" dxfId="1">
      <formula>"-"</formula>
    </cfRule>
  </conditionalFormatting>
  <conditionalFormatting sqref="AA50">
    <cfRule type="cellIs" priority="935" operator="equal" aboveAverage="0" equalAverage="0" bottom="0" percent="0" rank="0" text="" dxfId="1">
      <formula>"-"</formula>
    </cfRule>
  </conditionalFormatting>
  <conditionalFormatting sqref="AA51">
    <cfRule type="cellIs" priority="936" operator="equal" aboveAverage="0" equalAverage="0" bottom="0" percent="0" rank="0" text="" dxfId="1">
      <formula>"-"</formula>
    </cfRule>
  </conditionalFormatting>
  <conditionalFormatting sqref="AA51">
    <cfRule type="cellIs" priority="937" operator="equal" aboveAverage="0" equalAverage="0" bottom="0" percent="0" rank="0" text="" dxfId="1">
      <formula>"-"</formula>
    </cfRule>
  </conditionalFormatting>
  <conditionalFormatting sqref="AA52">
    <cfRule type="cellIs" priority="938" operator="equal" aboveAverage="0" equalAverage="0" bottom="0" percent="0" rank="0" text="" dxfId="1">
      <formula>"-"</formula>
    </cfRule>
  </conditionalFormatting>
  <conditionalFormatting sqref="AA52">
    <cfRule type="cellIs" priority="939" operator="equal" aboveAverage="0" equalAverage="0" bottom="0" percent="0" rank="0" text="" dxfId="1">
      <formula>"-"</formula>
    </cfRule>
  </conditionalFormatting>
  <conditionalFormatting sqref="D2:D7">
    <cfRule type="cellIs" priority="940" operator="equal" aboveAverage="0" equalAverage="0" bottom="0" percent="0" rank="0" text="" dxfId="1">
      <formula>"-"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BDD7EE"/>
    <pageSetUpPr fitToPage="false"/>
  </sheetPr>
  <dimension ref="A1:BK5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3" ySplit="3" topLeftCell="P4" activePane="bottomRight" state="frozen"/>
      <selection pane="topLeft" activeCell="A1" activeCellId="0" sqref="A1"/>
      <selection pane="topRight" activeCell="P1" activeCellId="0" sqref="P1"/>
      <selection pane="bottomLeft" activeCell="A4" activeCellId="0" sqref="A4"/>
      <selection pane="bottomRight" activeCell="V9" activeCellId="0" sqref="V9"/>
    </sheetView>
  </sheetViews>
  <sheetFormatPr defaultRowHeight="13.8" zeroHeight="false" outlineLevelRow="0" outlineLevelCol="0"/>
  <cols>
    <col collapsed="false" customWidth="true" hidden="false" outlineLevel="0" max="1" min="1" style="33" width="18.26"/>
    <col collapsed="false" customWidth="true" hidden="false" outlineLevel="0" max="2" min="2" style="33" width="19.98"/>
    <col collapsed="false" customWidth="true" hidden="false" outlineLevel="0" max="3" min="3" style="33" width="10"/>
    <col collapsed="false" customWidth="true" hidden="false" outlineLevel="0" max="4" min="4" style="23" width="2.28"/>
    <col collapsed="false" customWidth="true" hidden="false" outlineLevel="0" max="5" min="5" style="23" width="6.43"/>
    <col collapsed="false" customWidth="true" hidden="false" outlineLevel="0" max="6" min="6" style="23" width="8"/>
    <col collapsed="false" customWidth="true" hidden="false" outlineLevel="0" max="7" min="7" style="23" width="7.57"/>
    <col collapsed="false" customWidth="true" hidden="false" outlineLevel="0" max="8" min="8" style="23" width="6.57"/>
    <col collapsed="false" customWidth="true" hidden="false" outlineLevel="0" max="11" min="9" style="23" width="6.43"/>
    <col collapsed="false" customWidth="true" hidden="false" outlineLevel="0" max="12" min="12" style="34" width="1.57"/>
    <col collapsed="false" customWidth="true" hidden="false" outlineLevel="0" max="13" min="13" style="23" width="6.43"/>
    <col collapsed="false" customWidth="true" hidden="false" outlineLevel="0" max="14" min="14" style="23" width="8"/>
    <col collapsed="false" customWidth="true" hidden="false" outlineLevel="0" max="15" min="15" style="23" width="7.7"/>
    <col collapsed="false" customWidth="true" hidden="false" outlineLevel="0" max="16" min="16" style="23" width="5.43"/>
    <col collapsed="false" customWidth="true" hidden="false" outlineLevel="0" max="17" min="17" style="23" width="8.45"/>
    <col collapsed="false" customWidth="true" hidden="false" outlineLevel="0" max="18" min="18" style="23" width="5.57"/>
    <col collapsed="false" customWidth="true" hidden="false" outlineLevel="0" max="19" min="19" style="23" width="6"/>
    <col collapsed="false" customWidth="true" hidden="false" outlineLevel="0" max="20" min="20" style="34" width="1.57"/>
    <col collapsed="false" customWidth="true" hidden="false" outlineLevel="0" max="21" min="21" style="23" width="5.7"/>
    <col collapsed="false" customWidth="true" hidden="false" outlineLevel="0" max="22" min="22" style="23" width="8"/>
    <col collapsed="false" customWidth="true" hidden="false" outlineLevel="0" max="23" min="23" style="23" width="7.7"/>
    <col collapsed="false" customWidth="true" hidden="false" outlineLevel="0" max="26" min="24" style="23" width="5.43"/>
    <col collapsed="false" customWidth="true" hidden="false" outlineLevel="0" max="27" min="27" style="23" width="6"/>
    <col collapsed="false" customWidth="true" hidden="false" outlineLevel="0" max="28" min="28" style="23" width="1.57"/>
    <col collapsed="false" customWidth="true" hidden="false" outlineLevel="0" max="29" min="29" style="33" width="5.7"/>
    <col collapsed="false" customWidth="true" hidden="false" outlineLevel="0" max="30" min="30" style="33" width="8"/>
    <col collapsed="false" customWidth="true" hidden="false" outlineLevel="0" max="31" min="31" style="23" width="7.57"/>
    <col collapsed="false" customWidth="true" hidden="false" outlineLevel="0" max="34" min="32" style="23" width="4.43"/>
    <col collapsed="false" customWidth="true" hidden="false" outlineLevel="0" max="35" min="35" style="23" width="5.85"/>
    <col collapsed="false" customWidth="true" hidden="false" outlineLevel="0" max="1018" min="36" style="33" width="9.14"/>
    <col collapsed="false" customWidth="true" hidden="false" outlineLevel="0" max="1025" min="1019" style="0" width="9.14"/>
  </cols>
  <sheetData>
    <row r="1" customFormat="false" ht="13.8" hidden="false" customHeight="false" outlineLevel="0" collapsed="false">
      <c r="A1" s="35" t="s">
        <v>87</v>
      </c>
      <c r="B1" s="16" t="s">
        <v>88</v>
      </c>
      <c r="C1" s="23"/>
      <c r="H1" s="33"/>
      <c r="AB1" s="0"/>
    </row>
    <row r="2" customFormat="false" ht="15" hidden="false" customHeight="true" outlineLevel="0" collapsed="false">
      <c r="A2" s="4" t="s">
        <v>24</v>
      </c>
      <c r="B2" s="4"/>
      <c r="C2" s="4"/>
      <c r="D2" s="27"/>
      <c r="E2" s="36" t="s">
        <v>89</v>
      </c>
      <c r="F2" s="36"/>
      <c r="G2" s="36"/>
      <c r="H2" s="36"/>
      <c r="I2" s="36"/>
      <c r="J2" s="36"/>
      <c r="K2" s="36"/>
      <c r="M2" s="36" t="s">
        <v>90</v>
      </c>
      <c r="N2" s="36"/>
      <c r="O2" s="36"/>
      <c r="P2" s="36"/>
      <c r="Q2" s="36"/>
      <c r="R2" s="36"/>
      <c r="S2" s="36"/>
      <c r="U2" s="36" t="s">
        <v>91</v>
      </c>
      <c r="V2" s="36"/>
      <c r="W2" s="36"/>
      <c r="X2" s="36"/>
      <c r="Y2" s="36"/>
      <c r="Z2" s="36"/>
      <c r="AA2" s="36"/>
      <c r="AB2" s="0"/>
      <c r="AC2" s="36" t="s">
        <v>92</v>
      </c>
      <c r="AD2" s="36"/>
      <c r="AE2" s="36"/>
      <c r="AF2" s="36"/>
      <c r="AG2" s="36"/>
      <c r="AH2" s="36"/>
      <c r="AI2" s="36"/>
    </row>
    <row r="3" customFormat="false" ht="13.8" hidden="false" customHeight="false" outlineLevel="0" collapsed="false">
      <c r="A3" s="8" t="s">
        <v>28</v>
      </c>
      <c r="B3" s="7" t="s">
        <v>4</v>
      </c>
      <c r="C3" s="18" t="s">
        <v>93</v>
      </c>
      <c r="D3" s="27"/>
      <c r="E3" s="8" t="s">
        <v>6</v>
      </c>
      <c r="F3" s="8" t="s">
        <v>7</v>
      </c>
      <c r="G3" s="8" t="s">
        <v>8</v>
      </c>
      <c r="H3" s="8" t="s">
        <v>9</v>
      </c>
      <c r="I3" s="8" t="s">
        <v>10</v>
      </c>
      <c r="J3" s="8" t="s">
        <v>11</v>
      </c>
      <c r="K3" s="8" t="s">
        <v>12</v>
      </c>
      <c r="M3" s="8" t="s">
        <v>6</v>
      </c>
      <c r="N3" s="8" t="s">
        <v>7</v>
      </c>
      <c r="O3" s="8" t="s">
        <v>8</v>
      </c>
      <c r="P3" s="8" t="s">
        <v>9</v>
      </c>
      <c r="Q3" s="8" t="s">
        <v>10</v>
      </c>
      <c r="R3" s="8" t="s">
        <v>11</v>
      </c>
      <c r="S3" s="8" t="s">
        <v>12</v>
      </c>
      <c r="U3" s="8" t="s">
        <v>6</v>
      </c>
      <c r="V3" s="8" t="s">
        <v>7</v>
      </c>
      <c r="W3" s="8" t="s">
        <v>8</v>
      </c>
      <c r="X3" s="8" t="s">
        <v>9</v>
      </c>
      <c r="Y3" s="8" t="s">
        <v>10</v>
      </c>
      <c r="Z3" s="8" t="s">
        <v>11</v>
      </c>
      <c r="AA3" s="8" t="s">
        <v>12</v>
      </c>
      <c r="AB3" s="0"/>
      <c r="AC3" s="8" t="s">
        <v>6</v>
      </c>
      <c r="AD3" s="8" t="s">
        <v>7</v>
      </c>
      <c r="AE3" s="8" t="s">
        <v>8</v>
      </c>
      <c r="AF3" s="8" t="s">
        <v>9</v>
      </c>
      <c r="AG3" s="8" t="s">
        <v>10</v>
      </c>
      <c r="AH3" s="8" t="s">
        <v>11</v>
      </c>
      <c r="AI3" s="8" t="s">
        <v>12</v>
      </c>
    </row>
    <row r="4" customFormat="false" ht="13.8" hidden="false" customHeight="false" outlineLevel="0" collapsed="false">
      <c r="A4" s="19" t="s">
        <v>29</v>
      </c>
      <c r="B4" s="20" t="s">
        <v>14</v>
      </c>
      <c r="C4" s="37" t="n">
        <v>101</v>
      </c>
      <c r="D4" s="34"/>
      <c r="E4" s="34" t="n">
        <v>0</v>
      </c>
      <c r="F4" s="34" t="n">
        <v>0</v>
      </c>
      <c r="G4" s="34" t="n">
        <f aca="false">IFERROR(E4*F4,"-")</f>
        <v>0</v>
      </c>
      <c r="H4" s="34" t="n">
        <f aca="false">IFERROR(G4/2,"-")</f>
        <v>0</v>
      </c>
      <c r="I4" s="34" t="n">
        <f aca="false">IFERROR(E4-(H4*2),"-")</f>
        <v>0</v>
      </c>
      <c r="J4" s="34" t="n">
        <f aca="false">IFERROR(E4+(H4*2),"-")</f>
        <v>0</v>
      </c>
      <c r="K4" s="34" t="n">
        <f aca="false">IFERROR(J4-I4,"-")</f>
        <v>0</v>
      </c>
      <c r="M4" s="34" t="n">
        <v>0</v>
      </c>
      <c r="N4" s="34" t="n">
        <v>0</v>
      </c>
      <c r="O4" s="34" t="n">
        <f aca="false">IFERROR(M4*N4,"-")</f>
        <v>0</v>
      </c>
      <c r="P4" s="34" t="n">
        <f aca="false">IFERROR(O4/2,"-")</f>
        <v>0</v>
      </c>
      <c r="Q4" s="34" t="n">
        <f aca="false">IFERROR(M4-(P4*2),"-")</f>
        <v>0</v>
      </c>
      <c r="R4" s="34" t="n">
        <f aca="false">IFERROR(M4+(P4*2),"-")</f>
        <v>0</v>
      </c>
      <c r="S4" s="34" t="n">
        <f aca="false">IFERROR(R4-Q4,"-")</f>
        <v>0</v>
      </c>
      <c r="U4" s="34" t="n">
        <v>0</v>
      </c>
      <c r="V4" s="34" t="n">
        <v>0</v>
      </c>
      <c r="W4" s="34" t="n">
        <f aca="false">IFERROR(U4*V4,"-")</f>
        <v>0</v>
      </c>
      <c r="X4" s="34" t="n">
        <f aca="false">IFERROR(W4/2,"-")</f>
        <v>0</v>
      </c>
      <c r="Y4" s="34" t="n">
        <f aca="false">IFERROR(U4-(X4*2),"-")</f>
        <v>0</v>
      </c>
      <c r="Z4" s="34" t="n">
        <f aca="false">IFERROR(U4+(X4*2),"-")</f>
        <v>0</v>
      </c>
      <c r="AA4" s="34" t="n">
        <f aca="false">IFERROR(Z4-Y4,"-")</f>
        <v>0</v>
      </c>
      <c r="AB4" s="0"/>
      <c r="AC4" s="34" t="n">
        <v>0</v>
      </c>
      <c r="AD4" s="34" t="n">
        <v>0</v>
      </c>
      <c r="AE4" s="34" t="n">
        <f aca="false">IFERROR(AC4*AD4,"-")</f>
        <v>0</v>
      </c>
      <c r="AF4" s="34" t="n">
        <f aca="false">IFERROR(AE4/2,"-")</f>
        <v>0</v>
      </c>
      <c r="AG4" s="34" t="n">
        <f aca="false">IFERROR(AC4-(AF4*2),"-")</f>
        <v>0</v>
      </c>
      <c r="AH4" s="34" t="n">
        <f aca="false">IFERROR(AC4+(AF4*2),"-")</f>
        <v>0</v>
      </c>
      <c r="AI4" s="34" t="n">
        <f aca="false">IFERROR(AH4-AG4,"-")</f>
        <v>0</v>
      </c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</row>
    <row r="5" customFormat="false" ht="13.8" hidden="false" customHeight="false" outlineLevel="0" collapsed="false">
      <c r="A5" s="22" t="s">
        <v>29</v>
      </c>
      <c r="B5" s="20" t="s">
        <v>15</v>
      </c>
      <c r="C5" s="38" t="n">
        <v>201</v>
      </c>
      <c r="D5" s="34"/>
      <c r="E5" s="34" t="n">
        <v>0</v>
      </c>
      <c r="F5" s="34" t="n">
        <v>0</v>
      </c>
      <c r="G5" s="34" t="n">
        <f aca="false">IFERROR(E5*F5,"-")</f>
        <v>0</v>
      </c>
      <c r="H5" s="34" t="n">
        <f aca="false">IFERROR(G5/2,"-")</f>
        <v>0</v>
      </c>
      <c r="I5" s="34" t="n">
        <f aca="false">IFERROR(E5-(H5*2),"-")</f>
        <v>0</v>
      </c>
      <c r="J5" s="34" t="n">
        <f aca="false">IFERROR(E5+(H5*2),"-")</f>
        <v>0</v>
      </c>
      <c r="K5" s="34" t="n">
        <f aca="false">IFERROR(J5-I5,"-")</f>
        <v>0</v>
      </c>
      <c r="M5" s="34" t="n">
        <v>0</v>
      </c>
      <c r="N5" s="34" t="n">
        <v>0</v>
      </c>
      <c r="O5" s="34" t="n">
        <f aca="false">IFERROR(M5*N5,"-")</f>
        <v>0</v>
      </c>
      <c r="P5" s="34" t="n">
        <f aca="false">IFERROR(O5/2,"-")</f>
        <v>0</v>
      </c>
      <c r="Q5" s="34" t="n">
        <f aca="false">IFERROR(M5-(P5*2),"-")</f>
        <v>0</v>
      </c>
      <c r="R5" s="34" t="n">
        <f aca="false">IFERROR(M5+(P5*2),"-")</f>
        <v>0</v>
      </c>
      <c r="S5" s="34" t="n">
        <f aca="false">IFERROR(R5-Q5,"-")</f>
        <v>0</v>
      </c>
      <c r="U5" s="34" t="n">
        <v>0</v>
      </c>
      <c r="V5" s="34" t="n">
        <v>0</v>
      </c>
      <c r="W5" s="34" t="n">
        <f aca="false">IFERROR(U5*V5,"-")</f>
        <v>0</v>
      </c>
      <c r="X5" s="34" t="n">
        <f aca="false">IFERROR(W5/2,"-")</f>
        <v>0</v>
      </c>
      <c r="Y5" s="34" t="n">
        <f aca="false">IFERROR(U5-(X5*2),"-")</f>
        <v>0</v>
      </c>
      <c r="Z5" s="34" t="n">
        <f aca="false">IFERROR(U5+(X5*2),"-")</f>
        <v>0</v>
      </c>
      <c r="AA5" s="34" t="n">
        <f aca="false">IFERROR(Z5-Y5,"-")</f>
        <v>0</v>
      </c>
      <c r="AB5" s="0"/>
      <c r="AC5" s="34" t="n">
        <v>0</v>
      </c>
      <c r="AD5" s="34" t="n">
        <v>0</v>
      </c>
      <c r="AE5" s="34" t="n">
        <f aca="false">IFERROR(AC5*AD5,"-")</f>
        <v>0</v>
      </c>
      <c r="AF5" s="34" t="n">
        <f aca="false">IFERROR(AE5/2,"-")</f>
        <v>0</v>
      </c>
      <c r="AG5" s="34" t="n">
        <f aca="false">IFERROR(AC5-(AF5*2),"-")</f>
        <v>0</v>
      </c>
      <c r="AH5" s="34" t="n">
        <f aca="false">IFERROR(AC5+(AF5*2),"-")</f>
        <v>0</v>
      </c>
      <c r="AI5" s="34" t="n">
        <f aca="false">IFERROR(AH5-AG5,"-")</f>
        <v>0</v>
      </c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</row>
    <row r="6" customFormat="false" ht="13.8" hidden="false" customHeight="false" outlineLevel="0" collapsed="false">
      <c r="A6" s="22" t="s">
        <v>29</v>
      </c>
      <c r="B6" s="20" t="s">
        <v>16</v>
      </c>
      <c r="C6" s="38" t="n">
        <v>301</v>
      </c>
      <c r="D6" s="34"/>
      <c r="E6" s="34" t="n">
        <v>0</v>
      </c>
      <c r="F6" s="34" t="n">
        <v>0</v>
      </c>
      <c r="G6" s="34" t="n">
        <f aca="false">IFERROR(E6*F6,"-")</f>
        <v>0</v>
      </c>
      <c r="H6" s="34" t="n">
        <f aca="false">IFERROR(G6/2,"-")</f>
        <v>0</v>
      </c>
      <c r="I6" s="34" t="n">
        <f aca="false">IFERROR(E6-(H6*2),"-")</f>
        <v>0</v>
      </c>
      <c r="J6" s="34" t="n">
        <f aca="false">IFERROR(E6+(H6*2),"-")</f>
        <v>0</v>
      </c>
      <c r="K6" s="34" t="n">
        <f aca="false">IFERROR(J6-I6,"-")</f>
        <v>0</v>
      </c>
      <c r="M6" s="34" t="n">
        <v>0</v>
      </c>
      <c r="N6" s="34" t="n">
        <v>0</v>
      </c>
      <c r="O6" s="34" t="n">
        <f aca="false">IFERROR(M6*N6,"-")</f>
        <v>0</v>
      </c>
      <c r="P6" s="34" t="n">
        <f aca="false">IFERROR(O6/2,"-")</f>
        <v>0</v>
      </c>
      <c r="Q6" s="34" t="n">
        <f aca="false">IFERROR(M6-(P6*2),"-")</f>
        <v>0</v>
      </c>
      <c r="R6" s="34" t="n">
        <f aca="false">IFERROR(M6+(P6*2),"-")</f>
        <v>0</v>
      </c>
      <c r="S6" s="34" t="n">
        <f aca="false">IFERROR(R6-Q6,"-")</f>
        <v>0</v>
      </c>
      <c r="U6" s="34" t="n">
        <v>0</v>
      </c>
      <c r="V6" s="34" t="n">
        <v>0</v>
      </c>
      <c r="W6" s="34" t="n">
        <f aca="false">IFERROR(U6*V6,"-")</f>
        <v>0</v>
      </c>
      <c r="X6" s="34" t="n">
        <f aca="false">IFERROR(W6/2,"-")</f>
        <v>0</v>
      </c>
      <c r="Y6" s="34" t="n">
        <f aca="false">IFERROR(U6-(X6*2),"-")</f>
        <v>0</v>
      </c>
      <c r="Z6" s="34" t="n">
        <f aca="false">IFERROR(U6+(X6*2),"-")</f>
        <v>0</v>
      </c>
      <c r="AA6" s="34" t="n">
        <f aca="false">IFERROR(Z6-Y6,"-")</f>
        <v>0</v>
      </c>
      <c r="AB6" s="0"/>
      <c r="AC6" s="34" t="n">
        <v>0</v>
      </c>
      <c r="AD6" s="34" t="n">
        <v>0</v>
      </c>
      <c r="AE6" s="34" t="n">
        <f aca="false">IFERROR(AC6*AD6,"-")</f>
        <v>0</v>
      </c>
      <c r="AF6" s="34" t="n">
        <f aca="false">IFERROR(AE6/2,"-")</f>
        <v>0</v>
      </c>
      <c r="AG6" s="34" t="n">
        <f aca="false">IFERROR(AC6-(AF6*2),"-")</f>
        <v>0</v>
      </c>
      <c r="AH6" s="34" t="n">
        <f aca="false">IFERROR(AC6+(AF6*2),"-")</f>
        <v>0</v>
      </c>
      <c r="AI6" s="34" t="n">
        <f aca="false">IFERROR(AH6-AG6,"-")</f>
        <v>0</v>
      </c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</row>
    <row r="7" customFormat="false" ht="13.8" hidden="false" customHeight="false" outlineLevel="0" collapsed="false">
      <c r="A7" s="22" t="s">
        <v>29</v>
      </c>
      <c r="B7" s="20" t="s">
        <v>17</v>
      </c>
      <c r="C7" s="38" t="n">
        <v>401</v>
      </c>
      <c r="D7" s="34"/>
      <c r="E7" s="34" t="n">
        <v>0</v>
      </c>
      <c r="F7" s="34" t="n">
        <v>0</v>
      </c>
      <c r="G7" s="34" t="n">
        <f aca="false">IFERROR(E7*F7,"-")</f>
        <v>0</v>
      </c>
      <c r="H7" s="34" t="n">
        <f aca="false">IFERROR(G7/2,"-")</f>
        <v>0</v>
      </c>
      <c r="I7" s="34" t="n">
        <f aca="false">IFERROR(E7-(H7*2),"-")</f>
        <v>0</v>
      </c>
      <c r="J7" s="34" t="n">
        <f aca="false">IFERROR(E7+(H7*2),"-")</f>
        <v>0</v>
      </c>
      <c r="K7" s="34" t="n">
        <f aca="false">IFERROR(J7-I7,"-")</f>
        <v>0</v>
      </c>
      <c r="M7" s="34" t="n">
        <v>0</v>
      </c>
      <c r="N7" s="34" t="n">
        <v>0</v>
      </c>
      <c r="O7" s="34" t="n">
        <f aca="false">IFERROR(M7*N7,"-")</f>
        <v>0</v>
      </c>
      <c r="P7" s="34" t="n">
        <f aca="false">IFERROR(O7/2,"-")</f>
        <v>0</v>
      </c>
      <c r="Q7" s="34" t="n">
        <f aca="false">IFERROR(M7-(P7*2),"-")</f>
        <v>0</v>
      </c>
      <c r="R7" s="34" t="n">
        <f aca="false">IFERROR(M7+(P7*2),"-")</f>
        <v>0</v>
      </c>
      <c r="S7" s="34" t="n">
        <f aca="false">IFERROR(R7-Q7,"-")</f>
        <v>0</v>
      </c>
      <c r="U7" s="34" t="n">
        <v>0</v>
      </c>
      <c r="V7" s="34" t="n">
        <v>0</v>
      </c>
      <c r="W7" s="34" t="n">
        <f aca="false">IFERROR(U7*V7,"-")</f>
        <v>0</v>
      </c>
      <c r="X7" s="34" t="n">
        <f aca="false">IFERROR(W7/2,"-")</f>
        <v>0</v>
      </c>
      <c r="Y7" s="34" t="n">
        <f aca="false">IFERROR(U7-(X7*2),"-")</f>
        <v>0</v>
      </c>
      <c r="Z7" s="34" t="n">
        <f aca="false">IFERROR(U7+(X7*2),"-")</f>
        <v>0</v>
      </c>
      <c r="AA7" s="34" t="n">
        <f aca="false">IFERROR(Z7-Y7,"-")</f>
        <v>0</v>
      </c>
      <c r="AB7" s="0"/>
      <c r="AC7" s="34" t="n">
        <v>0</v>
      </c>
      <c r="AD7" s="34" t="n">
        <v>0</v>
      </c>
      <c r="AE7" s="34" t="n">
        <f aca="false">IFERROR(AC7*AD7,"-")</f>
        <v>0</v>
      </c>
      <c r="AF7" s="34" t="n">
        <f aca="false">IFERROR(AE7/2,"-")</f>
        <v>0</v>
      </c>
      <c r="AG7" s="34" t="n">
        <f aca="false">IFERROR(AC7-(AF7*2),"-")</f>
        <v>0</v>
      </c>
      <c r="AH7" s="34" t="n">
        <f aca="false">IFERROR(AC7+(AF7*2),"-")</f>
        <v>0</v>
      </c>
      <c r="AI7" s="34" t="n">
        <f aca="false">IFERROR(AH7-AG7,"-")</f>
        <v>0</v>
      </c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</row>
    <row r="8" customFormat="false" ht="13.8" hidden="false" customHeight="false" outlineLevel="0" collapsed="false">
      <c r="A8" s="22" t="s">
        <v>29</v>
      </c>
      <c r="B8" s="20" t="s">
        <v>18</v>
      </c>
      <c r="C8" s="38" t="n">
        <v>501</v>
      </c>
      <c r="D8" s="34"/>
      <c r="E8" s="34" t="n">
        <v>0</v>
      </c>
      <c r="F8" s="34" t="n">
        <v>0</v>
      </c>
      <c r="G8" s="34" t="n">
        <f aca="false">IFERROR(E8*F8,"-")</f>
        <v>0</v>
      </c>
      <c r="H8" s="34" t="n">
        <f aca="false">IFERROR(G8/2,"-")</f>
        <v>0</v>
      </c>
      <c r="I8" s="34" t="n">
        <f aca="false">IFERROR(E8-(H8*2),"-")</f>
        <v>0</v>
      </c>
      <c r="J8" s="34" t="n">
        <f aca="false">IFERROR(E8+(H8*2),"-")</f>
        <v>0</v>
      </c>
      <c r="K8" s="34" t="n">
        <f aca="false">IFERROR(J8-I8,"-")</f>
        <v>0</v>
      </c>
      <c r="M8" s="34" t="n">
        <v>0</v>
      </c>
      <c r="N8" s="34" t="n">
        <v>0</v>
      </c>
      <c r="O8" s="34" t="n">
        <f aca="false">IFERROR(M8*N8,"-")</f>
        <v>0</v>
      </c>
      <c r="P8" s="34" t="n">
        <f aca="false">IFERROR(O8/2,"-")</f>
        <v>0</v>
      </c>
      <c r="Q8" s="34" t="n">
        <f aca="false">IFERROR(M8-(P8*2),"-")</f>
        <v>0</v>
      </c>
      <c r="R8" s="34" t="n">
        <f aca="false">IFERROR(M8+(P8*2),"-")</f>
        <v>0</v>
      </c>
      <c r="S8" s="34" t="n">
        <f aca="false">IFERROR(R8-Q8,"-")</f>
        <v>0</v>
      </c>
      <c r="U8" s="34" t="n">
        <v>0</v>
      </c>
      <c r="V8" s="34" t="n">
        <v>0</v>
      </c>
      <c r="W8" s="34" t="n">
        <f aca="false">IFERROR(U8*V8,"-")</f>
        <v>0</v>
      </c>
      <c r="X8" s="34" t="n">
        <f aca="false">IFERROR(W8/2,"-")</f>
        <v>0</v>
      </c>
      <c r="Y8" s="34" t="n">
        <f aca="false">IFERROR(U8-(X8*2),"-")</f>
        <v>0</v>
      </c>
      <c r="Z8" s="34" t="n">
        <f aca="false">IFERROR(U8+(X8*2),"-")</f>
        <v>0</v>
      </c>
      <c r="AA8" s="34" t="n">
        <f aca="false">IFERROR(Z8-Y8,"-")</f>
        <v>0</v>
      </c>
      <c r="AB8" s="0"/>
      <c r="AC8" s="34" t="n">
        <v>0</v>
      </c>
      <c r="AD8" s="34" t="n">
        <v>0</v>
      </c>
      <c r="AE8" s="34" t="n">
        <f aca="false">IFERROR(AC8*AD8,"-")</f>
        <v>0</v>
      </c>
      <c r="AF8" s="34" t="n">
        <f aca="false">IFERROR(AE8/2,"-")</f>
        <v>0</v>
      </c>
      <c r="AG8" s="34" t="n">
        <f aca="false">IFERROR(AC8-(AF8*2),"-")</f>
        <v>0</v>
      </c>
      <c r="AH8" s="34" t="n">
        <f aca="false">IFERROR(AC8+(AF8*2),"-")</f>
        <v>0</v>
      </c>
      <c r="AI8" s="34" t="n">
        <f aca="false">IFERROR(AH8-AG8,"-")</f>
        <v>0</v>
      </c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</row>
    <row r="9" customFormat="false" ht="13.8" hidden="false" customHeight="false" outlineLevel="0" collapsed="false">
      <c r="A9" s="19" t="s">
        <v>30</v>
      </c>
      <c r="B9" s="20" t="s">
        <v>14</v>
      </c>
      <c r="C9" s="38" t="n">
        <v>102</v>
      </c>
      <c r="D9" s="34"/>
      <c r="E9" s="34" t="n">
        <v>0</v>
      </c>
      <c r="F9" s="34" t="n">
        <v>0</v>
      </c>
      <c r="G9" s="34" t="n">
        <f aca="false">IFERROR(E9*F9,"-")</f>
        <v>0</v>
      </c>
      <c r="H9" s="34" t="n">
        <f aca="false">IFERROR(G9/2,"-")</f>
        <v>0</v>
      </c>
      <c r="I9" s="34" t="n">
        <f aca="false">IFERROR(E9-(H9*2),"-")</f>
        <v>0</v>
      </c>
      <c r="J9" s="34" t="n">
        <f aca="false">IFERROR(E9+(H9*2),"-")</f>
        <v>0</v>
      </c>
      <c r="K9" s="34" t="n">
        <f aca="false">IFERROR(J9-I9,"-")</f>
        <v>0</v>
      </c>
      <c r="M9" s="34" t="n">
        <v>0</v>
      </c>
      <c r="N9" s="34" t="n">
        <v>0</v>
      </c>
      <c r="O9" s="34" t="n">
        <f aca="false">IFERROR(M9*N9,"-")</f>
        <v>0</v>
      </c>
      <c r="P9" s="34" t="n">
        <f aca="false">IFERROR(O9/2,"-")</f>
        <v>0</v>
      </c>
      <c r="Q9" s="34" t="n">
        <f aca="false">IFERROR(M9-(P9*2),"-")</f>
        <v>0</v>
      </c>
      <c r="R9" s="34" t="n">
        <f aca="false">IFERROR(M9+(P9*2),"-")</f>
        <v>0</v>
      </c>
      <c r="S9" s="34" t="n">
        <f aca="false">IFERROR(R9-Q9,"-")</f>
        <v>0</v>
      </c>
      <c r="U9" s="34" t="n">
        <v>0</v>
      </c>
      <c r="V9" s="34" t="n">
        <v>0</v>
      </c>
      <c r="W9" s="34" t="n">
        <f aca="false">IFERROR(U9*V9,"-")</f>
        <v>0</v>
      </c>
      <c r="X9" s="34" t="n">
        <f aca="false">IFERROR(W9/2,"-")</f>
        <v>0</v>
      </c>
      <c r="Y9" s="34" t="n">
        <f aca="false">IFERROR(U9-(X9*2),"-")</f>
        <v>0</v>
      </c>
      <c r="Z9" s="34" t="n">
        <f aca="false">IFERROR(U9+(X9*2),"-")</f>
        <v>0</v>
      </c>
      <c r="AA9" s="34" t="n">
        <f aca="false">IFERROR(Z9-Y9,"-")</f>
        <v>0</v>
      </c>
      <c r="AB9" s="0"/>
      <c r="AC9" s="34" t="n">
        <v>0</v>
      </c>
      <c r="AD9" s="34" t="n">
        <v>0</v>
      </c>
      <c r="AE9" s="34" t="n">
        <f aca="false">IFERROR(AC9*AD9,"-")</f>
        <v>0</v>
      </c>
      <c r="AF9" s="34" t="n">
        <f aca="false">IFERROR(AE9/2,"-")</f>
        <v>0</v>
      </c>
      <c r="AG9" s="34" t="n">
        <f aca="false">IFERROR(AC9-(AF9*2),"-")</f>
        <v>0</v>
      </c>
      <c r="AH9" s="34" t="n">
        <f aca="false">IFERROR(AC9+(AF9*2),"-")</f>
        <v>0</v>
      </c>
      <c r="AI9" s="34" t="n">
        <f aca="false">IFERROR(AH9-AG9,"-")</f>
        <v>0</v>
      </c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</row>
    <row r="10" customFormat="false" ht="13.8" hidden="false" customHeight="false" outlineLevel="0" collapsed="false">
      <c r="A10" s="22" t="s">
        <v>30</v>
      </c>
      <c r="B10" s="20" t="s">
        <v>15</v>
      </c>
      <c r="C10" s="38" t="n">
        <v>202</v>
      </c>
      <c r="D10" s="34"/>
      <c r="E10" s="34" t="n">
        <v>0</v>
      </c>
      <c r="F10" s="34" t="n">
        <v>0</v>
      </c>
      <c r="G10" s="34" t="n">
        <f aca="false">IFERROR(E10*F10,"-")</f>
        <v>0</v>
      </c>
      <c r="H10" s="34" t="n">
        <f aca="false">IFERROR(G10/2,"-")</f>
        <v>0</v>
      </c>
      <c r="I10" s="34" t="n">
        <f aca="false">IFERROR(E10-(H10*2),"-")</f>
        <v>0</v>
      </c>
      <c r="J10" s="34" t="n">
        <f aca="false">IFERROR(E10+(H10*2),"-")</f>
        <v>0</v>
      </c>
      <c r="K10" s="34" t="n">
        <f aca="false">IFERROR(J10-I10,"-")</f>
        <v>0</v>
      </c>
      <c r="M10" s="34" t="n">
        <v>0</v>
      </c>
      <c r="N10" s="34" t="n">
        <v>0</v>
      </c>
      <c r="O10" s="34" t="n">
        <f aca="false">IFERROR(M10*N10,"-")</f>
        <v>0</v>
      </c>
      <c r="P10" s="34" t="n">
        <f aca="false">IFERROR(O10/2,"-")</f>
        <v>0</v>
      </c>
      <c r="Q10" s="34" t="n">
        <f aca="false">IFERROR(M10-(P10*2),"-")</f>
        <v>0</v>
      </c>
      <c r="R10" s="34" t="n">
        <f aca="false">IFERROR(M10+(P10*2),"-")</f>
        <v>0</v>
      </c>
      <c r="S10" s="34" t="n">
        <f aca="false">IFERROR(R10-Q10,"-")</f>
        <v>0</v>
      </c>
      <c r="U10" s="34" t="n">
        <v>0</v>
      </c>
      <c r="V10" s="34" t="n">
        <v>0</v>
      </c>
      <c r="W10" s="34" t="n">
        <f aca="false">IFERROR(U10*V10,"-")</f>
        <v>0</v>
      </c>
      <c r="X10" s="34" t="n">
        <f aca="false">IFERROR(W10/2,"-")</f>
        <v>0</v>
      </c>
      <c r="Y10" s="34" t="n">
        <f aca="false">IFERROR(U10-(X10*2),"-")</f>
        <v>0</v>
      </c>
      <c r="Z10" s="34" t="n">
        <f aca="false">IFERROR(U10+(X10*2),"-")</f>
        <v>0</v>
      </c>
      <c r="AA10" s="34" t="n">
        <f aca="false">IFERROR(Z10-Y10,"-")</f>
        <v>0</v>
      </c>
      <c r="AB10" s="0"/>
      <c r="AC10" s="34" t="n">
        <v>0</v>
      </c>
      <c r="AD10" s="34" t="n">
        <v>0</v>
      </c>
      <c r="AE10" s="34" t="n">
        <f aca="false">IFERROR(AC10*AD10,"-")</f>
        <v>0</v>
      </c>
      <c r="AF10" s="34" t="n">
        <f aca="false">IFERROR(AE10/2,"-")</f>
        <v>0</v>
      </c>
      <c r="AG10" s="34" t="n">
        <f aca="false">IFERROR(AC10-(AF10*2),"-")</f>
        <v>0</v>
      </c>
      <c r="AH10" s="34" t="n">
        <f aca="false">IFERROR(AC10+(AF10*2),"-")</f>
        <v>0</v>
      </c>
      <c r="AI10" s="34" t="n">
        <f aca="false">IFERROR(AH10-AG10,"-")</f>
        <v>0</v>
      </c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</row>
    <row r="11" customFormat="false" ht="13.8" hidden="false" customHeight="false" outlineLevel="0" collapsed="false">
      <c r="A11" s="22" t="s">
        <v>30</v>
      </c>
      <c r="B11" s="20" t="s">
        <v>16</v>
      </c>
      <c r="C11" s="38" t="n">
        <v>302</v>
      </c>
      <c r="D11" s="34"/>
      <c r="E11" s="34" t="n">
        <v>0</v>
      </c>
      <c r="F11" s="34" t="n">
        <v>0</v>
      </c>
      <c r="G11" s="34" t="n">
        <f aca="false">IFERROR(E11*F11,"-")</f>
        <v>0</v>
      </c>
      <c r="H11" s="34" t="n">
        <f aca="false">IFERROR(G11/2,"-")</f>
        <v>0</v>
      </c>
      <c r="I11" s="34" t="n">
        <f aca="false">IFERROR(E11-(H11*2),"-")</f>
        <v>0</v>
      </c>
      <c r="J11" s="34" t="n">
        <f aca="false">IFERROR(E11+(H11*2),"-")</f>
        <v>0</v>
      </c>
      <c r="K11" s="34" t="n">
        <f aca="false">IFERROR(J11-I11,"-")</f>
        <v>0</v>
      </c>
      <c r="M11" s="34" t="n">
        <v>0</v>
      </c>
      <c r="N11" s="34" t="n">
        <v>0</v>
      </c>
      <c r="O11" s="34" t="n">
        <f aca="false">IFERROR(M11*N11,"-")</f>
        <v>0</v>
      </c>
      <c r="P11" s="34" t="n">
        <f aca="false">IFERROR(O11/2,"-")</f>
        <v>0</v>
      </c>
      <c r="Q11" s="34" t="n">
        <f aca="false">IFERROR(M11-(P11*2),"-")</f>
        <v>0</v>
      </c>
      <c r="R11" s="34" t="n">
        <f aca="false">IFERROR(M11+(P11*2),"-")</f>
        <v>0</v>
      </c>
      <c r="S11" s="34" t="n">
        <f aca="false">IFERROR(R11-Q11,"-")</f>
        <v>0</v>
      </c>
      <c r="U11" s="34" t="n">
        <v>0</v>
      </c>
      <c r="V11" s="34" t="n">
        <v>0</v>
      </c>
      <c r="W11" s="34" t="n">
        <f aca="false">IFERROR(U11*V11,"-")</f>
        <v>0</v>
      </c>
      <c r="X11" s="34" t="n">
        <f aca="false">IFERROR(W11/2,"-")</f>
        <v>0</v>
      </c>
      <c r="Y11" s="34" t="n">
        <f aca="false">IFERROR(U11-(X11*2),"-")</f>
        <v>0</v>
      </c>
      <c r="Z11" s="34" t="n">
        <f aca="false">IFERROR(U11+(X11*2),"-")</f>
        <v>0</v>
      </c>
      <c r="AA11" s="34" t="n">
        <f aca="false">IFERROR(Z11-Y11,"-")</f>
        <v>0</v>
      </c>
      <c r="AB11" s="0"/>
      <c r="AC11" s="34" t="n">
        <v>0</v>
      </c>
      <c r="AD11" s="34" t="n">
        <v>0</v>
      </c>
      <c r="AE11" s="34" t="n">
        <f aca="false">IFERROR(AC11*AD11,"-")</f>
        <v>0</v>
      </c>
      <c r="AF11" s="34" t="n">
        <f aca="false">IFERROR(AE11/2,"-")</f>
        <v>0</v>
      </c>
      <c r="AG11" s="34" t="n">
        <f aca="false">IFERROR(AC11-(AF11*2),"-")</f>
        <v>0</v>
      </c>
      <c r="AH11" s="34" t="n">
        <f aca="false">IFERROR(AC11+(AF11*2),"-")</f>
        <v>0</v>
      </c>
      <c r="AI11" s="34" t="n">
        <f aca="false">IFERROR(AH11-AG11,"-")</f>
        <v>0</v>
      </c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</row>
    <row r="12" customFormat="false" ht="13.8" hidden="false" customHeight="false" outlineLevel="0" collapsed="false">
      <c r="A12" s="22" t="s">
        <v>30</v>
      </c>
      <c r="B12" s="20" t="s">
        <v>17</v>
      </c>
      <c r="C12" s="38" t="n">
        <v>402</v>
      </c>
      <c r="D12" s="34"/>
      <c r="E12" s="34" t="n">
        <v>0</v>
      </c>
      <c r="F12" s="34" t="n">
        <v>0</v>
      </c>
      <c r="G12" s="34" t="n">
        <f aca="false">IFERROR(E12*F12,"-")</f>
        <v>0</v>
      </c>
      <c r="H12" s="34" t="n">
        <f aca="false">IFERROR(G12/2,"-")</f>
        <v>0</v>
      </c>
      <c r="I12" s="34" t="n">
        <f aca="false">IFERROR(E12-(H12*2),"-")</f>
        <v>0</v>
      </c>
      <c r="J12" s="34" t="n">
        <f aca="false">IFERROR(E12+(H12*2),"-")</f>
        <v>0</v>
      </c>
      <c r="K12" s="34" t="n">
        <f aca="false">IFERROR(J12-I12,"-")</f>
        <v>0</v>
      </c>
      <c r="M12" s="34" t="n">
        <v>0</v>
      </c>
      <c r="N12" s="34" t="n">
        <v>0</v>
      </c>
      <c r="O12" s="34" t="n">
        <f aca="false">IFERROR(M12*N12,"-")</f>
        <v>0</v>
      </c>
      <c r="P12" s="34" t="n">
        <f aca="false">IFERROR(O12/2,"-")</f>
        <v>0</v>
      </c>
      <c r="Q12" s="34" t="n">
        <f aca="false">IFERROR(M12-(P12*2),"-")</f>
        <v>0</v>
      </c>
      <c r="R12" s="34" t="n">
        <f aca="false">IFERROR(M12+(P12*2),"-")</f>
        <v>0</v>
      </c>
      <c r="S12" s="34" t="n">
        <f aca="false">IFERROR(R12-Q12,"-")</f>
        <v>0</v>
      </c>
      <c r="U12" s="34" t="n">
        <v>0</v>
      </c>
      <c r="V12" s="34" t="n">
        <v>0</v>
      </c>
      <c r="W12" s="34" t="n">
        <f aca="false">IFERROR(U12*V12,"-")</f>
        <v>0</v>
      </c>
      <c r="X12" s="34" t="n">
        <f aca="false">IFERROR(W12/2,"-")</f>
        <v>0</v>
      </c>
      <c r="Y12" s="34" t="n">
        <f aca="false">IFERROR(U12-(X12*2),"-")</f>
        <v>0</v>
      </c>
      <c r="Z12" s="34" t="n">
        <f aca="false">IFERROR(U12+(X12*2),"-")</f>
        <v>0</v>
      </c>
      <c r="AA12" s="34" t="n">
        <f aca="false">IFERROR(Z12-Y12,"-")</f>
        <v>0</v>
      </c>
      <c r="AB12" s="0"/>
      <c r="AC12" s="34" t="n">
        <v>0</v>
      </c>
      <c r="AD12" s="34" t="n">
        <v>0</v>
      </c>
      <c r="AE12" s="34" t="n">
        <f aca="false">IFERROR(AC12*AD12,"-")</f>
        <v>0</v>
      </c>
      <c r="AF12" s="34" t="n">
        <f aca="false">IFERROR(AE12/2,"-")</f>
        <v>0</v>
      </c>
      <c r="AG12" s="34" t="n">
        <f aca="false">IFERROR(AC12-(AF12*2),"-")</f>
        <v>0</v>
      </c>
      <c r="AH12" s="34" t="n">
        <f aca="false">IFERROR(AC12+(AF12*2),"-")</f>
        <v>0</v>
      </c>
      <c r="AI12" s="34" t="n">
        <f aca="false">IFERROR(AH12-AG12,"-")</f>
        <v>0</v>
      </c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</row>
    <row r="13" customFormat="false" ht="13.8" hidden="false" customHeight="false" outlineLevel="0" collapsed="false">
      <c r="A13" s="22" t="s">
        <v>30</v>
      </c>
      <c r="B13" s="20" t="s">
        <v>18</v>
      </c>
      <c r="C13" s="38" t="n">
        <v>502</v>
      </c>
      <c r="D13" s="34"/>
      <c r="E13" s="34" t="n">
        <v>0</v>
      </c>
      <c r="F13" s="34" t="n">
        <v>0</v>
      </c>
      <c r="G13" s="34" t="n">
        <f aca="false">IFERROR(E13*F13,"-")</f>
        <v>0</v>
      </c>
      <c r="H13" s="34" t="n">
        <f aca="false">IFERROR(G13/2,"-")</f>
        <v>0</v>
      </c>
      <c r="I13" s="34" t="n">
        <f aca="false">IFERROR(E13-(H13*2),"-")</f>
        <v>0</v>
      </c>
      <c r="J13" s="34" t="n">
        <f aca="false">IFERROR(E13+(H13*2),"-")</f>
        <v>0</v>
      </c>
      <c r="K13" s="34" t="n">
        <f aca="false">IFERROR(J13-I13,"-")</f>
        <v>0</v>
      </c>
      <c r="M13" s="34" t="n">
        <v>0</v>
      </c>
      <c r="N13" s="34" t="n">
        <v>0</v>
      </c>
      <c r="O13" s="34" t="n">
        <f aca="false">IFERROR(M13*N13,"-")</f>
        <v>0</v>
      </c>
      <c r="P13" s="34" t="n">
        <f aca="false">IFERROR(O13/2,"-")</f>
        <v>0</v>
      </c>
      <c r="Q13" s="34" t="n">
        <f aca="false">IFERROR(M13-(P13*2),"-")</f>
        <v>0</v>
      </c>
      <c r="R13" s="34" t="n">
        <f aca="false">IFERROR(M13+(P13*2),"-")</f>
        <v>0</v>
      </c>
      <c r="S13" s="34" t="n">
        <f aca="false">IFERROR(R13-Q13,"-")</f>
        <v>0</v>
      </c>
      <c r="U13" s="34" t="n">
        <v>0</v>
      </c>
      <c r="V13" s="34" t="n">
        <v>0</v>
      </c>
      <c r="W13" s="34" t="n">
        <f aca="false">IFERROR(U13*V13,"-")</f>
        <v>0</v>
      </c>
      <c r="X13" s="34" t="n">
        <f aca="false">IFERROR(W13/2,"-")</f>
        <v>0</v>
      </c>
      <c r="Y13" s="34" t="n">
        <f aca="false">IFERROR(U13-(X13*2),"-")</f>
        <v>0</v>
      </c>
      <c r="Z13" s="34" t="n">
        <f aca="false">IFERROR(U13+(X13*2),"-")</f>
        <v>0</v>
      </c>
      <c r="AA13" s="34" t="n">
        <f aca="false">IFERROR(Z13-Y13,"-")</f>
        <v>0</v>
      </c>
      <c r="AB13" s="0"/>
      <c r="AC13" s="34" t="n">
        <v>0</v>
      </c>
      <c r="AD13" s="34" t="n">
        <v>0</v>
      </c>
      <c r="AE13" s="34" t="n">
        <f aca="false">IFERROR(AC13*AD13,"-")</f>
        <v>0</v>
      </c>
      <c r="AF13" s="34" t="n">
        <f aca="false">IFERROR(AE13/2,"-")</f>
        <v>0</v>
      </c>
      <c r="AG13" s="34" t="n">
        <f aca="false">IFERROR(AC13-(AF13*2),"-")</f>
        <v>0</v>
      </c>
      <c r="AH13" s="34" t="n">
        <f aca="false">IFERROR(AC13+(AF13*2),"-")</f>
        <v>0</v>
      </c>
      <c r="AI13" s="34" t="n">
        <f aca="false">IFERROR(AH13-AG13,"-")</f>
        <v>0</v>
      </c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</row>
    <row r="14" customFormat="false" ht="13.8" hidden="false" customHeight="false" outlineLevel="0" collapsed="false">
      <c r="A14" s="19" t="s">
        <v>31</v>
      </c>
      <c r="B14" s="20" t="s">
        <v>32</v>
      </c>
      <c r="C14" s="38" t="n">
        <v>103</v>
      </c>
      <c r="D14" s="27"/>
      <c r="E14" s="39" t="n">
        <f aca="false">'special cases'!C7</f>
        <v>245</v>
      </c>
      <c r="F14" s="40" t="n">
        <f aca="false">'special cases'!D7</f>
        <v>0.142857142857143</v>
      </c>
      <c r="G14" s="41" t="n">
        <f aca="false">IFERROR(E14*F14,"-")</f>
        <v>35</v>
      </c>
      <c r="H14" s="41" t="n">
        <f aca="false">IFERROR(G14/2,"-")</f>
        <v>17.5</v>
      </c>
      <c r="I14" s="41" t="n">
        <f aca="false">IFERROR(E14-(H14*2),"-")</f>
        <v>210</v>
      </c>
      <c r="J14" s="41" t="n">
        <f aca="false">IFERROR(E14+(H14*2),"-")</f>
        <v>280</v>
      </c>
      <c r="K14" s="41" t="n">
        <f aca="false">IFERROR(J14-I14,"-")</f>
        <v>70</v>
      </c>
      <c r="M14" s="42" t="n">
        <f aca="false">'special cases'!C51</f>
        <v>0.275</v>
      </c>
      <c r="N14" s="40" t="n">
        <f aca="false">'special cases'!D51</f>
        <v>0.2</v>
      </c>
      <c r="O14" s="43" t="n">
        <f aca="false">IFERROR(M14*N14,"-")</f>
        <v>0.055</v>
      </c>
      <c r="P14" s="43" t="n">
        <f aca="false">IFERROR(O14/2,"-")</f>
        <v>0.0275</v>
      </c>
      <c r="Q14" s="43" t="n">
        <f aca="false">IFERROR(M14-(P14*2),"-")</f>
        <v>0.22</v>
      </c>
      <c r="R14" s="43" t="n">
        <f aca="false">IFERROR(M14+(P14*2),"-")</f>
        <v>0.33</v>
      </c>
      <c r="S14" s="43" t="n">
        <f aca="false">IFERROR(R14-Q14,"-")</f>
        <v>0.11</v>
      </c>
      <c r="U14" s="39" t="n">
        <f aca="false">'special cases'!C67</f>
        <v>0.465</v>
      </c>
      <c r="V14" s="44" t="n">
        <f aca="false">'special cases'!D67</f>
        <v>0.0537634408602151</v>
      </c>
      <c r="W14" s="43" t="n">
        <f aca="false">IFERROR(U14*V14,"-")</f>
        <v>0.025</v>
      </c>
      <c r="X14" s="43" t="n">
        <f aca="false">IFERROR(W14/2,"-")</f>
        <v>0.0125</v>
      </c>
      <c r="Y14" s="28" t="n">
        <f aca="false">IFERROR(U14-(X14*2),"-")</f>
        <v>0.44</v>
      </c>
      <c r="Z14" s="28" t="n">
        <f aca="false">IFERROR(U14+(X14*2),"-")</f>
        <v>0.49</v>
      </c>
      <c r="AA14" s="28" t="n">
        <f aca="false">IFERROR(Z14-Y14,"-")</f>
        <v>0.05</v>
      </c>
      <c r="AB14" s="0"/>
      <c r="AC14" s="34"/>
      <c r="AD14" s="34"/>
      <c r="AE14" s="34"/>
      <c r="AF14" s="34"/>
      <c r="AG14" s="34"/>
      <c r="AH14" s="34"/>
      <c r="AI14" s="34"/>
    </row>
    <row r="15" customFormat="false" ht="13.8" hidden="false" customHeight="false" outlineLevel="0" collapsed="false">
      <c r="A15" s="22" t="s">
        <v>31</v>
      </c>
      <c r="B15" s="20" t="s">
        <v>34</v>
      </c>
      <c r="C15" s="38" t="n">
        <v>203</v>
      </c>
      <c r="D15" s="27"/>
      <c r="E15" s="39" t="n">
        <f aca="false">'special cases'!C8</f>
        <v>305</v>
      </c>
      <c r="F15" s="40" t="n">
        <f aca="false">'special cases'!D8</f>
        <v>0.344262295081967</v>
      </c>
      <c r="G15" s="41" t="n">
        <f aca="false">IFERROR(E15*F15,"-")</f>
        <v>105</v>
      </c>
      <c r="H15" s="41" t="n">
        <f aca="false">IFERROR(G15/2,"-")</f>
        <v>52.5</v>
      </c>
      <c r="I15" s="41" t="n">
        <f aca="false">IFERROR(E15-(H15*2),"-")</f>
        <v>200</v>
      </c>
      <c r="J15" s="41" t="n">
        <f aca="false">IFERROR(E15+(H15*2),"-")</f>
        <v>410</v>
      </c>
      <c r="K15" s="41" t="n">
        <f aca="false">IFERROR(J15-I15,"-")</f>
        <v>210</v>
      </c>
      <c r="M15" s="42" t="n">
        <f aca="false">'special cases'!C52</f>
        <v>0.275</v>
      </c>
      <c r="N15" s="40" t="n">
        <f aca="false">'special cases'!D52</f>
        <v>0.0181818181818182</v>
      </c>
      <c r="O15" s="43" t="n">
        <f aca="false">IFERROR(M15*N15,"-")</f>
        <v>0.005</v>
      </c>
      <c r="P15" s="43" t="n">
        <f aca="false">IFERROR(O15/2,"-")</f>
        <v>0.0025</v>
      </c>
      <c r="Q15" s="43" t="n">
        <f aca="false">IFERROR(M15-(P15*2),"-")</f>
        <v>0.27</v>
      </c>
      <c r="R15" s="43" t="n">
        <f aca="false">IFERROR(M15+(P15*2),"-")</f>
        <v>0.28</v>
      </c>
      <c r="S15" s="43" t="n">
        <f aca="false">IFERROR(R15-Q15,"-")</f>
        <v>0.01</v>
      </c>
      <c r="U15" s="39" t="n">
        <f aca="false">'special cases'!C67</f>
        <v>0.465</v>
      </c>
      <c r="V15" s="44" t="n">
        <f aca="false">'special cases'!D67</f>
        <v>0.0537634408602151</v>
      </c>
      <c r="W15" s="43" t="n">
        <f aca="false">IFERROR(U15*V15,"-")</f>
        <v>0.025</v>
      </c>
      <c r="X15" s="43" t="n">
        <f aca="false">IFERROR(W15/2,"-")</f>
        <v>0.0125</v>
      </c>
      <c r="Y15" s="28" t="n">
        <f aca="false">IFERROR(U15-(X15*2),"-")</f>
        <v>0.44</v>
      </c>
      <c r="Z15" s="28" t="n">
        <f aca="false">IFERROR(U15+(X15*2),"-")</f>
        <v>0.49</v>
      </c>
      <c r="AA15" s="28" t="n">
        <f aca="false">IFERROR(Z15-Y15,"-")</f>
        <v>0.05</v>
      </c>
      <c r="AB15" s="0"/>
      <c r="AC15" s="34"/>
      <c r="AD15" s="34"/>
      <c r="AE15" s="34"/>
      <c r="AF15" s="34"/>
      <c r="AG15" s="34"/>
      <c r="AH15" s="34"/>
      <c r="AI15" s="34"/>
    </row>
    <row r="16" customFormat="false" ht="13.8" hidden="false" customHeight="false" outlineLevel="0" collapsed="false">
      <c r="A16" s="22" t="s">
        <v>31</v>
      </c>
      <c r="B16" s="20" t="s">
        <v>35</v>
      </c>
      <c r="C16" s="38" t="n">
        <v>303</v>
      </c>
      <c r="D16" s="27"/>
      <c r="E16" s="39" t="n">
        <f aca="false">'special cases'!C9</f>
        <v>245</v>
      </c>
      <c r="F16" s="40" t="n">
        <f aca="false">'special cases'!D9</f>
        <v>0.142857142857143</v>
      </c>
      <c r="G16" s="41" t="n">
        <f aca="false">IFERROR(E16*F16,"-")</f>
        <v>35</v>
      </c>
      <c r="H16" s="41" t="n">
        <f aca="false">IFERROR(G16/2,"-")</f>
        <v>17.5</v>
      </c>
      <c r="I16" s="41" t="n">
        <f aca="false">IFERROR(E16-(H16*2),"-")</f>
        <v>210</v>
      </c>
      <c r="J16" s="41" t="n">
        <f aca="false">IFERROR(E16+(H16*2),"-")</f>
        <v>280</v>
      </c>
      <c r="K16" s="41" t="n">
        <f aca="false">IFERROR(J16-I16,"-")</f>
        <v>70</v>
      </c>
      <c r="M16" s="42" t="n">
        <f aca="false">'special cases'!C53</f>
        <v>0.275</v>
      </c>
      <c r="N16" s="40" t="n">
        <f aca="false">'special cases'!D53</f>
        <v>0.2</v>
      </c>
      <c r="O16" s="43" t="n">
        <f aca="false">IFERROR(M16*N16,"-")</f>
        <v>0.055</v>
      </c>
      <c r="P16" s="43" t="n">
        <f aca="false">IFERROR(O16/2,"-")</f>
        <v>0.0275</v>
      </c>
      <c r="Q16" s="43" t="n">
        <f aca="false">IFERROR(M16-(P16*2),"-")</f>
        <v>0.22</v>
      </c>
      <c r="R16" s="43" t="n">
        <f aca="false">IFERROR(M16+(P16*2),"-")</f>
        <v>0.33</v>
      </c>
      <c r="S16" s="43" t="n">
        <f aca="false">IFERROR(R16-Q16,"-")</f>
        <v>0.11</v>
      </c>
      <c r="U16" s="39" t="n">
        <f aca="false">'special cases'!C67</f>
        <v>0.465</v>
      </c>
      <c r="V16" s="44" t="n">
        <f aca="false">'special cases'!D67</f>
        <v>0.0537634408602151</v>
      </c>
      <c r="W16" s="43" t="n">
        <f aca="false">IFERROR(U16*V16,"-")</f>
        <v>0.025</v>
      </c>
      <c r="X16" s="43" t="n">
        <f aca="false">IFERROR(W16/2,"-")</f>
        <v>0.0125</v>
      </c>
      <c r="Y16" s="28" t="n">
        <f aca="false">IFERROR(U16-(X16*2),"-")</f>
        <v>0.44</v>
      </c>
      <c r="Z16" s="28" t="n">
        <f aca="false">IFERROR(U16+(X16*2),"-")</f>
        <v>0.49</v>
      </c>
      <c r="AA16" s="28" t="n">
        <f aca="false">IFERROR(Z16-Y16,"-")</f>
        <v>0.05</v>
      </c>
      <c r="AB16" s="0"/>
      <c r="AC16" s="34"/>
      <c r="AD16" s="34"/>
      <c r="AE16" s="34"/>
      <c r="AF16" s="34"/>
      <c r="AG16" s="34"/>
      <c r="AH16" s="34"/>
      <c r="AI16" s="34"/>
    </row>
    <row r="17" customFormat="false" ht="13.8" hidden="false" customHeight="false" outlineLevel="0" collapsed="false">
      <c r="A17" s="22" t="s">
        <v>31</v>
      </c>
      <c r="B17" s="20" t="s">
        <v>17</v>
      </c>
      <c r="C17" s="38" t="n">
        <v>403</v>
      </c>
      <c r="D17" s="27"/>
      <c r="E17" s="39" t="n">
        <f aca="false">'special cases'!C10</f>
        <v>260</v>
      </c>
      <c r="F17" s="40" t="n">
        <f aca="false">'special cases'!D10</f>
        <v>0.538461538461538</v>
      </c>
      <c r="G17" s="41" t="n">
        <f aca="false">IFERROR(E17*F17,"-")</f>
        <v>140</v>
      </c>
      <c r="H17" s="41" t="n">
        <f aca="false">IFERROR(G17/2,"-")</f>
        <v>70</v>
      </c>
      <c r="I17" s="41" t="n">
        <f aca="false">IFERROR(E17-(H17*2),"-")</f>
        <v>120</v>
      </c>
      <c r="J17" s="41" t="n">
        <f aca="false">IFERROR(E17+(H17*2),"-")</f>
        <v>400</v>
      </c>
      <c r="K17" s="41" t="n">
        <f aca="false">IFERROR(J17-I17,"-")</f>
        <v>280</v>
      </c>
      <c r="M17" s="45" t="n">
        <f aca="false">'special cases'!C54</f>
        <v>0.37</v>
      </c>
      <c r="N17" s="34" t="n">
        <v>0</v>
      </c>
      <c r="O17" s="34" t="n">
        <f aca="false">IFERROR(M17*N17,"-")</f>
        <v>0</v>
      </c>
      <c r="P17" s="34" t="n">
        <f aca="false">IFERROR(O17/2,"-")</f>
        <v>0</v>
      </c>
      <c r="Q17" s="43" t="n">
        <f aca="false">IFERROR(M17-(P17*2),"-")</f>
        <v>0.37</v>
      </c>
      <c r="R17" s="43" t="n">
        <f aca="false">IFERROR(M17+(P17*2),"-")</f>
        <v>0.37</v>
      </c>
      <c r="S17" s="34" t="n">
        <f aca="false">IFERROR(R17-Q17,"-")</f>
        <v>0</v>
      </c>
      <c r="U17" s="39" t="n">
        <f aca="false">'special cases'!C67</f>
        <v>0.465</v>
      </c>
      <c r="V17" s="44" t="n">
        <f aca="false">'special cases'!D67</f>
        <v>0.0537634408602151</v>
      </c>
      <c r="W17" s="43" t="n">
        <f aca="false">IFERROR(U17*V17,"-")</f>
        <v>0.025</v>
      </c>
      <c r="X17" s="43" t="n">
        <f aca="false">IFERROR(W17/2,"-")</f>
        <v>0.0125</v>
      </c>
      <c r="Y17" s="28" t="n">
        <f aca="false">IFERROR(U17-(X17*2),"-")</f>
        <v>0.44</v>
      </c>
      <c r="Z17" s="28" t="n">
        <f aca="false">IFERROR(U17+(X17*2),"-")</f>
        <v>0.49</v>
      </c>
      <c r="AA17" s="28" t="n">
        <f aca="false">IFERROR(Z17-Y17,"-")</f>
        <v>0.05</v>
      </c>
      <c r="AB17" s="0"/>
      <c r="AC17" s="34"/>
      <c r="AD17" s="34"/>
      <c r="AE17" s="34"/>
      <c r="AF17" s="34"/>
      <c r="AG17" s="34"/>
      <c r="AH17" s="34"/>
      <c r="AI17" s="34"/>
    </row>
    <row r="18" customFormat="false" ht="13.8" hidden="false" customHeight="false" outlineLevel="0" collapsed="false">
      <c r="A18" s="22" t="s">
        <v>31</v>
      </c>
      <c r="B18" s="20" t="s">
        <v>53</v>
      </c>
      <c r="C18" s="38" t="n">
        <v>503</v>
      </c>
      <c r="D18" s="27"/>
      <c r="E18" s="39" t="n">
        <f aca="false">'special cases'!C11</f>
        <v>145</v>
      </c>
      <c r="F18" s="40" t="n">
        <f aca="false">'special cases'!D11</f>
        <v>0.586206896551724</v>
      </c>
      <c r="G18" s="41" t="n">
        <f aca="false">IFERROR(E18*F18,"-")</f>
        <v>85</v>
      </c>
      <c r="H18" s="41" t="n">
        <f aca="false">IFERROR(G18/2,"-")</f>
        <v>42.5</v>
      </c>
      <c r="I18" s="41" t="n">
        <f aca="false">IFERROR(E18-(H18*2),"-")</f>
        <v>60</v>
      </c>
      <c r="J18" s="41" t="n">
        <f aca="false">IFERROR(E18+(H18*2),"-")</f>
        <v>230</v>
      </c>
      <c r="K18" s="41" t="n">
        <f aca="false">IFERROR(J18-I18,"-")</f>
        <v>170</v>
      </c>
      <c r="M18" s="42" t="n">
        <f aca="false">'special cases'!C55</f>
        <v>0.275</v>
      </c>
      <c r="N18" s="40" t="n">
        <f aca="false">'special cases'!D55</f>
        <v>0.0181818181818182</v>
      </c>
      <c r="O18" s="43" t="n">
        <f aca="false">IFERROR(M18*N18,"-")</f>
        <v>0.005</v>
      </c>
      <c r="P18" s="43" t="n">
        <f aca="false">IFERROR(O18/2,"-")</f>
        <v>0.0025</v>
      </c>
      <c r="Q18" s="43" t="n">
        <f aca="false">IFERROR(M18-(P18*2),"-")</f>
        <v>0.27</v>
      </c>
      <c r="R18" s="43" t="n">
        <f aca="false">IFERROR(M18+(P18*2),"-")</f>
        <v>0.28</v>
      </c>
      <c r="S18" s="43" t="n">
        <f aca="false">IFERROR(R18-Q18,"-")</f>
        <v>0.01</v>
      </c>
      <c r="U18" s="39" t="n">
        <f aca="false">'special cases'!C67</f>
        <v>0.465</v>
      </c>
      <c r="V18" s="44" t="n">
        <f aca="false">'special cases'!D67</f>
        <v>0.0537634408602151</v>
      </c>
      <c r="W18" s="43" t="n">
        <f aca="false">IFERROR(U18*V18,"-")</f>
        <v>0.025</v>
      </c>
      <c r="X18" s="43" t="n">
        <f aca="false">IFERROR(W18/2,"-")</f>
        <v>0.0125</v>
      </c>
      <c r="Y18" s="28" t="n">
        <f aca="false">IFERROR(U18-(X18*2),"-")</f>
        <v>0.44</v>
      </c>
      <c r="Z18" s="28" t="n">
        <f aca="false">IFERROR(U18+(X18*2),"-")</f>
        <v>0.49</v>
      </c>
      <c r="AA18" s="28" t="n">
        <f aca="false">IFERROR(Z18-Y18,"-")</f>
        <v>0.05</v>
      </c>
      <c r="AB18" s="0"/>
      <c r="AC18" s="34"/>
      <c r="AD18" s="34"/>
      <c r="AE18" s="34"/>
      <c r="AF18" s="34"/>
      <c r="AG18" s="34"/>
      <c r="AH18" s="34"/>
      <c r="AI18" s="34"/>
    </row>
    <row r="19" customFormat="false" ht="13.8" hidden="false" customHeight="false" outlineLevel="0" collapsed="false">
      <c r="A19" s="19" t="s">
        <v>94</v>
      </c>
      <c r="B19" s="20" t="s">
        <v>14</v>
      </c>
      <c r="C19" s="38" t="n">
        <v>104</v>
      </c>
      <c r="D19" s="46"/>
      <c r="E19" s="47" t="n">
        <v>2.7</v>
      </c>
      <c r="F19" s="48" t="n">
        <v>0.75</v>
      </c>
      <c r="G19" s="28" t="n">
        <f aca="false">IFERROR(E19*F19,"-")</f>
        <v>2.025</v>
      </c>
      <c r="H19" s="28" t="n">
        <f aca="false">IFERROR(G19/2,"-")</f>
        <v>1.0125</v>
      </c>
      <c r="I19" s="28" t="n">
        <f aca="false">IFERROR(E19-(H19*2),"-")</f>
        <v>0.675</v>
      </c>
      <c r="J19" s="28" t="n">
        <f aca="false">IFERROR(E19+(H19*2),"-")</f>
        <v>4.725</v>
      </c>
      <c r="K19" s="28" t="n">
        <f aca="false">IFERROR(J19-I19,"-")</f>
        <v>4.05</v>
      </c>
      <c r="M19" s="47" t="n">
        <v>4</v>
      </c>
      <c r="N19" s="48" t="n">
        <v>1.5</v>
      </c>
      <c r="O19" s="28" t="n">
        <f aca="false">IFERROR(M19*N19,"-")</f>
        <v>6</v>
      </c>
      <c r="P19" s="28" t="n">
        <f aca="false">IFERROR(O19/2,"-")</f>
        <v>3</v>
      </c>
      <c r="Q19" s="49" t="n">
        <f aca="false">IFERROR(M19-(P19*2),"-")</f>
        <v>-2</v>
      </c>
      <c r="R19" s="28" t="n">
        <f aca="false">IFERROR(M19+(P19*2),"-")</f>
        <v>10</v>
      </c>
      <c r="S19" s="28" t="n">
        <f aca="false">IFERROR(R19-Q19,"-")</f>
        <v>12</v>
      </c>
      <c r="U19" s="50" t="n">
        <f aca="false">'special cases'!C74</f>
        <v>0.5</v>
      </c>
      <c r="V19" s="34" t="n">
        <v>0</v>
      </c>
      <c r="W19" s="34" t="n">
        <f aca="false">IFERROR(U19*V19,"-")</f>
        <v>0</v>
      </c>
      <c r="X19" s="34" t="n">
        <f aca="false">IFERROR(W19/2,"-")</f>
        <v>0</v>
      </c>
      <c r="Y19" s="28" t="n">
        <f aca="false">IFERROR(U19-(X19*2),"-")</f>
        <v>0.5</v>
      </c>
      <c r="Z19" s="28" t="n">
        <f aca="false">IFERROR(U19+(X19*2),"-")</f>
        <v>0.5</v>
      </c>
      <c r="AA19" s="34" t="n">
        <f aca="false">IFERROR(Z19-Y19,"-")</f>
        <v>0</v>
      </c>
      <c r="AB19" s="0"/>
      <c r="AC19" s="34"/>
      <c r="AD19" s="34"/>
      <c r="AE19" s="34"/>
      <c r="AF19" s="34"/>
      <c r="AG19" s="34"/>
      <c r="AH19" s="34"/>
      <c r="AI19" s="34"/>
    </row>
    <row r="20" customFormat="false" ht="13.8" hidden="false" customHeight="false" outlineLevel="0" collapsed="false">
      <c r="A20" s="22" t="s">
        <v>94</v>
      </c>
      <c r="B20" s="20" t="s">
        <v>15</v>
      </c>
      <c r="C20" s="38" t="n">
        <v>204</v>
      </c>
      <c r="D20" s="46"/>
      <c r="E20" s="39" t="n">
        <v>2.3</v>
      </c>
      <c r="F20" s="48" t="n">
        <v>0.75</v>
      </c>
      <c r="G20" s="28" t="n">
        <f aca="false">IFERROR(E20*F20,"-")</f>
        <v>1.725</v>
      </c>
      <c r="H20" s="28" t="n">
        <f aca="false">IFERROR(G20/2,"-")</f>
        <v>0.8625</v>
      </c>
      <c r="I20" s="28" t="n">
        <f aca="false">IFERROR(E20-(H20*2),"-")</f>
        <v>0.575</v>
      </c>
      <c r="J20" s="28" t="n">
        <f aca="false">IFERROR(E20+(H20*2),"-")</f>
        <v>4.025</v>
      </c>
      <c r="K20" s="28" t="n">
        <f aca="false">IFERROR(J20-I20,"-")</f>
        <v>3.45</v>
      </c>
      <c r="M20" s="39" t="n">
        <v>2.8</v>
      </c>
      <c r="N20" s="48" t="n">
        <v>0.95</v>
      </c>
      <c r="O20" s="28" t="n">
        <f aca="false">IFERROR(M20*N20,"-")</f>
        <v>2.66</v>
      </c>
      <c r="P20" s="28" t="n">
        <f aca="false">IFERROR(O20/2,"-")</f>
        <v>1.33</v>
      </c>
      <c r="Q20" s="28" t="n">
        <f aca="false">IFERROR(M20-(P20*2),"-")</f>
        <v>0.14</v>
      </c>
      <c r="R20" s="28" t="n">
        <f aca="false">IFERROR(M20+(P20*2),"-")</f>
        <v>5.46</v>
      </c>
      <c r="S20" s="28" t="n">
        <f aca="false">IFERROR(R20-Q20,"-")</f>
        <v>5.32</v>
      </c>
      <c r="U20" s="50" t="n">
        <f aca="false">'special cases'!C74</f>
        <v>0.5</v>
      </c>
      <c r="V20" s="34" t="n">
        <v>0</v>
      </c>
      <c r="W20" s="34" t="n">
        <f aca="false">IFERROR(U20*V20,"-")</f>
        <v>0</v>
      </c>
      <c r="X20" s="34" t="n">
        <f aca="false">IFERROR(W20/2,"-")</f>
        <v>0</v>
      </c>
      <c r="Y20" s="28" t="n">
        <f aca="false">IFERROR(U20-(X20*2),"-")</f>
        <v>0.5</v>
      </c>
      <c r="Z20" s="28" t="n">
        <f aca="false">IFERROR(U20+(X20*2),"-")</f>
        <v>0.5</v>
      </c>
      <c r="AA20" s="34" t="n">
        <f aca="false">IFERROR(Z20-Y20,"-")</f>
        <v>0</v>
      </c>
      <c r="AB20" s="0"/>
      <c r="AC20" s="34"/>
      <c r="AD20" s="34"/>
      <c r="AE20" s="34"/>
      <c r="AF20" s="34"/>
      <c r="AG20" s="34"/>
      <c r="AH20" s="34"/>
      <c r="AI20" s="34"/>
    </row>
    <row r="21" customFormat="false" ht="13.8" hidden="false" customHeight="false" outlineLevel="0" collapsed="false">
      <c r="A21" s="22" t="s">
        <v>94</v>
      </c>
      <c r="B21" s="20" t="s">
        <v>16</v>
      </c>
      <c r="C21" s="38" t="n">
        <v>304</v>
      </c>
      <c r="D21" s="46"/>
      <c r="E21" s="39" t="n">
        <v>6.2</v>
      </c>
      <c r="F21" s="48" t="n">
        <v>0.75</v>
      </c>
      <c r="G21" s="28" t="n">
        <f aca="false">IFERROR(E21*F21,"-")</f>
        <v>4.65</v>
      </c>
      <c r="H21" s="28" t="n">
        <f aca="false">IFERROR(G21/2,"-")</f>
        <v>2.325</v>
      </c>
      <c r="I21" s="28" t="n">
        <f aca="false">IFERROR(E21-(H21*2),"-")</f>
        <v>1.55</v>
      </c>
      <c r="J21" s="28" t="n">
        <f aca="false">IFERROR(E21+(H21*2),"-")</f>
        <v>10.85</v>
      </c>
      <c r="K21" s="28" t="n">
        <f aca="false">IFERROR(J21-I21,"-")</f>
        <v>9.3</v>
      </c>
      <c r="M21" s="39" t="n">
        <v>1.6</v>
      </c>
      <c r="N21" s="48" t="n">
        <v>1.3</v>
      </c>
      <c r="O21" s="28" t="n">
        <f aca="false">IFERROR(M21*N21,"-")</f>
        <v>2.08</v>
      </c>
      <c r="P21" s="28" t="n">
        <f aca="false">IFERROR(O21/2,"-")</f>
        <v>1.04</v>
      </c>
      <c r="Q21" s="51" t="n">
        <f aca="false">IFERROR(M21-(P21*2),"-")</f>
        <v>-0.48</v>
      </c>
      <c r="R21" s="28" t="n">
        <f aca="false">IFERROR(M21+(P21*2),"-")</f>
        <v>3.68</v>
      </c>
      <c r="S21" s="28" t="n">
        <f aca="false">IFERROR(R21-Q21,"-")</f>
        <v>4.16</v>
      </c>
      <c r="U21" s="50" t="n">
        <f aca="false">'special cases'!C74</f>
        <v>0.5</v>
      </c>
      <c r="V21" s="34" t="n">
        <v>0</v>
      </c>
      <c r="W21" s="34" t="n">
        <f aca="false">IFERROR(U21*V21,"-")</f>
        <v>0</v>
      </c>
      <c r="X21" s="34" t="n">
        <f aca="false">IFERROR(W21/2,"-")</f>
        <v>0</v>
      </c>
      <c r="Y21" s="28" t="n">
        <f aca="false">IFERROR(U21-(X21*2),"-")</f>
        <v>0.5</v>
      </c>
      <c r="Z21" s="28" t="n">
        <f aca="false">IFERROR(U21+(X21*2),"-")</f>
        <v>0.5</v>
      </c>
      <c r="AA21" s="34" t="n">
        <f aca="false">IFERROR(Z21-Y21,"-")</f>
        <v>0</v>
      </c>
      <c r="AB21" s="0"/>
      <c r="AC21" s="34"/>
      <c r="AD21" s="34"/>
      <c r="AE21" s="34"/>
      <c r="AF21" s="34"/>
      <c r="AG21" s="34"/>
      <c r="AH21" s="34"/>
      <c r="AI21" s="34"/>
    </row>
    <row r="22" customFormat="false" ht="13.8" hidden="false" customHeight="false" outlineLevel="0" collapsed="false">
      <c r="A22" s="22" t="s">
        <v>94</v>
      </c>
      <c r="B22" s="20" t="s">
        <v>17</v>
      </c>
      <c r="C22" s="38" t="n">
        <v>404</v>
      </c>
      <c r="D22" s="46"/>
      <c r="E22" s="39" t="n">
        <v>6.2</v>
      </c>
      <c r="F22" s="48" t="n">
        <v>0.75</v>
      </c>
      <c r="G22" s="28" t="n">
        <f aca="false">IFERROR(E22*F22,"-")</f>
        <v>4.65</v>
      </c>
      <c r="H22" s="28" t="n">
        <f aca="false">IFERROR(G22/2,"-")</f>
        <v>2.325</v>
      </c>
      <c r="I22" s="28" t="n">
        <f aca="false">IFERROR(E22-(H22*2),"-")</f>
        <v>1.55</v>
      </c>
      <c r="J22" s="28" t="n">
        <f aca="false">IFERROR(E22+(H22*2),"-")</f>
        <v>10.85</v>
      </c>
      <c r="K22" s="28" t="n">
        <f aca="false">IFERROR(J22-I22,"-")</f>
        <v>9.3</v>
      </c>
      <c r="M22" s="39" t="n">
        <v>1.6</v>
      </c>
      <c r="N22" s="48" t="n">
        <v>1.3</v>
      </c>
      <c r="O22" s="28" t="n">
        <f aca="false">IFERROR(M22*N22,"-")</f>
        <v>2.08</v>
      </c>
      <c r="P22" s="28" t="n">
        <f aca="false">IFERROR(O22/2,"-")</f>
        <v>1.04</v>
      </c>
      <c r="Q22" s="51" t="n">
        <f aca="false">IFERROR(M22-(P22*2),"-")</f>
        <v>-0.48</v>
      </c>
      <c r="R22" s="28" t="n">
        <f aca="false">IFERROR(M22+(P22*2),"-")</f>
        <v>3.68</v>
      </c>
      <c r="S22" s="28" t="n">
        <f aca="false">IFERROR(R22-Q22,"-")</f>
        <v>4.16</v>
      </c>
      <c r="U22" s="50" t="n">
        <f aca="false">'special cases'!C74</f>
        <v>0.5</v>
      </c>
      <c r="V22" s="34" t="n">
        <v>0</v>
      </c>
      <c r="W22" s="34" t="n">
        <f aca="false">IFERROR(U22*V22,"-")</f>
        <v>0</v>
      </c>
      <c r="X22" s="34" t="n">
        <f aca="false">IFERROR(W22/2,"-")</f>
        <v>0</v>
      </c>
      <c r="Y22" s="28" t="n">
        <f aca="false">IFERROR(U22-(X22*2),"-")</f>
        <v>0.5</v>
      </c>
      <c r="Z22" s="28" t="n">
        <f aca="false">IFERROR(U22+(X22*2),"-")</f>
        <v>0.5</v>
      </c>
      <c r="AA22" s="34" t="n">
        <f aca="false">IFERROR(Z22-Y22,"-")</f>
        <v>0</v>
      </c>
      <c r="AB22" s="0"/>
      <c r="AC22" s="34"/>
      <c r="AD22" s="34"/>
      <c r="AE22" s="34"/>
      <c r="AF22" s="34"/>
      <c r="AG22" s="34"/>
      <c r="AH22" s="34"/>
      <c r="AI22" s="34"/>
    </row>
    <row r="23" customFormat="false" ht="13.8" hidden="false" customHeight="false" outlineLevel="0" collapsed="false">
      <c r="A23" s="22" t="s">
        <v>94</v>
      </c>
      <c r="B23" s="20" t="s">
        <v>18</v>
      </c>
      <c r="C23" s="38" t="n">
        <v>504</v>
      </c>
      <c r="D23" s="46"/>
      <c r="E23" s="47" t="n">
        <v>2.3</v>
      </c>
      <c r="F23" s="48" t="n">
        <v>0.75</v>
      </c>
      <c r="G23" s="28" t="n">
        <f aca="false">IFERROR(E23*F23,"-")</f>
        <v>1.725</v>
      </c>
      <c r="H23" s="28" t="n">
        <f aca="false">IFERROR(G23/2,"-")</f>
        <v>0.8625</v>
      </c>
      <c r="I23" s="28" t="n">
        <f aca="false">IFERROR(E23-(H23*2),"-")</f>
        <v>0.575</v>
      </c>
      <c r="J23" s="28" t="n">
        <f aca="false">IFERROR(E23+(H23*2),"-")</f>
        <v>4.025</v>
      </c>
      <c r="K23" s="28" t="n">
        <f aca="false">IFERROR(J23-I23,"-")</f>
        <v>3.45</v>
      </c>
      <c r="M23" s="47" t="n">
        <v>1.6</v>
      </c>
      <c r="N23" s="48" t="n">
        <v>1.3</v>
      </c>
      <c r="O23" s="28" t="n">
        <f aca="false">IFERROR(M23*N23,"-")</f>
        <v>2.08</v>
      </c>
      <c r="P23" s="28" t="n">
        <f aca="false">IFERROR(O23/2,"-")</f>
        <v>1.04</v>
      </c>
      <c r="Q23" s="51" t="n">
        <f aca="false">IFERROR(M23-(P23*2),"-")</f>
        <v>-0.48</v>
      </c>
      <c r="R23" s="28" t="n">
        <f aca="false">IFERROR(M23+(P23*2),"-")</f>
        <v>3.68</v>
      </c>
      <c r="S23" s="28" t="n">
        <f aca="false">IFERROR(R23-Q23,"-")</f>
        <v>4.16</v>
      </c>
      <c r="U23" s="50" t="n">
        <f aca="false">'special cases'!C74</f>
        <v>0.5</v>
      </c>
      <c r="V23" s="34" t="n">
        <v>0</v>
      </c>
      <c r="W23" s="34" t="n">
        <f aca="false">IFERROR(U23*V23,"-")</f>
        <v>0</v>
      </c>
      <c r="X23" s="34" t="n">
        <f aca="false">IFERROR(W23/2,"-")</f>
        <v>0</v>
      </c>
      <c r="Y23" s="28" t="n">
        <f aca="false">IFERROR(U23-(X23*2),"-")</f>
        <v>0.5</v>
      </c>
      <c r="Z23" s="28" t="n">
        <f aca="false">IFERROR(U23+(X23*2),"-")</f>
        <v>0.5</v>
      </c>
      <c r="AA23" s="34" t="n">
        <f aca="false">IFERROR(Z23-Y23,"-")</f>
        <v>0</v>
      </c>
      <c r="AB23" s="0"/>
      <c r="AC23" s="34"/>
      <c r="AD23" s="34"/>
      <c r="AE23" s="34"/>
      <c r="AF23" s="34"/>
      <c r="AG23" s="34"/>
      <c r="AH23" s="34"/>
      <c r="AI23" s="34"/>
    </row>
    <row r="24" customFormat="false" ht="13.8" hidden="false" customHeight="false" outlineLevel="0" collapsed="false">
      <c r="A24" s="19" t="s">
        <v>43</v>
      </c>
      <c r="B24" s="20" t="s">
        <v>14</v>
      </c>
      <c r="C24" s="38" t="n">
        <v>105</v>
      </c>
      <c r="D24" s="27"/>
      <c r="E24" s="16" t="n">
        <f aca="false">'special cases'!C21</f>
        <v>170.42</v>
      </c>
      <c r="F24" s="34" t="n">
        <v>0</v>
      </c>
      <c r="G24" s="34" t="n">
        <f aca="false">IFERROR(E24*F24,"-")</f>
        <v>0</v>
      </c>
      <c r="H24" s="34" t="n">
        <f aca="false">IFERROR(G24/2,"-")</f>
        <v>0</v>
      </c>
      <c r="I24" s="28" t="n">
        <f aca="false">IFERROR(E24-(H24*2),"-")</f>
        <v>170.42</v>
      </c>
      <c r="J24" s="28" t="n">
        <f aca="false">IFERROR(E24+(H24*2),"-")</f>
        <v>170.42</v>
      </c>
      <c r="K24" s="34" t="n">
        <f aca="false">IFERROR(J24-I24,"-")</f>
        <v>0</v>
      </c>
      <c r="M24" s="42" t="n">
        <f aca="false">'special cases'!C56</f>
        <v>0.275</v>
      </c>
      <c r="N24" s="40" t="n">
        <f aca="false">'special cases'!D56</f>
        <v>0.2</v>
      </c>
      <c r="O24" s="43" t="n">
        <f aca="false">IFERROR(M24*N24,"-")</f>
        <v>0.055</v>
      </c>
      <c r="P24" s="43" t="n">
        <f aca="false">IFERROR(O24/2,"-")</f>
        <v>0.0275</v>
      </c>
      <c r="Q24" s="43" t="n">
        <f aca="false">IFERROR(M24-(P24*2),"-")</f>
        <v>0.22</v>
      </c>
      <c r="R24" s="43" t="n">
        <f aca="false">IFERROR(M24+(P24*2),"-")</f>
        <v>0.33</v>
      </c>
      <c r="S24" s="43" t="n">
        <f aca="false">IFERROR(R24-Q24,"-")</f>
        <v>0.11</v>
      </c>
      <c r="U24" s="39" t="n">
        <f aca="false">'special cases'!C67</f>
        <v>0.465</v>
      </c>
      <c r="V24" s="44" t="n">
        <f aca="false">'special cases'!D67</f>
        <v>0.0537634408602151</v>
      </c>
      <c r="W24" s="43" t="n">
        <f aca="false">IFERROR(U24*V24,"-")</f>
        <v>0.025</v>
      </c>
      <c r="X24" s="43" t="n">
        <f aca="false">IFERROR(W24/2,"-")</f>
        <v>0.0125</v>
      </c>
      <c r="Y24" s="28" t="n">
        <f aca="false">IFERROR(U24-(X24*2),"-")</f>
        <v>0.44</v>
      </c>
      <c r="Z24" s="28" t="n">
        <f aca="false">IFERROR(U24+(X24*2),"-")</f>
        <v>0.49</v>
      </c>
      <c r="AA24" s="28" t="n">
        <f aca="false">IFERROR(Z24-Y24,"-")</f>
        <v>0.05</v>
      </c>
      <c r="AB24" s="0"/>
      <c r="AC24" s="34"/>
      <c r="AD24" s="34"/>
      <c r="AE24" s="34"/>
      <c r="AF24" s="34"/>
      <c r="AG24" s="34"/>
      <c r="AH24" s="34"/>
      <c r="AI24" s="34"/>
    </row>
    <row r="25" customFormat="false" ht="13.8" hidden="false" customHeight="false" outlineLevel="0" collapsed="false">
      <c r="A25" s="22" t="s">
        <v>95</v>
      </c>
      <c r="B25" s="20" t="s">
        <v>15</v>
      </c>
      <c r="C25" s="38" t="n">
        <v>205</v>
      </c>
      <c r="D25" s="27"/>
      <c r="E25" s="16" t="n">
        <f aca="false">'special cases'!C24</f>
        <v>94.68</v>
      </c>
      <c r="F25" s="34" t="n">
        <v>0</v>
      </c>
      <c r="G25" s="34" t="n">
        <f aca="false">IFERROR(E25*F25,"-")</f>
        <v>0</v>
      </c>
      <c r="H25" s="34" t="n">
        <f aca="false">IFERROR(G25/2,"-")</f>
        <v>0</v>
      </c>
      <c r="I25" s="28" t="n">
        <f aca="false">IFERROR(E25-(H25*2),"-")</f>
        <v>94.68</v>
      </c>
      <c r="J25" s="28" t="n">
        <f aca="false">IFERROR(E25+(H25*2),"-")</f>
        <v>94.68</v>
      </c>
      <c r="K25" s="34" t="n">
        <f aca="false">IFERROR(J25-I25,"-")</f>
        <v>0</v>
      </c>
      <c r="M25" s="42" t="n">
        <f aca="false">'special cases'!C57</f>
        <v>0.275</v>
      </c>
      <c r="N25" s="40" t="n">
        <f aca="false">'special cases'!D57</f>
        <v>0.0181818181818182</v>
      </c>
      <c r="O25" s="43" t="n">
        <f aca="false">IFERROR(M25*N25,"-")</f>
        <v>0.005</v>
      </c>
      <c r="P25" s="43" t="n">
        <f aca="false">IFERROR(O25/2,"-")</f>
        <v>0.0025</v>
      </c>
      <c r="Q25" s="43" t="n">
        <f aca="false">IFERROR(M25-(P25*2),"-")</f>
        <v>0.27</v>
      </c>
      <c r="R25" s="43" t="n">
        <f aca="false">IFERROR(M25+(P25*2),"-")</f>
        <v>0.28</v>
      </c>
      <c r="S25" s="43" t="n">
        <f aca="false">IFERROR(R25-Q25,"-")</f>
        <v>0.01</v>
      </c>
      <c r="U25" s="39" t="n">
        <f aca="false">'special cases'!C67</f>
        <v>0.465</v>
      </c>
      <c r="V25" s="44" t="n">
        <f aca="false">'special cases'!D67</f>
        <v>0.0537634408602151</v>
      </c>
      <c r="W25" s="43" t="n">
        <f aca="false">IFERROR(U25*V25,"-")</f>
        <v>0.025</v>
      </c>
      <c r="X25" s="43" t="n">
        <f aca="false">IFERROR(W25/2,"-")</f>
        <v>0.0125</v>
      </c>
      <c r="Y25" s="28" t="n">
        <f aca="false">IFERROR(U25-(X25*2),"-")</f>
        <v>0.44</v>
      </c>
      <c r="Z25" s="28" t="n">
        <f aca="false">IFERROR(U25+(X25*2),"-")</f>
        <v>0.49</v>
      </c>
      <c r="AA25" s="28" t="n">
        <f aca="false">IFERROR(Z25-Y25,"-")</f>
        <v>0.05</v>
      </c>
      <c r="AB25" s="0"/>
      <c r="AC25" s="34"/>
      <c r="AD25" s="34"/>
      <c r="AE25" s="34"/>
      <c r="AF25" s="34"/>
      <c r="AG25" s="34"/>
      <c r="AH25" s="34"/>
      <c r="AI25" s="34"/>
    </row>
    <row r="26" customFormat="false" ht="13.8" hidden="false" customHeight="false" outlineLevel="0" collapsed="false">
      <c r="A26" s="22" t="s">
        <v>95</v>
      </c>
      <c r="B26" s="20" t="s">
        <v>16</v>
      </c>
      <c r="C26" s="38" t="n">
        <v>305</v>
      </c>
      <c r="D26" s="27"/>
      <c r="E26" s="16" t="n">
        <f aca="false">'special cases'!C27</f>
        <v>132.12</v>
      </c>
      <c r="F26" s="34" t="n">
        <v>0</v>
      </c>
      <c r="G26" s="34" t="n">
        <f aca="false">IFERROR(E26*F26,"-")</f>
        <v>0</v>
      </c>
      <c r="H26" s="34" t="n">
        <f aca="false">IFERROR(G26/2,"-")</f>
        <v>0</v>
      </c>
      <c r="I26" s="28" t="n">
        <f aca="false">IFERROR(E26-(H26*2),"-")</f>
        <v>132.12</v>
      </c>
      <c r="J26" s="28" t="n">
        <f aca="false">IFERROR(E26+(H26*2),"-")</f>
        <v>132.12</v>
      </c>
      <c r="K26" s="34" t="n">
        <f aca="false">IFERROR(J26-I26,"-")</f>
        <v>0</v>
      </c>
      <c r="M26" s="42" t="n">
        <f aca="false">'special cases'!C58</f>
        <v>0.17</v>
      </c>
      <c r="N26" s="40" t="n">
        <f aca="false">'special cases'!D58</f>
        <v>0.470588235294118</v>
      </c>
      <c r="O26" s="43" t="n">
        <f aca="false">IFERROR(M26*N26,"-")</f>
        <v>0.08</v>
      </c>
      <c r="P26" s="43" t="n">
        <f aca="false">IFERROR(O26/2,"-")</f>
        <v>0.04</v>
      </c>
      <c r="Q26" s="43" t="n">
        <f aca="false">IFERROR(M26-(P26*2),"-")</f>
        <v>0.09</v>
      </c>
      <c r="R26" s="43" t="n">
        <f aca="false">IFERROR(M26+(P26*2),"-")</f>
        <v>0.25</v>
      </c>
      <c r="S26" s="43" t="n">
        <f aca="false">IFERROR(R26-Q26,"-")</f>
        <v>0.16</v>
      </c>
      <c r="U26" s="39" t="n">
        <f aca="false">'special cases'!C67</f>
        <v>0.465</v>
      </c>
      <c r="V26" s="44" t="n">
        <f aca="false">'special cases'!D67</f>
        <v>0.0537634408602151</v>
      </c>
      <c r="W26" s="43" t="n">
        <f aca="false">IFERROR(U26*V26,"-")</f>
        <v>0.025</v>
      </c>
      <c r="X26" s="43" t="n">
        <f aca="false">IFERROR(W26/2,"-")</f>
        <v>0.0125</v>
      </c>
      <c r="Y26" s="28" t="n">
        <f aca="false">IFERROR(U26-(X26*2),"-")</f>
        <v>0.44</v>
      </c>
      <c r="Z26" s="28" t="n">
        <f aca="false">IFERROR(U26+(X26*2),"-")</f>
        <v>0.49</v>
      </c>
      <c r="AA26" s="28" t="n">
        <f aca="false">IFERROR(Z26-Y26,"-")</f>
        <v>0.05</v>
      </c>
      <c r="AB26" s="0"/>
      <c r="AC26" s="34"/>
      <c r="AD26" s="34"/>
      <c r="AE26" s="34"/>
      <c r="AF26" s="34"/>
      <c r="AG26" s="34"/>
      <c r="AH26" s="34"/>
      <c r="AI26" s="34"/>
    </row>
    <row r="27" customFormat="false" ht="13.8" hidden="false" customHeight="false" outlineLevel="0" collapsed="false">
      <c r="A27" s="22" t="s">
        <v>95</v>
      </c>
      <c r="B27" s="20" t="s">
        <v>17</v>
      </c>
      <c r="C27" s="38" t="n">
        <v>405</v>
      </c>
      <c r="D27" s="27"/>
      <c r="E27" s="16" t="n">
        <f aca="false">'special cases'!C30</f>
        <v>223.4</v>
      </c>
      <c r="F27" s="34" t="n">
        <v>0</v>
      </c>
      <c r="G27" s="34" t="n">
        <f aca="false">IFERROR(E27*F27,"-")</f>
        <v>0</v>
      </c>
      <c r="H27" s="34" t="n">
        <f aca="false">IFERROR(G27/2,"-")</f>
        <v>0</v>
      </c>
      <c r="I27" s="28" t="n">
        <f aca="false">IFERROR(E27-(H27*2),"-")</f>
        <v>223.4</v>
      </c>
      <c r="J27" s="28" t="n">
        <f aca="false">IFERROR(E27+(H27*2),"-")</f>
        <v>223.4</v>
      </c>
      <c r="K27" s="34" t="n">
        <f aca="false">IFERROR(J27-I27,"-")</f>
        <v>0</v>
      </c>
      <c r="M27" s="45" t="n">
        <f aca="false">'special cases'!C59</f>
        <v>0.37</v>
      </c>
      <c r="N27" s="34" t="n">
        <v>0</v>
      </c>
      <c r="O27" s="34" t="n">
        <f aca="false">IFERROR(M27*N27,"-")</f>
        <v>0</v>
      </c>
      <c r="P27" s="34" t="n">
        <f aca="false">IFERROR(O27/2,"-")</f>
        <v>0</v>
      </c>
      <c r="Q27" s="43" t="n">
        <f aca="false">IFERROR(M27-(P27*2),"-")</f>
        <v>0.37</v>
      </c>
      <c r="R27" s="43" t="n">
        <f aca="false">IFERROR(M27+(P27*2),"-")</f>
        <v>0.37</v>
      </c>
      <c r="S27" s="43" t="n">
        <f aca="false">IFERROR(R27-Q27,"-")</f>
        <v>0</v>
      </c>
      <c r="U27" s="39" t="n">
        <f aca="false">'special cases'!C67</f>
        <v>0.465</v>
      </c>
      <c r="V27" s="44" t="n">
        <f aca="false">'special cases'!D67</f>
        <v>0.0537634408602151</v>
      </c>
      <c r="W27" s="43" t="n">
        <f aca="false">IFERROR(U27*V27,"-")</f>
        <v>0.025</v>
      </c>
      <c r="X27" s="43" t="n">
        <f aca="false">IFERROR(W27/2,"-")</f>
        <v>0.0125</v>
      </c>
      <c r="Y27" s="28" t="n">
        <f aca="false">IFERROR(U27-(X27*2),"-")</f>
        <v>0.44</v>
      </c>
      <c r="Z27" s="28" t="n">
        <f aca="false">IFERROR(U27+(X27*2),"-")</f>
        <v>0.49</v>
      </c>
      <c r="AA27" s="28" t="n">
        <f aca="false">IFERROR(Z27-Y27,"-")</f>
        <v>0.05</v>
      </c>
      <c r="AB27" s="0"/>
      <c r="AC27" s="34"/>
      <c r="AD27" s="34"/>
      <c r="AE27" s="34"/>
      <c r="AF27" s="34"/>
      <c r="AG27" s="34"/>
      <c r="AH27" s="34"/>
      <c r="AI27" s="34"/>
    </row>
    <row r="28" customFormat="false" ht="13.8" hidden="false" customHeight="false" outlineLevel="0" collapsed="false">
      <c r="A28" s="22" t="s">
        <v>95</v>
      </c>
      <c r="B28" s="20" t="s">
        <v>18</v>
      </c>
      <c r="C28" s="38" t="n">
        <v>505</v>
      </c>
      <c r="D28" s="27"/>
      <c r="E28" s="39" t="n">
        <f aca="false">'special cases'!C33</f>
        <v>83.91</v>
      </c>
      <c r="F28" s="40" t="n">
        <f aca="false">'special cases'!D33</f>
        <v>0.560958169467286</v>
      </c>
      <c r="G28" s="28" t="n">
        <f aca="false">IFERROR(E28*F28,"-")</f>
        <v>47.07</v>
      </c>
      <c r="H28" s="28" t="n">
        <f aca="false">IFERROR(G28/2,"-")</f>
        <v>23.535</v>
      </c>
      <c r="I28" s="28" t="n">
        <f aca="false">IFERROR(E28-(H28*2),"-")</f>
        <v>36.84</v>
      </c>
      <c r="J28" s="28" t="n">
        <f aca="false">IFERROR(E28+(H28*2),"-")</f>
        <v>130.98</v>
      </c>
      <c r="K28" s="28" t="n">
        <f aca="false">IFERROR(J28-I28,"-")</f>
        <v>94.14</v>
      </c>
      <c r="M28" s="42" t="n">
        <f aca="false">'special cases'!C60</f>
        <v>0.275</v>
      </c>
      <c r="N28" s="40" t="n">
        <f aca="false">'special cases'!D60</f>
        <v>0.0181818181818182</v>
      </c>
      <c r="O28" s="43" t="n">
        <f aca="false">IFERROR(M28*N28,"-")</f>
        <v>0.005</v>
      </c>
      <c r="P28" s="43" t="n">
        <f aca="false">IFERROR(O28/2,"-")</f>
        <v>0.0025</v>
      </c>
      <c r="Q28" s="43" t="n">
        <f aca="false">IFERROR(M28-(P28*2),"-")</f>
        <v>0.27</v>
      </c>
      <c r="R28" s="43" t="n">
        <f aca="false">IFERROR(M28+(P28*2),"-")</f>
        <v>0.28</v>
      </c>
      <c r="S28" s="43" t="n">
        <f aca="false">IFERROR(R28-Q28,"-")</f>
        <v>0.01</v>
      </c>
      <c r="U28" s="39" t="n">
        <f aca="false">'special cases'!C67</f>
        <v>0.465</v>
      </c>
      <c r="V28" s="44" t="n">
        <f aca="false">'special cases'!D67</f>
        <v>0.0537634408602151</v>
      </c>
      <c r="W28" s="43" t="n">
        <f aca="false">IFERROR(U28*V28,"-")</f>
        <v>0.025</v>
      </c>
      <c r="X28" s="43" t="n">
        <f aca="false">IFERROR(W28/2,"-")</f>
        <v>0.0125</v>
      </c>
      <c r="Y28" s="28" t="n">
        <f aca="false">IFERROR(U28-(X28*2),"-")</f>
        <v>0.44</v>
      </c>
      <c r="Z28" s="28" t="n">
        <f aca="false">IFERROR(U28+(X28*2),"-")</f>
        <v>0.49</v>
      </c>
      <c r="AA28" s="28" t="n">
        <f aca="false">IFERROR(Z28-Y28,"-")</f>
        <v>0.05</v>
      </c>
      <c r="AB28" s="0"/>
      <c r="AC28" s="34"/>
      <c r="AD28" s="34"/>
      <c r="AE28" s="34"/>
      <c r="AF28" s="34"/>
      <c r="AG28" s="34"/>
      <c r="AH28" s="34"/>
      <c r="AI28" s="34"/>
    </row>
    <row r="29" customFormat="false" ht="13.8" hidden="false" customHeight="false" outlineLevel="0" collapsed="false">
      <c r="A29" s="19" t="s">
        <v>96</v>
      </c>
      <c r="B29" s="20" t="s">
        <v>32</v>
      </c>
      <c r="C29" s="38" t="n">
        <v>106</v>
      </c>
      <c r="D29" s="34"/>
      <c r="E29" s="34"/>
      <c r="F29" s="34"/>
      <c r="G29" s="34"/>
      <c r="H29" s="34"/>
      <c r="I29" s="34"/>
      <c r="J29" s="34"/>
      <c r="K29" s="34"/>
      <c r="M29" s="34"/>
      <c r="N29" s="34"/>
      <c r="O29" s="34"/>
      <c r="P29" s="34"/>
      <c r="Q29" s="34"/>
      <c r="R29" s="34"/>
      <c r="S29" s="34"/>
      <c r="U29" s="34"/>
      <c r="V29" s="34"/>
      <c r="W29" s="34"/>
      <c r="X29" s="34"/>
      <c r="Y29" s="34"/>
      <c r="Z29" s="34"/>
      <c r="AA29" s="34"/>
      <c r="AB29" s="0"/>
      <c r="AC29" s="27" t="n">
        <v>5</v>
      </c>
      <c r="AD29" s="46" t="n">
        <v>0.75</v>
      </c>
      <c r="AE29" s="28" t="n">
        <f aca="false">IFERROR(AC29*AD29,"-")</f>
        <v>3.75</v>
      </c>
      <c r="AF29" s="28" t="n">
        <f aca="false">IFERROR(AE29/2,"-")</f>
        <v>1.875</v>
      </c>
      <c r="AG29" s="28" t="n">
        <f aca="false">IFERROR(AC29-(AF29*2),"-")</f>
        <v>1.25</v>
      </c>
      <c r="AH29" s="28" t="n">
        <f aca="false">IFERROR(AC29+(AF29*2),"-")</f>
        <v>8.75</v>
      </c>
      <c r="AI29" s="28" t="n">
        <f aca="false">IFERROR(AH29-AG29,"-")</f>
        <v>7.5</v>
      </c>
    </row>
    <row r="30" customFormat="false" ht="13.8" hidden="false" customHeight="false" outlineLevel="0" collapsed="false">
      <c r="A30" s="22" t="s">
        <v>97</v>
      </c>
      <c r="B30" s="20" t="s">
        <v>34</v>
      </c>
      <c r="C30" s="38" t="n">
        <v>206</v>
      </c>
      <c r="D30" s="34"/>
      <c r="E30" s="34"/>
      <c r="F30" s="34"/>
      <c r="G30" s="34"/>
      <c r="H30" s="34"/>
      <c r="I30" s="34"/>
      <c r="J30" s="34"/>
      <c r="K30" s="34"/>
      <c r="M30" s="34"/>
      <c r="N30" s="34"/>
      <c r="O30" s="34"/>
      <c r="P30" s="34"/>
      <c r="Q30" s="34"/>
      <c r="R30" s="34"/>
      <c r="S30" s="34"/>
      <c r="U30" s="34"/>
      <c r="V30" s="34"/>
      <c r="W30" s="34"/>
      <c r="X30" s="34"/>
      <c r="Y30" s="34"/>
      <c r="Z30" s="34"/>
      <c r="AA30" s="34"/>
      <c r="AB30" s="0"/>
      <c r="AC30" s="27" t="n">
        <v>5</v>
      </c>
      <c r="AD30" s="46" t="n">
        <v>0.75</v>
      </c>
      <c r="AE30" s="28" t="n">
        <f aca="false">IFERROR(AC30*AD30,"-")</f>
        <v>3.75</v>
      </c>
      <c r="AF30" s="28" t="n">
        <f aca="false">IFERROR(AE30/2,"-")</f>
        <v>1.875</v>
      </c>
      <c r="AG30" s="28" t="n">
        <f aca="false">IFERROR(AC30-(AF30*2),"-")</f>
        <v>1.25</v>
      </c>
      <c r="AH30" s="28" t="n">
        <f aca="false">IFERROR(AC30+(AF30*2),"-")</f>
        <v>8.75</v>
      </c>
      <c r="AI30" s="28" t="n">
        <f aca="false">IFERROR(AH30-AG30,"-")</f>
        <v>7.5</v>
      </c>
    </row>
    <row r="31" customFormat="false" ht="13.8" hidden="false" customHeight="false" outlineLevel="0" collapsed="false">
      <c r="A31" s="22" t="s">
        <v>97</v>
      </c>
      <c r="B31" s="20" t="s">
        <v>35</v>
      </c>
      <c r="C31" s="38" t="n">
        <v>306</v>
      </c>
      <c r="D31" s="34"/>
      <c r="E31" s="34"/>
      <c r="F31" s="34"/>
      <c r="G31" s="34"/>
      <c r="H31" s="34"/>
      <c r="I31" s="34"/>
      <c r="J31" s="34"/>
      <c r="K31" s="34"/>
      <c r="M31" s="34"/>
      <c r="N31" s="34"/>
      <c r="O31" s="34"/>
      <c r="P31" s="34"/>
      <c r="Q31" s="34"/>
      <c r="R31" s="34"/>
      <c r="S31" s="34"/>
      <c r="U31" s="34"/>
      <c r="V31" s="34"/>
      <c r="W31" s="34"/>
      <c r="X31" s="34"/>
      <c r="Y31" s="34"/>
      <c r="Z31" s="34"/>
      <c r="AA31" s="34"/>
      <c r="AB31" s="0"/>
      <c r="AC31" s="27" t="n">
        <v>5</v>
      </c>
      <c r="AD31" s="46" t="n">
        <v>0.75</v>
      </c>
      <c r="AE31" s="28" t="n">
        <f aca="false">IFERROR(AC31*AD31,"-")</f>
        <v>3.75</v>
      </c>
      <c r="AF31" s="28" t="n">
        <f aca="false">IFERROR(AE31/2,"-")</f>
        <v>1.875</v>
      </c>
      <c r="AG31" s="28" t="n">
        <f aca="false">IFERROR(AC31-(AF31*2),"-")</f>
        <v>1.25</v>
      </c>
      <c r="AH31" s="28" t="n">
        <f aca="false">IFERROR(AC31+(AF31*2),"-")</f>
        <v>8.75</v>
      </c>
      <c r="AI31" s="28" t="n">
        <f aca="false">IFERROR(AH31-AG31,"-")</f>
        <v>7.5</v>
      </c>
    </row>
    <row r="32" customFormat="false" ht="13.8" hidden="false" customHeight="false" outlineLevel="0" collapsed="false">
      <c r="A32" s="22" t="s">
        <v>97</v>
      </c>
      <c r="B32" s="20" t="s">
        <v>17</v>
      </c>
      <c r="C32" s="38" t="n">
        <v>406</v>
      </c>
      <c r="D32" s="34"/>
      <c r="E32" s="34"/>
      <c r="F32" s="34"/>
      <c r="G32" s="34"/>
      <c r="H32" s="34"/>
      <c r="I32" s="34"/>
      <c r="J32" s="34"/>
      <c r="K32" s="34"/>
      <c r="M32" s="34"/>
      <c r="N32" s="34"/>
      <c r="O32" s="34"/>
      <c r="P32" s="34"/>
      <c r="Q32" s="34"/>
      <c r="R32" s="34"/>
      <c r="S32" s="34"/>
      <c r="U32" s="34"/>
      <c r="V32" s="34"/>
      <c r="W32" s="34"/>
      <c r="X32" s="34"/>
      <c r="Y32" s="34"/>
      <c r="Z32" s="34"/>
      <c r="AA32" s="34"/>
      <c r="AB32" s="0"/>
      <c r="AC32" s="27" t="n">
        <v>5</v>
      </c>
      <c r="AD32" s="46" t="n">
        <v>0.75</v>
      </c>
      <c r="AE32" s="28" t="n">
        <f aca="false">IFERROR(AC32*AD32,"-")</f>
        <v>3.75</v>
      </c>
      <c r="AF32" s="28" t="n">
        <f aca="false">IFERROR(AE32/2,"-")</f>
        <v>1.875</v>
      </c>
      <c r="AG32" s="28" t="n">
        <f aca="false">IFERROR(AC32-(AF32*2),"-")</f>
        <v>1.25</v>
      </c>
      <c r="AH32" s="28" t="n">
        <f aca="false">IFERROR(AC32+(AF32*2),"-")</f>
        <v>8.75</v>
      </c>
      <c r="AI32" s="28" t="n">
        <f aca="false">IFERROR(AH32-AG32,"-")</f>
        <v>7.5</v>
      </c>
    </row>
    <row r="33" customFormat="false" ht="13.8" hidden="false" customHeight="false" outlineLevel="0" collapsed="false">
      <c r="A33" s="22" t="s">
        <v>97</v>
      </c>
      <c r="B33" s="20" t="s">
        <v>53</v>
      </c>
      <c r="C33" s="38" t="n">
        <v>506</v>
      </c>
      <c r="D33" s="34"/>
      <c r="E33" s="34"/>
      <c r="F33" s="34"/>
      <c r="G33" s="34"/>
      <c r="H33" s="34"/>
      <c r="I33" s="34"/>
      <c r="J33" s="34"/>
      <c r="K33" s="34"/>
      <c r="M33" s="34"/>
      <c r="N33" s="34"/>
      <c r="O33" s="34"/>
      <c r="P33" s="34"/>
      <c r="Q33" s="34"/>
      <c r="R33" s="34"/>
      <c r="S33" s="34"/>
      <c r="U33" s="34"/>
      <c r="V33" s="34"/>
      <c r="W33" s="34"/>
      <c r="X33" s="34"/>
      <c r="Y33" s="34"/>
      <c r="Z33" s="34"/>
      <c r="AA33" s="34"/>
      <c r="AB33" s="0"/>
      <c r="AC33" s="27" t="n">
        <v>5</v>
      </c>
      <c r="AD33" s="46" t="n">
        <v>0.75</v>
      </c>
      <c r="AE33" s="28" t="n">
        <f aca="false">IFERROR(AC33*AD33,"-")</f>
        <v>3.75</v>
      </c>
      <c r="AF33" s="28" t="n">
        <f aca="false">IFERROR(AE33/2,"-")</f>
        <v>1.875</v>
      </c>
      <c r="AG33" s="28" t="n">
        <f aca="false">IFERROR(AC33-(AF33*2),"-")</f>
        <v>1.25</v>
      </c>
      <c r="AH33" s="28" t="n">
        <f aca="false">IFERROR(AC33+(AF33*2),"-")</f>
        <v>8.75</v>
      </c>
      <c r="AI33" s="28" t="n">
        <f aca="false">IFERROR(AH33-AG33,"-")</f>
        <v>7.5</v>
      </c>
    </row>
    <row r="34" customFormat="false" ht="13.8" hidden="false" customHeight="false" outlineLevel="0" collapsed="false">
      <c r="A34" s="19" t="s">
        <v>98</v>
      </c>
      <c r="B34" s="20" t="s">
        <v>32</v>
      </c>
      <c r="C34" s="38" t="n">
        <v>107</v>
      </c>
      <c r="D34" s="46"/>
      <c r="E34" s="47" t="n">
        <v>2.7</v>
      </c>
      <c r="F34" s="48" t="n">
        <v>0.75</v>
      </c>
      <c r="G34" s="28" t="n">
        <f aca="false">IFERROR(E34*F34,"-")</f>
        <v>2.025</v>
      </c>
      <c r="H34" s="28" t="n">
        <f aca="false">IFERROR(G34/2,"-")</f>
        <v>1.0125</v>
      </c>
      <c r="I34" s="28" t="n">
        <f aca="false">IFERROR(E34-(H34*2),"-")</f>
        <v>0.675</v>
      </c>
      <c r="J34" s="28" t="n">
        <f aca="false">IFERROR(E34+(H34*2),"-")</f>
        <v>4.725</v>
      </c>
      <c r="K34" s="28" t="n">
        <f aca="false">IFERROR(J34-I34,"-")</f>
        <v>4.05</v>
      </c>
      <c r="M34" s="39" t="n">
        <v>2.8</v>
      </c>
      <c r="N34" s="48" t="n">
        <v>1.44</v>
      </c>
      <c r="O34" s="28" t="n">
        <f aca="false">IFERROR(M34*N34,"-")</f>
        <v>4.032</v>
      </c>
      <c r="P34" s="28" t="n">
        <f aca="false">IFERROR(O34/2,"-")</f>
        <v>2.016</v>
      </c>
      <c r="Q34" s="49" t="n">
        <f aca="false">IFERROR(M34-(P34*2),"-")</f>
        <v>-1.232</v>
      </c>
      <c r="R34" s="28" t="n">
        <f aca="false">IFERROR(M34+(P34*2),"-")</f>
        <v>6.832</v>
      </c>
      <c r="S34" s="28" t="n">
        <f aca="false">IFERROR(R34-Q34,"-")</f>
        <v>8.064</v>
      </c>
      <c r="U34" s="50" t="n">
        <f aca="false">'special cases'!C75</f>
        <v>0.47</v>
      </c>
      <c r="V34" s="34" t="n">
        <v>0</v>
      </c>
      <c r="W34" s="34" t="n">
        <f aca="false">IFERROR(U34*V34,"-")</f>
        <v>0</v>
      </c>
      <c r="X34" s="34" t="n">
        <f aca="false">IFERROR(W34/2,"-")</f>
        <v>0</v>
      </c>
      <c r="Y34" s="28" t="n">
        <f aca="false">IFERROR(U34-(X34*2),"-")</f>
        <v>0.47</v>
      </c>
      <c r="Z34" s="28" t="n">
        <f aca="false">IFERROR(U34+(X34*2),"-")</f>
        <v>0.47</v>
      </c>
      <c r="AA34" s="34" t="n">
        <f aca="false">IFERROR(Z34-Y34,"-")</f>
        <v>0</v>
      </c>
      <c r="AB34" s="0"/>
      <c r="AC34" s="34"/>
      <c r="AD34" s="34"/>
      <c r="AE34" s="34"/>
      <c r="AF34" s="34"/>
      <c r="AG34" s="34"/>
      <c r="AH34" s="34"/>
      <c r="AI34" s="34"/>
      <c r="AJ34" s="34"/>
      <c r="AK34" s="34"/>
    </row>
    <row r="35" customFormat="false" ht="13.8" hidden="false" customHeight="false" outlineLevel="0" collapsed="false">
      <c r="A35" s="22" t="s">
        <v>98</v>
      </c>
      <c r="B35" s="20" t="s">
        <v>34</v>
      </c>
      <c r="C35" s="38" t="n">
        <v>207</v>
      </c>
      <c r="D35" s="46"/>
      <c r="E35" s="39" t="n">
        <v>2.3</v>
      </c>
      <c r="F35" s="48" t="n">
        <v>0.75</v>
      </c>
      <c r="G35" s="28" t="n">
        <f aca="false">IFERROR(E35*F35,"-")</f>
        <v>1.725</v>
      </c>
      <c r="H35" s="28" t="n">
        <f aca="false">IFERROR(G35/2,"-")</f>
        <v>0.8625</v>
      </c>
      <c r="I35" s="28" t="n">
        <f aca="false">IFERROR(E35-(H35*2),"-")</f>
        <v>0.575</v>
      </c>
      <c r="J35" s="28" t="n">
        <f aca="false">IFERROR(E35+(H35*2),"-")</f>
        <v>4.025</v>
      </c>
      <c r="K35" s="28" t="n">
        <f aca="false">IFERROR(J35-I35,"-")</f>
        <v>3.45</v>
      </c>
      <c r="M35" s="39" t="n">
        <v>2.8</v>
      </c>
      <c r="N35" s="48" t="n">
        <v>1.44</v>
      </c>
      <c r="O35" s="28" t="n">
        <f aca="false">IFERROR(M35*N35,"-")</f>
        <v>4.032</v>
      </c>
      <c r="P35" s="28" t="n">
        <f aca="false">IFERROR(O35/2,"-")</f>
        <v>2.016</v>
      </c>
      <c r="Q35" s="49" t="n">
        <f aca="false">IFERROR(M35-(P35*2),"-")</f>
        <v>-1.232</v>
      </c>
      <c r="R35" s="28" t="n">
        <f aca="false">IFERROR(M35+(P35*2),"-")</f>
        <v>6.832</v>
      </c>
      <c r="S35" s="28" t="n">
        <f aca="false">IFERROR(R35-Q35,"-")</f>
        <v>8.064</v>
      </c>
      <c r="U35" s="50" t="n">
        <f aca="false">'special cases'!C75</f>
        <v>0.47</v>
      </c>
      <c r="V35" s="34" t="n">
        <v>0</v>
      </c>
      <c r="W35" s="34" t="n">
        <f aca="false">IFERROR(U35*V35,"-")</f>
        <v>0</v>
      </c>
      <c r="X35" s="34" t="n">
        <f aca="false">IFERROR(W35/2,"-")</f>
        <v>0</v>
      </c>
      <c r="Y35" s="28" t="n">
        <f aca="false">IFERROR(U35-(X35*2),"-")</f>
        <v>0.47</v>
      </c>
      <c r="Z35" s="28" t="n">
        <f aca="false">IFERROR(U35+(X35*2),"-")</f>
        <v>0.47</v>
      </c>
      <c r="AA35" s="34" t="n">
        <f aca="false">IFERROR(Z35-Y35,"-")</f>
        <v>0</v>
      </c>
      <c r="AB35" s="0"/>
      <c r="AC35" s="34"/>
      <c r="AD35" s="34"/>
      <c r="AE35" s="34"/>
      <c r="AF35" s="34"/>
      <c r="AG35" s="34"/>
      <c r="AH35" s="34"/>
      <c r="AI35" s="34"/>
      <c r="AJ35" s="34"/>
      <c r="AK35" s="34"/>
    </row>
    <row r="36" customFormat="false" ht="13.8" hidden="false" customHeight="false" outlineLevel="0" collapsed="false">
      <c r="A36" s="22" t="s">
        <v>98</v>
      </c>
      <c r="B36" s="20" t="s">
        <v>35</v>
      </c>
      <c r="C36" s="38" t="n">
        <v>307</v>
      </c>
      <c r="D36" s="46"/>
      <c r="E36" s="39" t="n">
        <v>6.2</v>
      </c>
      <c r="F36" s="48" t="n">
        <v>0.75</v>
      </c>
      <c r="G36" s="28" t="n">
        <f aca="false">IFERROR(E36*F36,"-")</f>
        <v>4.65</v>
      </c>
      <c r="H36" s="28" t="n">
        <f aca="false">IFERROR(G36/2,"-")</f>
        <v>2.325</v>
      </c>
      <c r="I36" s="28" t="n">
        <f aca="false">IFERROR(E36-(H36*2),"-")</f>
        <v>1.55</v>
      </c>
      <c r="J36" s="28" t="n">
        <f aca="false">IFERROR(E36+(H36*2),"-")</f>
        <v>10.85</v>
      </c>
      <c r="K36" s="28" t="n">
        <f aca="false">IFERROR(J36-I36,"-")</f>
        <v>9.3</v>
      </c>
      <c r="M36" s="39" t="n">
        <v>2.8</v>
      </c>
      <c r="N36" s="48" t="n">
        <v>1.44</v>
      </c>
      <c r="O36" s="28" t="n">
        <f aca="false">IFERROR(M36*N36,"-")</f>
        <v>4.032</v>
      </c>
      <c r="P36" s="28" t="n">
        <f aca="false">IFERROR(O36/2,"-")</f>
        <v>2.016</v>
      </c>
      <c r="Q36" s="49" t="n">
        <f aca="false">IFERROR(M36-(P36*2),"-")</f>
        <v>-1.232</v>
      </c>
      <c r="R36" s="28" t="n">
        <f aca="false">IFERROR(M36+(P36*2),"-")</f>
        <v>6.832</v>
      </c>
      <c r="S36" s="28" t="n">
        <f aca="false">IFERROR(R36-Q36,"-")</f>
        <v>8.064</v>
      </c>
      <c r="U36" s="50" t="n">
        <f aca="false">'special cases'!C75</f>
        <v>0.47</v>
      </c>
      <c r="V36" s="34" t="n">
        <v>0</v>
      </c>
      <c r="W36" s="34" t="n">
        <f aca="false">IFERROR(U36*V36,"-")</f>
        <v>0</v>
      </c>
      <c r="X36" s="34" t="n">
        <f aca="false">IFERROR(W36/2,"-")</f>
        <v>0</v>
      </c>
      <c r="Y36" s="28" t="n">
        <f aca="false">IFERROR(U36-(X36*2),"-")</f>
        <v>0.47</v>
      </c>
      <c r="Z36" s="28" t="n">
        <f aca="false">IFERROR(U36+(X36*2),"-")</f>
        <v>0.47</v>
      </c>
      <c r="AA36" s="34" t="n">
        <f aca="false">IFERROR(Z36-Y36,"-")</f>
        <v>0</v>
      </c>
      <c r="AB36" s="0"/>
      <c r="AC36" s="34"/>
      <c r="AD36" s="34"/>
      <c r="AE36" s="34"/>
      <c r="AF36" s="34"/>
      <c r="AG36" s="34"/>
      <c r="AH36" s="34"/>
      <c r="AI36" s="34"/>
      <c r="AJ36" s="34"/>
      <c r="AK36" s="34"/>
    </row>
    <row r="37" customFormat="false" ht="13.8" hidden="false" customHeight="false" outlineLevel="0" collapsed="false">
      <c r="A37" s="22" t="s">
        <v>98</v>
      </c>
      <c r="B37" s="20" t="s">
        <v>17</v>
      </c>
      <c r="C37" s="38" t="n">
        <v>407</v>
      </c>
      <c r="D37" s="46"/>
      <c r="E37" s="39" t="n">
        <v>6.2</v>
      </c>
      <c r="F37" s="48" t="n">
        <v>0.75</v>
      </c>
      <c r="G37" s="28" t="n">
        <f aca="false">IFERROR(E37*F37,"-")</f>
        <v>4.65</v>
      </c>
      <c r="H37" s="28" t="n">
        <f aca="false">IFERROR(G37/2,"-")</f>
        <v>2.325</v>
      </c>
      <c r="I37" s="28" t="n">
        <f aca="false">IFERROR(E37-(H37*2),"-")</f>
        <v>1.55</v>
      </c>
      <c r="J37" s="28" t="n">
        <f aca="false">IFERROR(E37+(H37*2),"-")</f>
        <v>10.85</v>
      </c>
      <c r="K37" s="28" t="n">
        <f aca="false">IFERROR(J37-I37,"-")</f>
        <v>9.3</v>
      </c>
      <c r="M37" s="39" t="n">
        <v>2.8</v>
      </c>
      <c r="N37" s="48" t="n">
        <v>1.44</v>
      </c>
      <c r="O37" s="28" t="n">
        <f aca="false">IFERROR(M37*N37,"-")</f>
        <v>4.032</v>
      </c>
      <c r="P37" s="28" t="n">
        <f aca="false">IFERROR(O37/2,"-")</f>
        <v>2.016</v>
      </c>
      <c r="Q37" s="49" t="n">
        <f aca="false">IFERROR(M37-(P37*2),"-")</f>
        <v>-1.232</v>
      </c>
      <c r="R37" s="28" t="n">
        <f aca="false">IFERROR(M37+(P37*2),"-")</f>
        <v>6.832</v>
      </c>
      <c r="S37" s="28" t="n">
        <f aca="false">IFERROR(R37-Q37,"-")</f>
        <v>8.064</v>
      </c>
      <c r="U37" s="50" t="n">
        <f aca="false">'special cases'!C75</f>
        <v>0.47</v>
      </c>
      <c r="V37" s="34" t="n">
        <v>0</v>
      </c>
      <c r="W37" s="34" t="n">
        <f aca="false">IFERROR(U37*V37,"-")</f>
        <v>0</v>
      </c>
      <c r="X37" s="34" t="n">
        <f aca="false">IFERROR(W37/2,"-")</f>
        <v>0</v>
      </c>
      <c r="Y37" s="28" t="n">
        <f aca="false">IFERROR(U37-(X37*2),"-")</f>
        <v>0.47</v>
      </c>
      <c r="Z37" s="28" t="n">
        <f aca="false">IFERROR(U37+(X37*2),"-")</f>
        <v>0.47</v>
      </c>
      <c r="AA37" s="34" t="n">
        <f aca="false">IFERROR(Z37-Y37,"-")</f>
        <v>0</v>
      </c>
      <c r="AB37" s="0"/>
      <c r="AC37" s="34"/>
      <c r="AD37" s="34"/>
      <c r="AE37" s="34"/>
      <c r="AF37" s="34"/>
      <c r="AG37" s="34"/>
      <c r="AH37" s="34"/>
      <c r="AI37" s="34"/>
      <c r="AJ37" s="34"/>
      <c r="AK37" s="34"/>
    </row>
    <row r="38" customFormat="false" ht="13.8" hidden="false" customHeight="false" outlineLevel="0" collapsed="false">
      <c r="A38" s="22" t="s">
        <v>98</v>
      </c>
      <c r="B38" s="20" t="s">
        <v>53</v>
      </c>
      <c r="C38" s="38" t="n">
        <v>507</v>
      </c>
      <c r="D38" s="46"/>
      <c r="E38" s="47" t="n">
        <v>2.3</v>
      </c>
      <c r="F38" s="48" t="n">
        <v>0.75</v>
      </c>
      <c r="G38" s="28" t="n">
        <f aca="false">IFERROR(E38*F38,"-")</f>
        <v>1.725</v>
      </c>
      <c r="H38" s="28" t="n">
        <f aca="false">IFERROR(G38/2,"-")</f>
        <v>0.8625</v>
      </c>
      <c r="I38" s="28" t="n">
        <f aca="false">IFERROR(E38-(H38*2),"-")</f>
        <v>0.575</v>
      </c>
      <c r="J38" s="28" t="n">
        <f aca="false">IFERROR(E38+(H38*2),"-")</f>
        <v>4.025</v>
      </c>
      <c r="K38" s="28" t="n">
        <f aca="false">IFERROR(J38-I38,"-")</f>
        <v>3.45</v>
      </c>
      <c r="M38" s="39" t="n">
        <v>2.8</v>
      </c>
      <c r="N38" s="48" t="n">
        <v>1.44</v>
      </c>
      <c r="O38" s="28" t="n">
        <f aca="false">IFERROR(M38*N38,"-")</f>
        <v>4.032</v>
      </c>
      <c r="P38" s="28" t="n">
        <f aca="false">IFERROR(O38/2,"-")</f>
        <v>2.016</v>
      </c>
      <c r="Q38" s="49" t="n">
        <f aca="false">IFERROR(M38-(P38*2),"-")</f>
        <v>-1.232</v>
      </c>
      <c r="R38" s="28" t="n">
        <f aca="false">IFERROR(M38+(P38*2),"-")</f>
        <v>6.832</v>
      </c>
      <c r="S38" s="28" t="n">
        <f aca="false">IFERROR(R38-Q38,"-")</f>
        <v>8.064</v>
      </c>
      <c r="U38" s="50" t="n">
        <f aca="false">'special cases'!C75</f>
        <v>0.47</v>
      </c>
      <c r="V38" s="34" t="n">
        <v>0</v>
      </c>
      <c r="W38" s="34" t="n">
        <f aca="false">IFERROR(U38*V38,"-")</f>
        <v>0</v>
      </c>
      <c r="X38" s="34" t="n">
        <f aca="false">IFERROR(W38/2,"-")</f>
        <v>0</v>
      </c>
      <c r="Y38" s="28" t="n">
        <f aca="false">IFERROR(U38-(X38*2),"-")</f>
        <v>0.47</v>
      </c>
      <c r="Z38" s="28" t="n">
        <f aca="false">IFERROR(U38+(X38*2),"-")</f>
        <v>0.47</v>
      </c>
      <c r="AA38" s="34" t="n">
        <f aca="false">IFERROR(Z38-Y38,"-")</f>
        <v>0</v>
      </c>
      <c r="AB38" s="0"/>
      <c r="AC38" s="34"/>
      <c r="AD38" s="34"/>
      <c r="AE38" s="34"/>
      <c r="AF38" s="34"/>
      <c r="AG38" s="34"/>
      <c r="AH38" s="34"/>
      <c r="AI38" s="34"/>
      <c r="AJ38" s="34"/>
      <c r="AK38" s="34"/>
    </row>
    <row r="39" customFormat="false" ht="13.8" hidden="false" customHeight="false" outlineLevel="0" collapsed="false">
      <c r="A39" s="19" t="s">
        <v>99</v>
      </c>
      <c r="B39" s="52" t="s">
        <v>14</v>
      </c>
      <c r="C39" s="37" t="n">
        <v>108</v>
      </c>
      <c r="D39" s="53"/>
      <c r="E39" s="16" t="n">
        <f aca="false">74.3*0.265</f>
        <v>19.6895</v>
      </c>
      <c r="F39" s="34" t="n">
        <v>0</v>
      </c>
      <c r="G39" s="34" t="n">
        <f aca="false">IFERROR(E39*F39,"-")</f>
        <v>0</v>
      </c>
      <c r="H39" s="34" t="n">
        <f aca="false">IFERROR(G39/2,"-")</f>
        <v>0</v>
      </c>
      <c r="I39" s="28" t="n">
        <f aca="false">IFERROR(E39-(H39*2),"-")</f>
        <v>19.6895</v>
      </c>
      <c r="J39" s="28" t="n">
        <f aca="false">IFERROR(E39+(H39*2),"-")</f>
        <v>19.6895</v>
      </c>
      <c r="K39" s="28" t="n">
        <f aca="false">IFERROR(J39-I39,"-")</f>
        <v>0</v>
      </c>
      <c r="M39" s="16" t="n">
        <v>0.2</v>
      </c>
      <c r="N39" s="34" t="n">
        <v>0</v>
      </c>
      <c r="O39" s="34" t="n">
        <f aca="false">IFERROR(M39*N39,"-")</f>
        <v>0</v>
      </c>
      <c r="P39" s="34" t="n">
        <f aca="false">IFERROR(O39/2,"-")</f>
        <v>0</v>
      </c>
      <c r="Q39" s="28" t="n">
        <f aca="false">IFERROR(M39-(P39*2),"-")</f>
        <v>0.2</v>
      </c>
      <c r="R39" s="28" t="n">
        <f aca="false">IFERROR(M39+(P39*2),"-")</f>
        <v>0.2</v>
      </c>
      <c r="S39" s="34" t="n">
        <f aca="false">IFERROR(R39-Q39,"-")</f>
        <v>0</v>
      </c>
      <c r="U39" s="16" t="n">
        <v>0.47</v>
      </c>
      <c r="V39" s="34" t="n">
        <v>0</v>
      </c>
      <c r="W39" s="34" t="n">
        <f aca="false">IFERROR(U39*V39,"-")</f>
        <v>0</v>
      </c>
      <c r="X39" s="34" t="n">
        <f aca="false">IFERROR(W39/2,"-")</f>
        <v>0</v>
      </c>
      <c r="Y39" s="28" t="n">
        <f aca="false">IFERROR(U39-(X39*2),"-")</f>
        <v>0.47</v>
      </c>
      <c r="Z39" s="28" t="n">
        <f aca="false">IFERROR(U39+(X39*2),"-")</f>
        <v>0.47</v>
      </c>
      <c r="AA39" s="34" t="n">
        <f aca="false">IFERROR(Z39-Y39,"-")</f>
        <v>0</v>
      </c>
      <c r="AB39" s="0"/>
      <c r="AC39" s="34"/>
      <c r="AD39" s="34"/>
      <c r="AE39" s="34"/>
      <c r="AF39" s="34"/>
      <c r="AG39" s="34"/>
      <c r="AH39" s="34"/>
      <c r="AI39" s="34"/>
      <c r="AJ39" s="34"/>
      <c r="AK39" s="34"/>
    </row>
    <row r="40" customFormat="false" ht="13.8" hidden="false" customHeight="false" outlineLevel="0" collapsed="false">
      <c r="A40" s="22" t="s">
        <v>99</v>
      </c>
      <c r="B40" s="52" t="s">
        <v>15</v>
      </c>
      <c r="C40" s="37" t="n">
        <v>208</v>
      </c>
      <c r="D40" s="53"/>
      <c r="E40" s="16" t="n">
        <f aca="false">74.3*0.265</f>
        <v>19.6895</v>
      </c>
      <c r="F40" s="34" t="n">
        <v>0</v>
      </c>
      <c r="G40" s="34" t="n">
        <f aca="false">IFERROR(E40*F40,"-")</f>
        <v>0</v>
      </c>
      <c r="H40" s="34" t="n">
        <f aca="false">IFERROR(G40/2,"-")</f>
        <v>0</v>
      </c>
      <c r="I40" s="28" t="n">
        <f aca="false">IFERROR(E40-(H40*2),"-")</f>
        <v>19.6895</v>
      </c>
      <c r="J40" s="28" t="n">
        <f aca="false">IFERROR(E40+(H40*2),"-")</f>
        <v>19.6895</v>
      </c>
      <c r="K40" s="28" t="n">
        <f aca="false">IFERROR(J40-I40,"-")</f>
        <v>0</v>
      </c>
      <c r="M40" s="16" t="n">
        <v>0.2</v>
      </c>
      <c r="N40" s="34" t="n">
        <v>0</v>
      </c>
      <c r="O40" s="34" t="n">
        <f aca="false">IFERROR(M40*N40,"-")</f>
        <v>0</v>
      </c>
      <c r="P40" s="34" t="n">
        <f aca="false">IFERROR(O40/2,"-")</f>
        <v>0</v>
      </c>
      <c r="Q40" s="28" t="n">
        <f aca="false">IFERROR(M40-(P40*2),"-")</f>
        <v>0.2</v>
      </c>
      <c r="R40" s="28" t="n">
        <f aca="false">IFERROR(M40+(P40*2),"-")</f>
        <v>0.2</v>
      </c>
      <c r="S40" s="34" t="n">
        <f aca="false">IFERROR(R40-Q40,"-")</f>
        <v>0</v>
      </c>
      <c r="U40" s="16" t="n">
        <v>0.47</v>
      </c>
      <c r="V40" s="34" t="n">
        <v>0</v>
      </c>
      <c r="W40" s="34" t="n">
        <f aca="false">IFERROR(U40*V40,"-")</f>
        <v>0</v>
      </c>
      <c r="X40" s="34" t="n">
        <f aca="false">IFERROR(W40/2,"-")</f>
        <v>0</v>
      </c>
      <c r="Y40" s="28" t="n">
        <f aca="false">IFERROR(U40-(X40*2),"-")</f>
        <v>0.47</v>
      </c>
      <c r="Z40" s="28" t="n">
        <f aca="false">IFERROR(U40+(X40*2),"-")</f>
        <v>0.47</v>
      </c>
      <c r="AA40" s="34" t="n">
        <f aca="false">IFERROR(Z40-Y40,"-")</f>
        <v>0</v>
      </c>
      <c r="AB40" s="0"/>
      <c r="AC40" s="34"/>
      <c r="AD40" s="34"/>
      <c r="AE40" s="34"/>
      <c r="AF40" s="34"/>
      <c r="AG40" s="34"/>
      <c r="AH40" s="34"/>
      <c r="AI40" s="34"/>
      <c r="AJ40" s="34"/>
      <c r="AK40" s="34"/>
    </row>
    <row r="41" customFormat="false" ht="13.8" hidden="false" customHeight="false" outlineLevel="0" collapsed="false">
      <c r="A41" s="22" t="s">
        <v>99</v>
      </c>
      <c r="B41" s="52" t="s">
        <v>16</v>
      </c>
      <c r="C41" s="37" t="n">
        <v>308</v>
      </c>
      <c r="D41" s="53"/>
      <c r="E41" s="16" t="n">
        <f aca="false">74.3*0.265</f>
        <v>19.6895</v>
      </c>
      <c r="F41" s="34" t="n">
        <v>0</v>
      </c>
      <c r="G41" s="34" t="n">
        <f aca="false">IFERROR(E41*F41,"-")</f>
        <v>0</v>
      </c>
      <c r="H41" s="34" t="n">
        <f aca="false">IFERROR(G41/2,"-")</f>
        <v>0</v>
      </c>
      <c r="I41" s="28" t="n">
        <f aca="false">IFERROR(E41-(H41*2),"-")</f>
        <v>19.6895</v>
      </c>
      <c r="J41" s="28" t="n">
        <f aca="false">IFERROR(E41+(H41*2),"-")</f>
        <v>19.6895</v>
      </c>
      <c r="K41" s="28" t="n">
        <f aca="false">IFERROR(J41-I41,"-")</f>
        <v>0</v>
      </c>
      <c r="M41" s="16" t="n">
        <v>0.2</v>
      </c>
      <c r="N41" s="34" t="n">
        <v>0</v>
      </c>
      <c r="O41" s="34" t="n">
        <f aca="false">IFERROR(M41*N41,"-")</f>
        <v>0</v>
      </c>
      <c r="P41" s="34" t="n">
        <f aca="false">IFERROR(O41/2,"-")</f>
        <v>0</v>
      </c>
      <c r="Q41" s="28" t="n">
        <f aca="false">IFERROR(M41-(P41*2),"-")</f>
        <v>0.2</v>
      </c>
      <c r="R41" s="28" t="n">
        <f aca="false">IFERROR(M41+(P41*2),"-")</f>
        <v>0.2</v>
      </c>
      <c r="S41" s="34" t="n">
        <f aca="false">IFERROR(R41-Q41,"-")</f>
        <v>0</v>
      </c>
      <c r="U41" s="16" t="n">
        <v>0.47</v>
      </c>
      <c r="V41" s="34" t="n">
        <v>0</v>
      </c>
      <c r="W41" s="34" t="n">
        <f aca="false">IFERROR(U41*V41,"-")</f>
        <v>0</v>
      </c>
      <c r="X41" s="34" t="n">
        <f aca="false">IFERROR(W41/2,"-")</f>
        <v>0</v>
      </c>
      <c r="Y41" s="28" t="n">
        <f aca="false">IFERROR(U41-(X41*2),"-")</f>
        <v>0.47</v>
      </c>
      <c r="Z41" s="28" t="n">
        <f aca="false">IFERROR(U41+(X41*2),"-")</f>
        <v>0.47</v>
      </c>
      <c r="AA41" s="34" t="n">
        <f aca="false">IFERROR(Z41-Y41,"-")</f>
        <v>0</v>
      </c>
      <c r="AB41" s="0"/>
      <c r="AC41" s="34"/>
      <c r="AD41" s="34"/>
      <c r="AE41" s="34"/>
      <c r="AF41" s="34"/>
      <c r="AG41" s="34"/>
      <c r="AH41" s="34"/>
      <c r="AI41" s="34"/>
      <c r="AJ41" s="34"/>
      <c r="AK41" s="34"/>
    </row>
    <row r="42" customFormat="false" ht="13.8" hidden="false" customHeight="false" outlineLevel="0" collapsed="false">
      <c r="A42" s="22" t="s">
        <v>99</v>
      </c>
      <c r="B42" s="52" t="s">
        <v>17</v>
      </c>
      <c r="C42" s="37" t="n">
        <v>408</v>
      </c>
      <c r="D42" s="53"/>
      <c r="E42" s="16" t="n">
        <f aca="false">74.3*0.265</f>
        <v>19.6895</v>
      </c>
      <c r="F42" s="34" t="n">
        <v>0</v>
      </c>
      <c r="G42" s="34" t="n">
        <f aca="false">IFERROR(E42*F42,"-")</f>
        <v>0</v>
      </c>
      <c r="H42" s="34" t="n">
        <f aca="false">IFERROR(G42/2,"-")</f>
        <v>0</v>
      </c>
      <c r="I42" s="28" t="n">
        <f aca="false">IFERROR(E42-(H42*2),"-")</f>
        <v>19.6895</v>
      </c>
      <c r="J42" s="28" t="n">
        <f aca="false">IFERROR(E42+(H42*2),"-")</f>
        <v>19.6895</v>
      </c>
      <c r="K42" s="28" t="n">
        <f aca="false">IFERROR(J42-I42,"-")</f>
        <v>0</v>
      </c>
      <c r="M42" s="16" t="n">
        <v>0.2</v>
      </c>
      <c r="N42" s="34" t="n">
        <v>0</v>
      </c>
      <c r="O42" s="34" t="n">
        <f aca="false">IFERROR(M42*N42,"-")</f>
        <v>0</v>
      </c>
      <c r="P42" s="34" t="n">
        <f aca="false">IFERROR(O42/2,"-")</f>
        <v>0</v>
      </c>
      <c r="Q42" s="28" t="n">
        <f aca="false">IFERROR(M42-(P42*2),"-")</f>
        <v>0.2</v>
      </c>
      <c r="R42" s="28" t="n">
        <f aca="false">IFERROR(M42+(P42*2),"-")</f>
        <v>0.2</v>
      </c>
      <c r="S42" s="34" t="n">
        <f aca="false">IFERROR(R42-Q42,"-")</f>
        <v>0</v>
      </c>
      <c r="U42" s="16" t="n">
        <v>0.47</v>
      </c>
      <c r="V42" s="34" t="n">
        <v>0</v>
      </c>
      <c r="W42" s="34" t="n">
        <f aca="false">IFERROR(U42*V42,"-")</f>
        <v>0</v>
      </c>
      <c r="X42" s="34" t="n">
        <f aca="false">IFERROR(W42/2,"-")</f>
        <v>0</v>
      </c>
      <c r="Y42" s="28" t="n">
        <f aca="false">IFERROR(U42-(X42*2),"-")</f>
        <v>0.47</v>
      </c>
      <c r="Z42" s="28" t="n">
        <f aca="false">IFERROR(U42+(X42*2),"-")</f>
        <v>0.47</v>
      </c>
      <c r="AA42" s="34" t="n">
        <f aca="false">IFERROR(Z42-Y42,"-")</f>
        <v>0</v>
      </c>
      <c r="AB42" s="0"/>
      <c r="AC42" s="34"/>
      <c r="AD42" s="34"/>
      <c r="AE42" s="34"/>
      <c r="AF42" s="34"/>
      <c r="AG42" s="34"/>
      <c r="AH42" s="34"/>
      <c r="AI42" s="34"/>
      <c r="AJ42" s="34"/>
      <c r="AK42" s="34"/>
    </row>
    <row r="43" customFormat="false" ht="13.8" hidden="false" customHeight="false" outlineLevel="0" collapsed="false">
      <c r="A43" s="22" t="s">
        <v>99</v>
      </c>
      <c r="B43" s="52" t="s">
        <v>18</v>
      </c>
      <c r="C43" s="37" t="n">
        <v>508</v>
      </c>
      <c r="D43" s="53"/>
      <c r="E43" s="16" t="n">
        <f aca="false">74.3*0.265</f>
        <v>19.6895</v>
      </c>
      <c r="F43" s="34" t="n">
        <v>0</v>
      </c>
      <c r="G43" s="34" t="n">
        <f aca="false">IFERROR(E43*F43,"-")</f>
        <v>0</v>
      </c>
      <c r="H43" s="34" t="n">
        <f aca="false">IFERROR(G43/2,"-")</f>
        <v>0</v>
      </c>
      <c r="I43" s="28" t="n">
        <f aca="false">IFERROR(E43-(H43*2),"-")</f>
        <v>19.6895</v>
      </c>
      <c r="J43" s="28" t="n">
        <f aca="false">IFERROR(E43+(H43*2),"-")</f>
        <v>19.6895</v>
      </c>
      <c r="K43" s="28" t="n">
        <f aca="false">IFERROR(J43-I43,"-")</f>
        <v>0</v>
      </c>
      <c r="M43" s="16" t="n">
        <v>0.2</v>
      </c>
      <c r="N43" s="34" t="n">
        <v>0</v>
      </c>
      <c r="O43" s="34" t="n">
        <f aca="false">IFERROR(M43*N43,"-")</f>
        <v>0</v>
      </c>
      <c r="P43" s="34" t="n">
        <f aca="false">IFERROR(O43/2,"-")</f>
        <v>0</v>
      </c>
      <c r="Q43" s="28" t="n">
        <f aca="false">IFERROR(M43-(P43*2),"-")</f>
        <v>0.2</v>
      </c>
      <c r="R43" s="28" t="n">
        <f aca="false">IFERROR(M43+(P43*2),"-")</f>
        <v>0.2</v>
      </c>
      <c r="S43" s="34" t="n">
        <f aca="false">IFERROR(R43-Q43,"-")</f>
        <v>0</v>
      </c>
      <c r="U43" s="16" t="n">
        <v>0.47</v>
      </c>
      <c r="V43" s="34" t="n">
        <v>0</v>
      </c>
      <c r="W43" s="34" t="n">
        <f aca="false">IFERROR(U43*V43,"-")</f>
        <v>0</v>
      </c>
      <c r="X43" s="34" t="n">
        <f aca="false">IFERROR(W43/2,"-")</f>
        <v>0</v>
      </c>
      <c r="Y43" s="28" t="n">
        <f aca="false">IFERROR(U43-(X43*2),"-")</f>
        <v>0.47</v>
      </c>
      <c r="Z43" s="28" t="n">
        <f aca="false">IFERROR(U43+(X43*2),"-")</f>
        <v>0.47</v>
      </c>
      <c r="AA43" s="34" t="n">
        <f aca="false">IFERROR(Z43-Y43,"-")</f>
        <v>0</v>
      </c>
      <c r="AB43" s="0"/>
      <c r="AC43" s="34"/>
      <c r="AD43" s="34"/>
      <c r="AE43" s="34"/>
      <c r="AF43" s="34"/>
      <c r="AG43" s="34"/>
      <c r="AH43" s="34"/>
      <c r="AI43" s="34"/>
      <c r="AJ43" s="34"/>
      <c r="AK43" s="34"/>
    </row>
    <row r="44" customFormat="false" ht="13.8" hidden="false" customHeight="false" outlineLevel="0" collapsed="false">
      <c r="A44" s="19" t="s">
        <v>100</v>
      </c>
      <c r="B44" s="20" t="s">
        <v>14</v>
      </c>
      <c r="C44" s="38" t="n">
        <v>109</v>
      </c>
      <c r="D44" s="46"/>
      <c r="E44" s="54" t="n">
        <v>2.7</v>
      </c>
      <c r="F44" s="46" t="n">
        <v>0.75</v>
      </c>
      <c r="G44" s="28" t="n">
        <f aca="false">IFERROR(E44*F44,"-")</f>
        <v>2.025</v>
      </c>
      <c r="H44" s="28" t="n">
        <f aca="false">IFERROR(G44/2,"-")</f>
        <v>1.0125</v>
      </c>
      <c r="I44" s="28" t="n">
        <f aca="false">IFERROR(E44-(H44*2),"-")</f>
        <v>0.675</v>
      </c>
      <c r="J44" s="28" t="n">
        <f aca="false">IFERROR(E44+(H44*2),"-")</f>
        <v>4.725</v>
      </c>
      <c r="K44" s="28" t="n">
        <f aca="false">IFERROR(J44-I44,"-")</f>
        <v>4.05</v>
      </c>
      <c r="M44" s="54" t="n">
        <v>4</v>
      </c>
      <c r="N44" s="46" t="n">
        <v>1.5</v>
      </c>
      <c r="O44" s="28" t="n">
        <f aca="false">IFERROR(M44*N44,"-")</f>
        <v>6</v>
      </c>
      <c r="P44" s="28" t="n">
        <f aca="false">IFERROR(O44/2,"-")</f>
        <v>3</v>
      </c>
      <c r="Q44" s="49" t="n">
        <f aca="false">IFERROR(M44-(P44*2),"-")</f>
        <v>-2</v>
      </c>
      <c r="R44" s="28" t="n">
        <f aca="false">IFERROR(M44+(P44*2),"-")</f>
        <v>10</v>
      </c>
      <c r="S44" s="28" t="n">
        <f aca="false">IFERROR(R44-Q44,"-")</f>
        <v>12</v>
      </c>
      <c r="U44" s="50" t="n">
        <f aca="false">'special cases'!C76</f>
        <v>0.47</v>
      </c>
      <c r="V44" s="34" t="n">
        <v>0</v>
      </c>
      <c r="W44" s="34" t="n">
        <f aca="false">IFERROR(U44*V44,"-")</f>
        <v>0</v>
      </c>
      <c r="X44" s="34" t="n">
        <f aca="false">IFERROR(W44/2,"-")</f>
        <v>0</v>
      </c>
      <c r="Y44" s="28" t="n">
        <f aca="false">IFERROR(U44-(X44*2),"-")</f>
        <v>0.47</v>
      </c>
      <c r="Z44" s="28" t="n">
        <f aca="false">IFERROR(U44+(X44*2),"-")</f>
        <v>0.47</v>
      </c>
      <c r="AA44" s="34" t="n">
        <f aca="false">IFERROR(Z44-Y44,"-")</f>
        <v>0</v>
      </c>
      <c r="AB44" s="0"/>
      <c r="AC44" s="34"/>
      <c r="AD44" s="34"/>
      <c r="AE44" s="34"/>
      <c r="AF44" s="34"/>
      <c r="AG44" s="34"/>
      <c r="AH44" s="34"/>
      <c r="AI44" s="34"/>
      <c r="AJ44" s="34"/>
      <c r="AK44" s="34"/>
    </row>
    <row r="45" customFormat="false" ht="13.8" hidden="false" customHeight="false" outlineLevel="0" collapsed="false">
      <c r="A45" s="22" t="s">
        <v>100</v>
      </c>
      <c r="B45" s="20" t="s">
        <v>15</v>
      </c>
      <c r="C45" s="38" t="n">
        <v>209</v>
      </c>
      <c r="D45" s="46"/>
      <c r="E45" s="27" t="n">
        <v>2.3</v>
      </c>
      <c r="F45" s="46" t="n">
        <v>0.75</v>
      </c>
      <c r="G45" s="28" t="n">
        <f aca="false">IFERROR(E45*F45,"-")</f>
        <v>1.725</v>
      </c>
      <c r="H45" s="28" t="n">
        <f aca="false">IFERROR(G45/2,"-")</f>
        <v>0.8625</v>
      </c>
      <c r="I45" s="28" t="n">
        <f aca="false">IFERROR(E45-(H45*2),"-")</f>
        <v>0.575</v>
      </c>
      <c r="J45" s="28" t="n">
        <f aca="false">IFERROR(E45+(H45*2),"-")</f>
        <v>4.025</v>
      </c>
      <c r="K45" s="28" t="n">
        <f aca="false">IFERROR(J45-I45,"-")</f>
        <v>3.45</v>
      </c>
      <c r="M45" s="27" t="n">
        <v>2.8</v>
      </c>
      <c r="N45" s="46" t="n">
        <v>0.95</v>
      </c>
      <c r="O45" s="28" t="n">
        <f aca="false">IFERROR(M45*N45,"-")</f>
        <v>2.66</v>
      </c>
      <c r="P45" s="28" t="n">
        <f aca="false">IFERROR(O45/2,"-")</f>
        <v>1.33</v>
      </c>
      <c r="Q45" s="28" t="n">
        <f aca="false">IFERROR(M45-(P45*2),"-")</f>
        <v>0.14</v>
      </c>
      <c r="R45" s="28" t="n">
        <f aca="false">IFERROR(M45+(P45*2),"-")</f>
        <v>5.46</v>
      </c>
      <c r="S45" s="28" t="n">
        <f aca="false">IFERROR(R45-Q45,"-")</f>
        <v>5.32</v>
      </c>
      <c r="U45" s="50" t="n">
        <f aca="false">'special cases'!C76</f>
        <v>0.47</v>
      </c>
      <c r="V45" s="34" t="n">
        <v>0</v>
      </c>
      <c r="W45" s="34" t="n">
        <f aca="false">IFERROR(U45*V45,"-")</f>
        <v>0</v>
      </c>
      <c r="X45" s="34" t="n">
        <f aca="false">IFERROR(W45/2,"-")</f>
        <v>0</v>
      </c>
      <c r="Y45" s="28" t="n">
        <f aca="false">IFERROR(U45-(X45*2),"-")</f>
        <v>0.47</v>
      </c>
      <c r="Z45" s="28" t="n">
        <f aca="false">IFERROR(U45+(X45*2),"-")</f>
        <v>0.47</v>
      </c>
      <c r="AA45" s="34" t="n">
        <f aca="false">IFERROR(Z45-Y45,"-")</f>
        <v>0</v>
      </c>
      <c r="AB45" s="0"/>
      <c r="AC45" s="34"/>
      <c r="AD45" s="34"/>
      <c r="AE45" s="34"/>
      <c r="AF45" s="34"/>
      <c r="AG45" s="34"/>
      <c r="AH45" s="34"/>
      <c r="AI45" s="34"/>
      <c r="AJ45" s="34"/>
      <c r="AK45" s="34"/>
    </row>
    <row r="46" customFormat="false" ht="13.8" hidden="false" customHeight="false" outlineLevel="0" collapsed="false">
      <c r="A46" s="22" t="s">
        <v>100</v>
      </c>
      <c r="B46" s="20" t="s">
        <v>16</v>
      </c>
      <c r="C46" s="38" t="n">
        <v>309</v>
      </c>
      <c r="D46" s="46"/>
      <c r="E46" s="27" t="n">
        <v>6.2</v>
      </c>
      <c r="F46" s="46" t="n">
        <v>0.75</v>
      </c>
      <c r="G46" s="28" t="n">
        <f aca="false">IFERROR(E46*F46,"-")</f>
        <v>4.65</v>
      </c>
      <c r="H46" s="28" t="n">
        <f aca="false">IFERROR(G46/2,"-")</f>
        <v>2.325</v>
      </c>
      <c r="I46" s="28" t="n">
        <f aca="false">IFERROR(E46-(H46*2),"-")</f>
        <v>1.55</v>
      </c>
      <c r="J46" s="28" t="n">
        <f aca="false">IFERROR(E46+(H46*2),"-")</f>
        <v>10.85</v>
      </c>
      <c r="K46" s="28" t="n">
        <f aca="false">IFERROR(J46-I46,"-")</f>
        <v>9.3</v>
      </c>
      <c r="M46" s="27" t="n">
        <v>1.6</v>
      </c>
      <c r="N46" s="46" t="n">
        <v>1.3</v>
      </c>
      <c r="O46" s="28" t="n">
        <f aca="false">IFERROR(M46*N46,"-")</f>
        <v>2.08</v>
      </c>
      <c r="P46" s="28" t="n">
        <f aca="false">IFERROR(O46/2,"-")</f>
        <v>1.04</v>
      </c>
      <c r="Q46" s="51" t="n">
        <f aca="false">IFERROR(M46-(P46*2),"-")</f>
        <v>-0.48</v>
      </c>
      <c r="R46" s="28" t="n">
        <f aca="false">IFERROR(M46+(P46*2),"-")</f>
        <v>3.68</v>
      </c>
      <c r="S46" s="28" t="n">
        <f aca="false">IFERROR(R46-Q46,"-")</f>
        <v>4.16</v>
      </c>
      <c r="U46" s="50" t="n">
        <f aca="false">'special cases'!C76</f>
        <v>0.47</v>
      </c>
      <c r="V46" s="34" t="n">
        <v>0</v>
      </c>
      <c r="W46" s="34" t="n">
        <f aca="false">IFERROR(U46*V46,"-")</f>
        <v>0</v>
      </c>
      <c r="X46" s="34" t="n">
        <f aca="false">IFERROR(W46/2,"-")</f>
        <v>0</v>
      </c>
      <c r="Y46" s="28" t="n">
        <f aca="false">IFERROR(U46-(X46*2),"-")</f>
        <v>0.47</v>
      </c>
      <c r="Z46" s="28" t="n">
        <f aca="false">IFERROR(U46+(X46*2),"-")</f>
        <v>0.47</v>
      </c>
      <c r="AA46" s="34" t="n">
        <f aca="false">IFERROR(Z46-Y46,"-")</f>
        <v>0</v>
      </c>
      <c r="AB46" s="0"/>
      <c r="AC46" s="34"/>
      <c r="AD46" s="34"/>
      <c r="AE46" s="34"/>
      <c r="AF46" s="34"/>
      <c r="AG46" s="34"/>
      <c r="AH46" s="34"/>
      <c r="AI46" s="34"/>
      <c r="AJ46" s="34"/>
      <c r="AK46" s="34"/>
    </row>
    <row r="47" customFormat="false" ht="13.8" hidden="false" customHeight="false" outlineLevel="0" collapsed="false">
      <c r="A47" s="22" t="s">
        <v>100</v>
      </c>
      <c r="B47" s="20" t="s">
        <v>17</v>
      </c>
      <c r="C47" s="38" t="n">
        <v>409</v>
      </c>
      <c r="D47" s="46"/>
      <c r="E47" s="27" t="n">
        <v>6.2</v>
      </c>
      <c r="F47" s="46" t="n">
        <v>0.75</v>
      </c>
      <c r="G47" s="28" t="n">
        <f aca="false">IFERROR(E47*F47,"-")</f>
        <v>4.65</v>
      </c>
      <c r="H47" s="28" t="n">
        <f aca="false">IFERROR(G47/2,"-")</f>
        <v>2.325</v>
      </c>
      <c r="I47" s="28" t="n">
        <f aca="false">IFERROR(E47-(H47*2),"-")</f>
        <v>1.55</v>
      </c>
      <c r="J47" s="28" t="n">
        <f aca="false">IFERROR(E47+(H47*2),"-")</f>
        <v>10.85</v>
      </c>
      <c r="K47" s="28" t="n">
        <f aca="false">IFERROR(J47-I47,"-")</f>
        <v>9.3</v>
      </c>
      <c r="M47" s="27" t="n">
        <v>1.6</v>
      </c>
      <c r="N47" s="46" t="n">
        <v>1.3</v>
      </c>
      <c r="O47" s="28" t="n">
        <f aca="false">IFERROR(M47*N47,"-")</f>
        <v>2.08</v>
      </c>
      <c r="P47" s="28" t="n">
        <f aca="false">IFERROR(O47/2,"-")</f>
        <v>1.04</v>
      </c>
      <c r="Q47" s="51" t="n">
        <f aca="false">IFERROR(M47-(P47*2),"-")</f>
        <v>-0.48</v>
      </c>
      <c r="R47" s="28" t="n">
        <f aca="false">IFERROR(M47+(P47*2),"-")</f>
        <v>3.68</v>
      </c>
      <c r="S47" s="28" t="n">
        <f aca="false">IFERROR(R47-Q47,"-")</f>
        <v>4.16</v>
      </c>
      <c r="U47" s="50" t="n">
        <f aca="false">'special cases'!C76</f>
        <v>0.47</v>
      </c>
      <c r="V47" s="34" t="n">
        <v>0</v>
      </c>
      <c r="W47" s="34" t="n">
        <f aca="false">IFERROR(U47*V47,"-")</f>
        <v>0</v>
      </c>
      <c r="X47" s="34" t="n">
        <f aca="false">IFERROR(W47/2,"-")</f>
        <v>0</v>
      </c>
      <c r="Y47" s="28" t="n">
        <f aca="false">IFERROR(U47-(X47*2),"-")</f>
        <v>0.47</v>
      </c>
      <c r="Z47" s="28" t="n">
        <f aca="false">IFERROR(U47+(X47*2),"-")</f>
        <v>0.47</v>
      </c>
      <c r="AA47" s="34" t="n">
        <f aca="false">IFERROR(Z47-Y47,"-")</f>
        <v>0</v>
      </c>
      <c r="AB47" s="0"/>
      <c r="AC47" s="34"/>
      <c r="AD47" s="34"/>
      <c r="AE47" s="34"/>
      <c r="AF47" s="34"/>
      <c r="AG47" s="34"/>
      <c r="AH47" s="34"/>
      <c r="AI47" s="34"/>
      <c r="AJ47" s="34"/>
      <c r="AK47" s="34"/>
    </row>
    <row r="48" customFormat="false" ht="13.8" hidden="false" customHeight="false" outlineLevel="0" collapsed="false">
      <c r="A48" s="22" t="s">
        <v>100</v>
      </c>
      <c r="B48" s="20" t="s">
        <v>18</v>
      </c>
      <c r="C48" s="38" t="n">
        <v>509</v>
      </c>
      <c r="D48" s="46"/>
      <c r="E48" s="54" t="n">
        <v>2.3</v>
      </c>
      <c r="F48" s="46" t="n">
        <v>0.75</v>
      </c>
      <c r="G48" s="28" t="n">
        <f aca="false">IFERROR(E48*F48,"-")</f>
        <v>1.725</v>
      </c>
      <c r="H48" s="28" t="n">
        <f aca="false">IFERROR(G48/2,"-")</f>
        <v>0.8625</v>
      </c>
      <c r="I48" s="28" t="n">
        <f aca="false">IFERROR(E48-(H48*2),"-")</f>
        <v>0.575</v>
      </c>
      <c r="J48" s="28" t="n">
        <f aca="false">IFERROR(E48+(H48*2),"-")</f>
        <v>4.025</v>
      </c>
      <c r="K48" s="28" t="n">
        <f aca="false">IFERROR(J48-I48,"-")</f>
        <v>3.45</v>
      </c>
      <c r="M48" s="54" t="n">
        <v>1.6</v>
      </c>
      <c r="N48" s="46" t="n">
        <v>1.3</v>
      </c>
      <c r="O48" s="28" t="n">
        <f aca="false">IFERROR(M48*N48,"-")</f>
        <v>2.08</v>
      </c>
      <c r="P48" s="28" t="n">
        <f aca="false">IFERROR(O48/2,"-")</f>
        <v>1.04</v>
      </c>
      <c r="Q48" s="51" t="n">
        <f aca="false">IFERROR(M48-(P48*2),"-")</f>
        <v>-0.48</v>
      </c>
      <c r="R48" s="28" t="n">
        <f aca="false">IFERROR(M48+(P48*2),"-")</f>
        <v>3.68</v>
      </c>
      <c r="S48" s="28" t="n">
        <f aca="false">IFERROR(R48-Q48,"-")</f>
        <v>4.16</v>
      </c>
      <c r="U48" s="50" t="n">
        <f aca="false">'special cases'!C76</f>
        <v>0.47</v>
      </c>
      <c r="V48" s="34" t="n">
        <v>0</v>
      </c>
      <c r="W48" s="34" t="n">
        <f aca="false">IFERROR(U48*V48,"-")</f>
        <v>0</v>
      </c>
      <c r="X48" s="34" t="n">
        <f aca="false">IFERROR(W48/2,"-")</f>
        <v>0</v>
      </c>
      <c r="Y48" s="28" t="n">
        <f aca="false">IFERROR(U48-(X48*2),"-")</f>
        <v>0.47</v>
      </c>
      <c r="Z48" s="28" t="n">
        <f aca="false">IFERROR(U48+(X48*2),"-")</f>
        <v>0.47</v>
      </c>
      <c r="AA48" s="34" t="n">
        <f aca="false">IFERROR(Z48-Y48,"-")</f>
        <v>0</v>
      </c>
      <c r="AB48" s="0"/>
      <c r="AC48" s="34"/>
      <c r="AD48" s="34"/>
      <c r="AE48" s="34"/>
      <c r="AF48" s="34"/>
      <c r="AG48" s="34"/>
      <c r="AH48" s="34"/>
      <c r="AI48" s="34"/>
      <c r="AJ48" s="34"/>
      <c r="AK48" s="34"/>
    </row>
    <row r="49" customFormat="false" ht="13.8" hidden="false" customHeight="false" outlineLevel="0" collapsed="false">
      <c r="A49" s="19" t="s">
        <v>72</v>
      </c>
      <c r="B49" s="20" t="s">
        <v>14</v>
      </c>
      <c r="C49" s="38" t="n">
        <v>110</v>
      </c>
      <c r="D49" s="27"/>
      <c r="E49" s="34" t="n">
        <v>0</v>
      </c>
      <c r="F49" s="34" t="n">
        <v>0</v>
      </c>
      <c r="G49" s="34" t="n">
        <f aca="false">IFERROR(E49*F49,"-")</f>
        <v>0</v>
      </c>
      <c r="H49" s="34" t="n">
        <f aca="false">IFERROR(G49/2,"-")</f>
        <v>0</v>
      </c>
      <c r="I49" s="34" t="n">
        <f aca="false">IFERROR(E49-(H49*2),"-")</f>
        <v>0</v>
      </c>
      <c r="J49" s="34" t="n">
        <f aca="false">IFERROR(E49+(H49*2),"-")</f>
        <v>0</v>
      </c>
      <c r="K49" s="34" t="n">
        <f aca="false">IFERROR(J49-I49,"-")</f>
        <v>0</v>
      </c>
      <c r="M49" s="34" t="n">
        <v>0</v>
      </c>
      <c r="N49" s="34" t="n">
        <v>0</v>
      </c>
      <c r="O49" s="34" t="n">
        <f aca="false">IFERROR(M49*N49,"-")</f>
        <v>0</v>
      </c>
      <c r="P49" s="34" t="n">
        <f aca="false">IFERROR(O49/2,"-")</f>
        <v>0</v>
      </c>
      <c r="Q49" s="34" t="n">
        <f aca="false">IFERROR(M49-(P49*2),"-")</f>
        <v>0</v>
      </c>
      <c r="R49" s="34" t="n">
        <f aca="false">IFERROR(M49+(P49*2),"-")</f>
        <v>0</v>
      </c>
      <c r="S49" s="34" t="n">
        <f aca="false">IFERROR(R49-Q49,"-")</f>
        <v>0</v>
      </c>
      <c r="U49" s="34" t="n">
        <v>0</v>
      </c>
      <c r="V49" s="34" t="n">
        <v>0</v>
      </c>
      <c r="W49" s="34" t="n">
        <f aca="false">IFERROR(U49*V49,"-")</f>
        <v>0</v>
      </c>
      <c r="X49" s="34" t="n">
        <f aca="false">IFERROR(W49/2,"-")</f>
        <v>0</v>
      </c>
      <c r="Y49" s="34" t="n">
        <f aca="false">IFERROR(U49-(X49*2),"-")</f>
        <v>0</v>
      </c>
      <c r="Z49" s="34" t="n">
        <f aca="false">IFERROR(U49+(X49*2),"-")</f>
        <v>0</v>
      </c>
      <c r="AA49" s="34" t="n">
        <f aca="false">IFERROR(Z49-Y49,"-")</f>
        <v>0</v>
      </c>
      <c r="AB49" s="0"/>
      <c r="AC49" s="34" t="n">
        <v>0</v>
      </c>
      <c r="AD49" s="34" t="n">
        <v>0</v>
      </c>
      <c r="AE49" s="34" t="n">
        <f aca="false">IFERROR(AC49*AD49,"-")</f>
        <v>0</v>
      </c>
      <c r="AF49" s="34" t="n">
        <f aca="false">IFERROR(AE49/2,"-")</f>
        <v>0</v>
      </c>
      <c r="AG49" s="34" t="n">
        <f aca="false">IFERROR(AC49-(AF49*2),"-")</f>
        <v>0</v>
      </c>
      <c r="AH49" s="34" t="n">
        <f aca="false">IFERROR(AC49+(AF49*2),"-")</f>
        <v>0</v>
      </c>
      <c r="AI49" s="34" t="n">
        <f aca="false">IFERROR(AH49-AG49,"-")</f>
        <v>0</v>
      </c>
      <c r="AJ49" s="34"/>
      <c r="AK49" s="34"/>
    </row>
    <row r="50" customFormat="false" ht="13.8" hidden="false" customHeight="false" outlineLevel="0" collapsed="false">
      <c r="A50" s="22" t="s">
        <v>72</v>
      </c>
      <c r="B50" s="20" t="s">
        <v>15</v>
      </c>
      <c r="C50" s="38" t="n">
        <v>210</v>
      </c>
      <c r="D50" s="27"/>
      <c r="E50" s="34" t="n">
        <v>0</v>
      </c>
      <c r="F50" s="34" t="n">
        <v>0</v>
      </c>
      <c r="G50" s="34" t="n">
        <f aca="false">IFERROR(E50*F50,"-")</f>
        <v>0</v>
      </c>
      <c r="H50" s="34" t="n">
        <f aca="false">IFERROR(G50/2,"-")</f>
        <v>0</v>
      </c>
      <c r="I50" s="34" t="n">
        <f aca="false">IFERROR(E50-(H50*2),"-")</f>
        <v>0</v>
      </c>
      <c r="J50" s="34" t="n">
        <f aca="false">IFERROR(E50+(H50*2),"-")</f>
        <v>0</v>
      </c>
      <c r="K50" s="34" t="n">
        <f aca="false">IFERROR(J50-I50,"-")</f>
        <v>0</v>
      </c>
      <c r="M50" s="34" t="n">
        <v>0</v>
      </c>
      <c r="N50" s="34" t="n">
        <v>0</v>
      </c>
      <c r="O50" s="34" t="n">
        <f aca="false">IFERROR(M50*N50,"-")</f>
        <v>0</v>
      </c>
      <c r="P50" s="34" t="n">
        <f aca="false">IFERROR(O50/2,"-")</f>
        <v>0</v>
      </c>
      <c r="Q50" s="34" t="n">
        <f aca="false">IFERROR(M50-(P50*2),"-")</f>
        <v>0</v>
      </c>
      <c r="R50" s="34" t="n">
        <f aca="false">IFERROR(M50+(P50*2),"-")</f>
        <v>0</v>
      </c>
      <c r="S50" s="34" t="n">
        <f aca="false">IFERROR(R50-Q50,"-")</f>
        <v>0</v>
      </c>
      <c r="U50" s="34" t="n">
        <v>0</v>
      </c>
      <c r="V50" s="34" t="n">
        <v>0</v>
      </c>
      <c r="W50" s="34" t="n">
        <f aca="false">IFERROR(U50*V50,"-")</f>
        <v>0</v>
      </c>
      <c r="X50" s="34" t="n">
        <f aca="false">IFERROR(W50/2,"-")</f>
        <v>0</v>
      </c>
      <c r="Y50" s="34" t="n">
        <f aca="false">IFERROR(U50-(X50*2),"-")</f>
        <v>0</v>
      </c>
      <c r="Z50" s="34" t="n">
        <f aca="false">IFERROR(U50+(X50*2),"-")</f>
        <v>0</v>
      </c>
      <c r="AA50" s="34" t="n">
        <f aca="false">IFERROR(Z50-Y50,"-")</f>
        <v>0</v>
      </c>
      <c r="AB50" s="0"/>
      <c r="AC50" s="34" t="n">
        <v>0</v>
      </c>
      <c r="AD50" s="34" t="n">
        <v>0</v>
      </c>
      <c r="AE50" s="34" t="n">
        <f aca="false">IFERROR(AC50*AD50,"-")</f>
        <v>0</v>
      </c>
      <c r="AF50" s="34" t="n">
        <f aca="false">IFERROR(AE50/2,"-")</f>
        <v>0</v>
      </c>
      <c r="AG50" s="34" t="n">
        <f aca="false">IFERROR(AC50-(AF50*2),"-")</f>
        <v>0</v>
      </c>
      <c r="AH50" s="34" t="n">
        <f aca="false">IFERROR(AC50+(AF50*2),"-")</f>
        <v>0</v>
      </c>
      <c r="AI50" s="34" t="n">
        <f aca="false">IFERROR(AH50-AG50,"-")</f>
        <v>0</v>
      </c>
      <c r="AJ50" s="34"/>
      <c r="AK50" s="34"/>
    </row>
    <row r="51" customFormat="false" ht="13.8" hidden="false" customHeight="false" outlineLevel="0" collapsed="false">
      <c r="A51" s="22" t="s">
        <v>72</v>
      </c>
      <c r="B51" s="20" t="s">
        <v>16</v>
      </c>
      <c r="C51" s="38" t="n">
        <v>310</v>
      </c>
      <c r="D51" s="27"/>
      <c r="E51" s="34" t="n">
        <v>0</v>
      </c>
      <c r="F51" s="34" t="n">
        <v>0</v>
      </c>
      <c r="G51" s="34" t="n">
        <f aca="false">IFERROR(E51*F51,"-")</f>
        <v>0</v>
      </c>
      <c r="H51" s="34" t="n">
        <f aca="false">IFERROR(G51/2,"-")</f>
        <v>0</v>
      </c>
      <c r="I51" s="34" t="n">
        <f aca="false">IFERROR(E51-(H51*2),"-")</f>
        <v>0</v>
      </c>
      <c r="J51" s="34" t="n">
        <f aca="false">IFERROR(E51+(H51*2),"-")</f>
        <v>0</v>
      </c>
      <c r="K51" s="34" t="n">
        <f aca="false">IFERROR(J51-I51,"-")</f>
        <v>0</v>
      </c>
      <c r="M51" s="34" t="n">
        <v>0</v>
      </c>
      <c r="N51" s="34" t="n">
        <v>0</v>
      </c>
      <c r="O51" s="34" t="n">
        <f aca="false">IFERROR(M51*N51,"-")</f>
        <v>0</v>
      </c>
      <c r="P51" s="34" t="n">
        <f aca="false">IFERROR(O51/2,"-")</f>
        <v>0</v>
      </c>
      <c r="Q51" s="34" t="n">
        <f aca="false">IFERROR(M51-(P51*2),"-")</f>
        <v>0</v>
      </c>
      <c r="R51" s="34" t="n">
        <f aca="false">IFERROR(M51+(P51*2),"-")</f>
        <v>0</v>
      </c>
      <c r="S51" s="34" t="n">
        <f aca="false">IFERROR(R51-Q51,"-")</f>
        <v>0</v>
      </c>
      <c r="U51" s="34" t="n">
        <v>0</v>
      </c>
      <c r="V51" s="34" t="n">
        <v>0</v>
      </c>
      <c r="W51" s="34" t="n">
        <f aca="false">IFERROR(U51*V51,"-")</f>
        <v>0</v>
      </c>
      <c r="X51" s="34" t="n">
        <f aca="false">IFERROR(W51/2,"-")</f>
        <v>0</v>
      </c>
      <c r="Y51" s="34" t="n">
        <f aca="false">IFERROR(U51-(X51*2),"-")</f>
        <v>0</v>
      </c>
      <c r="Z51" s="34" t="n">
        <f aca="false">IFERROR(U51+(X51*2),"-")</f>
        <v>0</v>
      </c>
      <c r="AA51" s="34" t="n">
        <f aca="false">IFERROR(Z51-Y51,"-")</f>
        <v>0</v>
      </c>
      <c r="AB51" s="0"/>
      <c r="AC51" s="34" t="n">
        <v>0</v>
      </c>
      <c r="AD51" s="34" t="n">
        <v>0</v>
      </c>
      <c r="AE51" s="34" t="n">
        <f aca="false">IFERROR(AC51*AD51,"-")</f>
        <v>0</v>
      </c>
      <c r="AF51" s="34" t="n">
        <f aca="false">IFERROR(AE51/2,"-")</f>
        <v>0</v>
      </c>
      <c r="AG51" s="34" t="n">
        <f aca="false">IFERROR(AC51-(AF51*2),"-")</f>
        <v>0</v>
      </c>
      <c r="AH51" s="34" t="n">
        <f aca="false">IFERROR(AC51+(AF51*2),"-")</f>
        <v>0</v>
      </c>
      <c r="AI51" s="34" t="n">
        <f aca="false">IFERROR(AH51-AG51,"-")</f>
        <v>0</v>
      </c>
      <c r="AJ51" s="34"/>
      <c r="AK51" s="34"/>
    </row>
    <row r="52" customFormat="false" ht="13.8" hidden="false" customHeight="false" outlineLevel="0" collapsed="false">
      <c r="A52" s="22" t="s">
        <v>72</v>
      </c>
      <c r="B52" s="20" t="s">
        <v>17</v>
      </c>
      <c r="C52" s="38" t="n">
        <v>410</v>
      </c>
      <c r="D52" s="27"/>
      <c r="E52" s="34" t="n">
        <v>0</v>
      </c>
      <c r="F52" s="34" t="n">
        <v>0</v>
      </c>
      <c r="G52" s="34" t="n">
        <f aca="false">IFERROR(E52*F52,"-")</f>
        <v>0</v>
      </c>
      <c r="H52" s="34" t="n">
        <f aca="false">IFERROR(G52/2,"-")</f>
        <v>0</v>
      </c>
      <c r="I52" s="34" t="n">
        <f aca="false">IFERROR(E52-(H52*2),"-")</f>
        <v>0</v>
      </c>
      <c r="J52" s="34" t="n">
        <f aca="false">IFERROR(E52+(H52*2),"-")</f>
        <v>0</v>
      </c>
      <c r="K52" s="34" t="n">
        <f aca="false">IFERROR(J52-I52,"-")</f>
        <v>0</v>
      </c>
      <c r="M52" s="34" t="n">
        <v>0</v>
      </c>
      <c r="N52" s="34" t="n">
        <v>0</v>
      </c>
      <c r="O52" s="34" t="n">
        <f aca="false">IFERROR(M52*N52,"-")</f>
        <v>0</v>
      </c>
      <c r="P52" s="34" t="n">
        <f aca="false">IFERROR(O52/2,"-")</f>
        <v>0</v>
      </c>
      <c r="Q52" s="34" t="n">
        <f aca="false">IFERROR(M52-(P52*2),"-")</f>
        <v>0</v>
      </c>
      <c r="R52" s="34" t="n">
        <f aca="false">IFERROR(M52+(P52*2),"-")</f>
        <v>0</v>
      </c>
      <c r="S52" s="34" t="n">
        <f aca="false">IFERROR(R52-Q52,"-")</f>
        <v>0</v>
      </c>
      <c r="U52" s="34" t="n">
        <v>0</v>
      </c>
      <c r="V52" s="34" t="n">
        <v>0</v>
      </c>
      <c r="W52" s="34" t="n">
        <f aca="false">IFERROR(U52*V52,"-")</f>
        <v>0</v>
      </c>
      <c r="X52" s="34" t="n">
        <f aca="false">IFERROR(W52/2,"-")</f>
        <v>0</v>
      </c>
      <c r="Y52" s="34" t="n">
        <f aca="false">IFERROR(U52-(X52*2),"-")</f>
        <v>0</v>
      </c>
      <c r="Z52" s="34" t="n">
        <f aca="false">IFERROR(U52+(X52*2),"-")</f>
        <v>0</v>
      </c>
      <c r="AA52" s="34" t="n">
        <f aca="false">IFERROR(Z52-Y52,"-")</f>
        <v>0</v>
      </c>
      <c r="AB52" s="0"/>
      <c r="AC52" s="34" t="n">
        <v>0</v>
      </c>
      <c r="AD52" s="34" t="n">
        <v>0</v>
      </c>
      <c r="AE52" s="34" t="n">
        <f aca="false">IFERROR(AC52*AD52,"-")</f>
        <v>0</v>
      </c>
      <c r="AF52" s="34" t="n">
        <f aca="false">IFERROR(AE52/2,"-")</f>
        <v>0</v>
      </c>
      <c r="AG52" s="34" t="n">
        <f aca="false">IFERROR(AC52-(AF52*2),"-")</f>
        <v>0</v>
      </c>
      <c r="AH52" s="34" t="n">
        <f aca="false">IFERROR(AC52+(AF52*2),"-")</f>
        <v>0</v>
      </c>
      <c r="AI52" s="34" t="n">
        <f aca="false">IFERROR(AH52-AG52,"-")</f>
        <v>0</v>
      </c>
      <c r="AJ52" s="34"/>
      <c r="AK52" s="34"/>
    </row>
    <row r="53" customFormat="false" ht="13.8" hidden="false" customHeight="false" outlineLevel="0" collapsed="false">
      <c r="A53" s="22" t="s">
        <v>72</v>
      </c>
      <c r="B53" s="20" t="s">
        <v>18</v>
      </c>
      <c r="C53" s="38" t="n">
        <v>510</v>
      </c>
      <c r="D53" s="27"/>
      <c r="E53" s="34" t="n">
        <v>0</v>
      </c>
      <c r="F53" s="34" t="n">
        <v>0</v>
      </c>
      <c r="G53" s="34" t="n">
        <f aca="false">IFERROR(E53*F53,"-")</f>
        <v>0</v>
      </c>
      <c r="H53" s="34" t="n">
        <f aca="false">IFERROR(G53/2,"-")</f>
        <v>0</v>
      </c>
      <c r="I53" s="34" t="n">
        <f aca="false">IFERROR(E53-(H53*2),"-")</f>
        <v>0</v>
      </c>
      <c r="J53" s="34" t="n">
        <f aca="false">IFERROR(E53+(H53*2),"-")</f>
        <v>0</v>
      </c>
      <c r="K53" s="34" t="n">
        <f aca="false">IFERROR(J53-I53,"-")</f>
        <v>0</v>
      </c>
      <c r="M53" s="34" t="n">
        <v>0</v>
      </c>
      <c r="N53" s="34" t="n">
        <v>0</v>
      </c>
      <c r="O53" s="34" t="n">
        <f aca="false">IFERROR(M53*N53,"-")</f>
        <v>0</v>
      </c>
      <c r="P53" s="34" t="n">
        <f aca="false">IFERROR(O53/2,"-")</f>
        <v>0</v>
      </c>
      <c r="Q53" s="34" t="n">
        <f aca="false">IFERROR(M53-(P53*2),"-")</f>
        <v>0</v>
      </c>
      <c r="R53" s="34" t="n">
        <f aca="false">IFERROR(M53+(P53*2),"-")</f>
        <v>0</v>
      </c>
      <c r="S53" s="34" t="n">
        <f aca="false">IFERROR(R53-Q53,"-")</f>
        <v>0</v>
      </c>
      <c r="U53" s="34" t="n">
        <v>0</v>
      </c>
      <c r="V53" s="34" t="n">
        <v>0</v>
      </c>
      <c r="W53" s="34" t="n">
        <f aca="false">IFERROR(U53*V53,"-")</f>
        <v>0</v>
      </c>
      <c r="X53" s="34" t="n">
        <f aca="false">IFERROR(W53/2,"-")</f>
        <v>0</v>
      </c>
      <c r="Y53" s="34" t="n">
        <f aca="false">IFERROR(U53-(X53*2),"-")</f>
        <v>0</v>
      </c>
      <c r="Z53" s="34" t="n">
        <f aca="false">IFERROR(U53+(X53*2),"-")</f>
        <v>0</v>
      </c>
      <c r="AA53" s="34" t="n">
        <f aca="false">IFERROR(Z53-Y53,"-")</f>
        <v>0</v>
      </c>
      <c r="AB53" s="0"/>
      <c r="AC53" s="34" t="n">
        <v>0</v>
      </c>
      <c r="AD53" s="34" t="n">
        <v>0</v>
      </c>
      <c r="AE53" s="34" t="n">
        <f aca="false">IFERROR(AC53*AD53,"-")</f>
        <v>0</v>
      </c>
      <c r="AF53" s="34" t="n">
        <f aca="false">IFERROR(AE53/2,"-")</f>
        <v>0</v>
      </c>
      <c r="AG53" s="34" t="n">
        <f aca="false">IFERROR(AC53-(AF53*2),"-")</f>
        <v>0</v>
      </c>
      <c r="AH53" s="34" t="n">
        <f aca="false">IFERROR(AC53+(AF53*2),"-")</f>
        <v>0</v>
      </c>
      <c r="AI53" s="34" t="n">
        <f aca="false">IFERROR(AH53-AG53,"-")</f>
        <v>0</v>
      </c>
    </row>
    <row r="54" customFormat="false" ht="13.8" hidden="false" customHeight="false" outlineLevel="0" collapsed="false">
      <c r="A54" s="19" t="s">
        <v>101</v>
      </c>
      <c r="B54" s="20" t="s">
        <v>14</v>
      </c>
      <c r="C54" s="38" t="n">
        <v>111</v>
      </c>
      <c r="D54" s="27"/>
      <c r="E54" s="27"/>
      <c r="F54" s="27"/>
      <c r="G54" s="27"/>
      <c r="H54" s="27"/>
      <c r="I54" s="27"/>
      <c r="J54" s="27"/>
      <c r="K54" s="27"/>
      <c r="M54" s="27"/>
      <c r="N54" s="27"/>
      <c r="O54" s="27"/>
      <c r="P54" s="27"/>
      <c r="Q54" s="27"/>
      <c r="R54" s="27"/>
      <c r="S54" s="27"/>
      <c r="U54" s="27"/>
      <c r="V54" s="27"/>
      <c r="W54" s="27"/>
      <c r="X54" s="27"/>
      <c r="Y54" s="27"/>
      <c r="Z54" s="27"/>
      <c r="AA54" s="27"/>
      <c r="AB54" s="0"/>
      <c r="AC54" s="27" t="n">
        <f aca="false">AC29/2</f>
        <v>2.5</v>
      </c>
      <c r="AD54" s="46" t="n">
        <f aca="false">AD29</f>
        <v>0.75</v>
      </c>
      <c r="AE54" s="28" t="n">
        <f aca="false">IFERROR(AC54*AD54,"-")</f>
        <v>1.875</v>
      </c>
      <c r="AF54" s="28" t="n">
        <f aca="false">IFERROR(AE54/2,"-")</f>
        <v>0.9375</v>
      </c>
      <c r="AG54" s="28" t="n">
        <f aca="false">IFERROR(AC54-(AF54*2),"-")</f>
        <v>0.625</v>
      </c>
      <c r="AH54" s="28" t="n">
        <f aca="false">IFERROR(AC54+(AF54*2),"-")</f>
        <v>4.375</v>
      </c>
      <c r="AI54" s="28" t="n">
        <f aca="false">IFERROR(AH54-AG54,"-")</f>
        <v>3.75</v>
      </c>
    </row>
    <row r="55" customFormat="false" ht="13.8" hidden="false" customHeight="false" outlineLevel="0" collapsed="false">
      <c r="A55" s="22" t="s">
        <v>102</v>
      </c>
      <c r="B55" s="20" t="s">
        <v>15</v>
      </c>
      <c r="C55" s="38" t="n">
        <v>211</v>
      </c>
      <c r="D55" s="27"/>
      <c r="E55" s="27"/>
      <c r="F55" s="27"/>
      <c r="G55" s="27"/>
      <c r="H55" s="27"/>
      <c r="I55" s="27"/>
      <c r="J55" s="27"/>
      <c r="K55" s="27"/>
      <c r="M55" s="27"/>
      <c r="N55" s="27"/>
      <c r="O55" s="27"/>
      <c r="P55" s="27"/>
      <c r="Q55" s="27"/>
      <c r="R55" s="27"/>
      <c r="S55" s="27"/>
      <c r="U55" s="27"/>
      <c r="V55" s="27"/>
      <c r="W55" s="27"/>
      <c r="X55" s="27"/>
      <c r="Y55" s="27"/>
      <c r="Z55" s="27"/>
      <c r="AA55" s="27"/>
      <c r="AB55" s="0"/>
      <c r="AC55" s="27" t="n">
        <f aca="false">AC30/2</f>
        <v>2.5</v>
      </c>
      <c r="AD55" s="46" t="n">
        <f aca="false">AD30</f>
        <v>0.75</v>
      </c>
      <c r="AE55" s="28" t="n">
        <f aca="false">IFERROR(AC55*AD55,"-")</f>
        <v>1.875</v>
      </c>
      <c r="AF55" s="28" t="n">
        <f aca="false">IFERROR(AE55/2,"-")</f>
        <v>0.9375</v>
      </c>
      <c r="AG55" s="28" t="n">
        <f aca="false">IFERROR(AC55-(AF55*2),"-")</f>
        <v>0.625</v>
      </c>
      <c r="AH55" s="28" t="n">
        <f aca="false">IFERROR(AC55+(AF55*2),"-")</f>
        <v>4.375</v>
      </c>
      <c r="AI55" s="28" t="n">
        <f aca="false">IFERROR(AH55-AG55,"-")</f>
        <v>3.75</v>
      </c>
    </row>
    <row r="56" customFormat="false" ht="13.8" hidden="false" customHeight="false" outlineLevel="0" collapsed="false">
      <c r="A56" s="22" t="s">
        <v>102</v>
      </c>
      <c r="B56" s="20" t="s">
        <v>16</v>
      </c>
      <c r="C56" s="38" t="n">
        <v>311</v>
      </c>
      <c r="D56" s="27"/>
      <c r="E56" s="27"/>
      <c r="F56" s="27"/>
      <c r="G56" s="27"/>
      <c r="H56" s="27"/>
      <c r="I56" s="27"/>
      <c r="J56" s="27"/>
      <c r="K56" s="27"/>
      <c r="M56" s="27"/>
      <c r="N56" s="27"/>
      <c r="O56" s="27"/>
      <c r="P56" s="27"/>
      <c r="Q56" s="27"/>
      <c r="R56" s="27"/>
      <c r="S56" s="27"/>
      <c r="U56" s="27"/>
      <c r="V56" s="27"/>
      <c r="W56" s="27"/>
      <c r="X56" s="27"/>
      <c r="Y56" s="27"/>
      <c r="Z56" s="27"/>
      <c r="AA56" s="27"/>
      <c r="AB56" s="0"/>
      <c r="AC56" s="27" t="n">
        <f aca="false">AC31/2</f>
        <v>2.5</v>
      </c>
      <c r="AD56" s="46" t="n">
        <f aca="false">AD31</f>
        <v>0.75</v>
      </c>
      <c r="AE56" s="28" t="n">
        <f aca="false">IFERROR(AC56*AD56,"-")</f>
        <v>1.875</v>
      </c>
      <c r="AF56" s="28" t="n">
        <f aca="false">IFERROR(AE56/2,"-")</f>
        <v>0.9375</v>
      </c>
      <c r="AG56" s="28" t="n">
        <f aca="false">IFERROR(AC56-(AF56*2),"-")</f>
        <v>0.625</v>
      </c>
      <c r="AH56" s="28" t="n">
        <f aca="false">IFERROR(AC56+(AF56*2),"-")</f>
        <v>4.375</v>
      </c>
      <c r="AI56" s="28" t="n">
        <f aca="false">IFERROR(AH56-AG56,"-")</f>
        <v>3.75</v>
      </c>
    </row>
    <row r="57" customFormat="false" ht="13.8" hidden="false" customHeight="false" outlineLevel="0" collapsed="false">
      <c r="A57" s="22" t="s">
        <v>102</v>
      </c>
      <c r="B57" s="20" t="s">
        <v>17</v>
      </c>
      <c r="C57" s="38" t="n">
        <v>411</v>
      </c>
      <c r="D57" s="27"/>
      <c r="E57" s="27"/>
      <c r="F57" s="27"/>
      <c r="G57" s="27"/>
      <c r="H57" s="27"/>
      <c r="I57" s="27"/>
      <c r="J57" s="27"/>
      <c r="K57" s="27"/>
      <c r="M57" s="27"/>
      <c r="N57" s="27"/>
      <c r="O57" s="27"/>
      <c r="P57" s="27"/>
      <c r="Q57" s="27"/>
      <c r="R57" s="27"/>
      <c r="S57" s="27"/>
      <c r="U57" s="27"/>
      <c r="V57" s="27"/>
      <c r="W57" s="27"/>
      <c r="X57" s="27"/>
      <c r="Y57" s="27"/>
      <c r="Z57" s="27"/>
      <c r="AA57" s="27"/>
      <c r="AB57" s="0"/>
      <c r="AC57" s="27" t="n">
        <f aca="false">AC32/2</f>
        <v>2.5</v>
      </c>
      <c r="AD57" s="46" t="n">
        <f aca="false">AD32</f>
        <v>0.75</v>
      </c>
      <c r="AE57" s="28" t="n">
        <f aca="false">IFERROR(AC57*AD57,"-")</f>
        <v>1.875</v>
      </c>
      <c r="AF57" s="28" t="n">
        <f aca="false">IFERROR(AE57/2,"-")</f>
        <v>0.9375</v>
      </c>
      <c r="AG57" s="28" t="n">
        <f aca="false">IFERROR(AC57-(AF57*2),"-")</f>
        <v>0.625</v>
      </c>
      <c r="AH57" s="28" t="n">
        <f aca="false">IFERROR(AC57+(AF57*2),"-")</f>
        <v>4.375</v>
      </c>
      <c r="AI57" s="28" t="n">
        <f aca="false">IFERROR(AH57-AG57,"-")</f>
        <v>3.75</v>
      </c>
    </row>
    <row r="58" customFormat="false" ht="13.8" hidden="false" customHeight="false" outlineLevel="0" collapsed="false">
      <c r="A58" s="22" t="s">
        <v>102</v>
      </c>
      <c r="B58" s="20" t="s">
        <v>18</v>
      </c>
      <c r="C58" s="38" t="n">
        <v>511</v>
      </c>
      <c r="D58" s="27"/>
      <c r="E58" s="27"/>
      <c r="F58" s="27"/>
      <c r="G58" s="27"/>
      <c r="H58" s="27"/>
      <c r="I58" s="27"/>
      <c r="J58" s="27"/>
      <c r="K58" s="27"/>
      <c r="M58" s="27"/>
      <c r="N58" s="27"/>
      <c r="O58" s="27"/>
      <c r="P58" s="27"/>
      <c r="Q58" s="27"/>
      <c r="R58" s="27"/>
      <c r="S58" s="27"/>
      <c r="U58" s="27"/>
      <c r="V58" s="27"/>
      <c r="W58" s="27"/>
      <c r="X58" s="27"/>
      <c r="Y58" s="27"/>
      <c r="Z58" s="27"/>
      <c r="AA58" s="27"/>
      <c r="AB58" s="0"/>
      <c r="AC58" s="27" t="n">
        <f aca="false">AC33/2</f>
        <v>2.5</v>
      </c>
      <c r="AD58" s="46" t="n">
        <f aca="false">AD33</f>
        <v>0.75</v>
      </c>
      <c r="AE58" s="28" t="n">
        <f aca="false">IFERROR(AC58*AD58,"-")</f>
        <v>1.875</v>
      </c>
      <c r="AF58" s="28" t="n">
        <f aca="false">IFERROR(AE58/2,"-")</f>
        <v>0.9375</v>
      </c>
      <c r="AG58" s="28" t="n">
        <f aca="false">IFERROR(AC58-(AF58*2),"-")</f>
        <v>0.625</v>
      </c>
      <c r="AH58" s="28" t="n">
        <f aca="false">IFERROR(AC58+(AF58*2),"-")</f>
        <v>4.375</v>
      </c>
      <c r="AI58" s="28" t="n">
        <f aca="false">IFERROR(AH58-AG58,"-")</f>
        <v>3.75</v>
      </c>
    </row>
    <row r="59" customFormat="false" ht="14.15" hidden="false" customHeight="true" outlineLevel="0" collapsed="false"/>
    <row r="60" customFormat="false" ht="14.15" hidden="false" customHeight="true" outlineLevel="0" collapsed="false"/>
    <row r="61" customFormat="false" ht="14.15" hidden="false" customHeight="true" outlineLevel="0" collapsed="false"/>
    <row r="62" customFormat="false" ht="14.15" hidden="false" customHeight="true" outlineLevel="0" collapsed="false"/>
  </sheetData>
  <mergeCells count="5">
    <mergeCell ref="A2:C2"/>
    <mergeCell ref="E2:K2"/>
    <mergeCell ref="M2:S2"/>
    <mergeCell ref="U2:AA2"/>
    <mergeCell ref="AC2:AI2"/>
  </mergeCells>
  <conditionalFormatting sqref="C3">
    <cfRule type="cellIs" priority="2" operator="equal" aboveAverage="0" equalAverage="0" bottom="0" percent="0" rank="0" text="" dxfId="3">
      <formula>0</formula>
    </cfRule>
  </conditionalFormatting>
  <conditionalFormatting sqref="A3:C3">
    <cfRule type="cellIs" priority="3" operator="equal" aboveAverage="0" equalAverage="0" bottom="0" percent="0" rank="0" text="" dxfId="4">
      <formula>"-"</formula>
    </cfRule>
  </conditionalFormatting>
  <conditionalFormatting sqref="G45:K48">
    <cfRule type="cellIs" priority="4" operator="equal" aboveAverage="0" equalAverage="0" bottom="0" percent="0" rank="0" text="" dxfId="0">
      <formula>"-"</formula>
    </cfRule>
  </conditionalFormatting>
  <conditionalFormatting sqref="AI3">
    <cfRule type="cellIs" priority="5" operator="equal" aboveAverage="0" equalAverage="0" bottom="0" percent="0" rank="0" text="" dxfId="5">
      <formula>"-"</formula>
    </cfRule>
  </conditionalFormatting>
  <conditionalFormatting sqref="E3:J3">
    <cfRule type="cellIs" priority="6" operator="equal" aboveAverage="0" equalAverage="0" bottom="0" percent="0" rank="0" text="" dxfId="6">
      <formula>"-"</formula>
    </cfRule>
  </conditionalFormatting>
  <conditionalFormatting sqref="K3">
    <cfRule type="cellIs" priority="7" operator="equal" aboveAverage="0" equalAverage="0" bottom="0" percent="0" rank="0" text="" dxfId="7">
      <formula>"-"</formula>
    </cfRule>
  </conditionalFormatting>
  <conditionalFormatting sqref="M3:R3">
    <cfRule type="cellIs" priority="8" operator="equal" aboveAverage="0" equalAverage="0" bottom="0" percent="0" rank="0" text="" dxfId="8">
      <formula>"-"</formula>
    </cfRule>
  </conditionalFormatting>
  <conditionalFormatting sqref="S3">
    <cfRule type="cellIs" priority="9" operator="equal" aboveAverage="0" equalAverage="0" bottom="0" percent="0" rank="0" text="" dxfId="9">
      <formula>"-"</formula>
    </cfRule>
  </conditionalFormatting>
  <conditionalFormatting sqref="U3:Z3">
    <cfRule type="cellIs" priority="10" operator="equal" aboveAverage="0" equalAverage="0" bottom="0" percent="0" rank="0" text="" dxfId="10">
      <formula>"-"</formula>
    </cfRule>
  </conditionalFormatting>
  <conditionalFormatting sqref="AA3">
    <cfRule type="cellIs" priority="11" operator="equal" aboveAverage="0" equalAverage="0" bottom="0" percent="0" rank="0" text="" dxfId="11">
      <formula>"-"</formula>
    </cfRule>
  </conditionalFormatting>
  <conditionalFormatting sqref="AC3:AH3">
    <cfRule type="cellIs" priority="12" operator="equal" aboveAverage="0" equalAverage="0" bottom="0" percent="0" rank="0" text="" dxfId="12">
      <formula>"-"</formula>
    </cfRule>
  </conditionalFormatting>
  <conditionalFormatting sqref="G14:K14">
    <cfRule type="cellIs" priority="13" operator="equal" aboveAverage="0" equalAverage="0" bottom="0" percent="0" rank="0" text="" dxfId="13">
      <formula>"-"</formula>
    </cfRule>
  </conditionalFormatting>
  <conditionalFormatting sqref="G15:K18">
    <cfRule type="cellIs" priority="14" operator="equal" aboveAverage="0" equalAverage="0" bottom="0" percent="0" rank="0" text="" dxfId="14">
      <formula>"-"</formula>
    </cfRule>
  </conditionalFormatting>
  <conditionalFormatting sqref="G14:K18">
    <cfRule type="cellIs" priority="15" operator="lessThan" aboveAverage="0" equalAverage="0" bottom="0" percent="0" rank="0" text="" dxfId="15">
      <formula>0</formula>
    </cfRule>
  </conditionalFormatting>
  <conditionalFormatting sqref="AE15:AI33 AE54:AI58">
    <cfRule type="cellIs" priority="16" operator="equal" aboveAverage="0" equalAverage="0" bottom="0" percent="0" rank="0" text="" dxfId="16">
      <formula>"-"</formula>
    </cfRule>
  </conditionalFormatting>
  <conditionalFormatting sqref="AE15:AI33 AE54:AI58">
    <cfRule type="cellIs" priority="17" operator="lessThan" aboveAverage="0" equalAverage="0" bottom="0" percent="0" rank="0" text="" dxfId="17">
      <formula>0</formula>
    </cfRule>
  </conditionalFormatting>
  <conditionalFormatting sqref="G19:K19">
    <cfRule type="cellIs" priority="18" operator="equal" aboveAverage="0" equalAverage="0" bottom="0" percent="0" rank="0" text="" dxfId="18">
      <formula>"-"</formula>
    </cfRule>
  </conditionalFormatting>
  <conditionalFormatting sqref="G20:K23">
    <cfRule type="cellIs" priority="19" operator="equal" aboveAverage="0" equalAverage="0" bottom="0" percent="0" rank="0" text="" dxfId="19">
      <formula>"-"</formula>
    </cfRule>
  </conditionalFormatting>
  <conditionalFormatting sqref="G19:K23">
    <cfRule type="cellIs" priority="20" operator="lessThan" aboveAverage="0" equalAverage="0" bottom="0" percent="0" rank="0" text="" dxfId="1">
      <formula>0</formula>
    </cfRule>
  </conditionalFormatting>
  <conditionalFormatting sqref="I24:J24">
    <cfRule type="cellIs" priority="21" operator="equal" aboveAverage="0" equalAverage="0" bottom="0" percent="0" rank="0" text="" dxfId="2">
      <formula>"-"</formula>
    </cfRule>
  </conditionalFormatting>
  <conditionalFormatting sqref="I25:J27">
    <cfRule type="cellIs" priority="22" operator="equal" aboveAverage="0" equalAverage="0" bottom="0" percent="0" rank="0" text="" dxfId="3">
      <formula>"-"</formula>
    </cfRule>
  </conditionalFormatting>
  <conditionalFormatting sqref="I24:J27">
    <cfRule type="cellIs" priority="23" operator="lessThan" aboveAverage="0" equalAverage="0" bottom="0" percent="0" rank="0" text="" dxfId="20">
      <formula>0</formula>
    </cfRule>
  </conditionalFormatting>
  <conditionalFormatting sqref="G34:K34">
    <cfRule type="cellIs" priority="24" operator="equal" aboveAverage="0" equalAverage="0" bottom="0" percent="0" rank="0" text="" dxfId="22">
      <formula>"-"</formula>
    </cfRule>
  </conditionalFormatting>
  <conditionalFormatting sqref="G35:K38">
    <cfRule type="cellIs" priority="25" operator="equal" aboveAverage="0" equalAverage="0" bottom="0" percent="0" rank="0" text="" dxfId="23">
      <formula>"-"</formula>
    </cfRule>
  </conditionalFormatting>
  <conditionalFormatting sqref="G34:K38">
    <cfRule type="cellIs" priority="26" operator="lessThan" aboveAverage="0" equalAverage="0" bottom="0" percent="0" rank="0" text="" dxfId="4">
      <formula>0</formula>
    </cfRule>
  </conditionalFormatting>
  <conditionalFormatting sqref="I39:K39">
    <cfRule type="cellIs" priority="27" operator="equal" aboveAverage="0" equalAverage="0" bottom="0" percent="0" rank="0" text="" dxfId="5">
      <formula>"-"</formula>
    </cfRule>
  </conditionalFormatting>
  <conditionalFormatting sqref="I40:K43">
    <cfRule type="cellIs" priority="28" operator="equal" aboveAverage="0" equalAverage="0" bottom="0" percent="0" rank="0" text="" dxfId="24">
      <formula>"-"</formula>
    </cfRule>
  </conditionalFormatting>
  <conditionalFormatting sqref="I39:K43">
    <cfRule type="cellIs" priority="29" operator="lessThan" aboveAverage="0" equalAverage="0" bottom="0" percent="0" rank="0" text="" dxfId="25">
      <formula>0</formula>
    </cfRule>
  </conditionalFormatting>
  <conditionalFormatting sqref="G44:K44">
    <cfRule type="cellIs" priority="30" operator="equal" aboveAverage="0" equalAverage="0" bottom="0" percent="0" rank="0" text="" dxfId="26">
      <formula>"-"</formula>
    </cfRule>
  </conditionalFormatting>
  <conditionalFormatting sqref="G44:K48">
    <cfRule type="cellIs" priority="31" operator="lessThan" aboveAverage="0" equalAverage="0" bottom="0" percent="0" rank="0" text="" dxfId="27">
      <formula>0</formula>
    </cfRule>
  </conditionalFormatting>
  <conditionalFormatting sqref="O14:S14 R19:S19 R34:S34 Q39:R39 R44:S44 O44:P44 O19:P19 O34:P34">
    <cfRule type="cellIs" priority="32" operator="equal" aboveAverage="0" equalAverage="0" bottom="0" percent="0" rank="0" text="" dxfId="6">
      <formula>"-"</formula>
    </cfRule>
  </conditionalFormatting>
  <conditionalFormatting sqref="Q15:R18 R20:S20 R35:S38 Q40:R43 O45:S45 O46:P48 R46:S48 O20:P23 O35:P38 O15:P16 O18:P18 S15:S16 S18">
    <cfRule type="cellIs" priority="33" operator="equal" aboveAverage="0" equalAverage="0" bottom="0" percent="0" rank="0" text="" dxfId="33">
      <formula>"-"</formula>
    </cfRule>
  </conditionalFormatting>
  <conditionalFormatting sqref="Q14:R18 R30:R48 O30:P38 O44:P48 Q39:Q43 Q45 S30:S38 S44:S48 O18:P23 R19:S20 Q30:Q33 O14:P16 S14:S16 S18">
    <cfRule type="cellIs" priority="34" operator="lessThan" aboveAverage="0" equalAverage="0" bottom="0" percent="0" rank="0" text="" dxfId="34">
      <formula>0</formula>
    </cfRule>
  </conditionalFormatting>
  <conditionalFormatting sqref="Y14:Z28 Y34:Z48 AA14:AA18 AA24:AA28 W14:X18 W24:X28">
    <cfRule type="cellIs" priority="35" operator="equal" aboveAverage="0" equalAverage="0" bottom="0" percent="0" rank="0" text="" dxfId="7">
      <formula>"-"</formula>
    </cfRule>
  </conditionalFormatting>
  <conditionalFormatting sqref="Y14:Z28 Y34:Z48 AA14:AA18 AA24:AA28 W14:X18 W24:X28">
    <cfRule type="cellIs" priority="36" operator="lessThan" aboveAverage="0" equalAverage="0" bottom="0" percent="0" rank="0" text="" dxfId="8">
      <formula>0</formula>
    </cfRule>
  </conditionalFormatting>
  <conditionalFormatting sqref="Q24:S28 O24:P26 O28:P28">
    <cfRule type="cellIs" priority="37" operator="lessThan" aboveAverage="0" equalAverage="0" bottom="0" percent="0" rank="0" text="" dxfId="33">
      <formula>0</formula>
    </cfRule>
  </conditionalFormatting>
  <conditionalFormatting sqref="O24:S24">
    <cfRule type="cellIs" priority="38" operator="equal" aboveAverage="0" equalAverage="0" bottom="0" percent="0" rank="0" text="" dxfId="34">
      <formula>"-"</formula>
    </cfRule>
  </conditionalFormatting>
  <conditionalFormatting sqref="Q25:S28 O25:P26 O28:P28">
    <cfRule type="cellIs" priority="39" operator="equal" aboveAverage="0" equalAverage="0" bottom="0" percent="0" rank="0" text="" dxfId="7">
      <formula>"-"</formula>
    </cfRule>
  </conditionalFormatting>
  <conditionalFormatting sqref="G28:K28">
    <cfRule type="cellIs" priority="40" operator="lessThan" aboveAverage="0" equalAverage="0" bottom="0" percent="0" rank="0" text="" dxfId="8">
      <formula>0</formula>
    </cfRule>
  </conditionalFormatting>
  <conditionalFormatting sqref="G28:K28">
    <cfRule type="cellIs" priority="41" operator="equal" aboveAverage="0" equalAverage="0" bottom="0" percent="0" rank="0" text="" dxfId="9">
      <formula>"-"</formula>
    </cfRule>
  </conditionalFormatting>
  <conditionalFormatting sqref="AC664:AI1048576 E5:E27 U133:AB1048576 E30:E48 AC54:AI58 Y35:Z48 Y34:Z34 U34:U38 M34:P38 U45 M39:M43 U39:U43 M44:P44 U44 M46:P48 U46:U48 Q39:R43 AC29:AI33 F5:H23 U28:AA28 I24:J27 U24:AA26 M27 U27:AA27 M19:P23 U14:AA16 Y21:Z23 Y19:Z20 U21:U23 U19:U20 AC2:AI3 U18:AA18 M17 U17:AA17 Q17:R17 M61:S1048576 R34:S38 M45:S45 R44:S44 R46:S48 M28:S28 M24:S26 Q27:S27 M14:S16 R19:S20 M2:S3 M18:S18 F34:K38 I39:K43 F44:K48 I14:K23 E61:K1048576 F28:K28 E2:K3 U61:AA1048576 U2:AA3">
    <cfRule type="cellIs" priority="42" operator="equal" aboveAverage="0" equalAverage="0" bottom="0" percent="0" rank="0" text="" dxfId="35">
      <formula>0</formula>
    </cfRule>
  </conditionalFormatting>
  <conditionalFormatting sqref="E28">
    <cfRule type="cellIs" priority="43" operator="equal" aboveAverage="0" equalAverage="0" bottom="0" percent="0" rank="0" text="" dxfId="35">
      <formula>0</formula>
    </cfRule>
  </conditionalFormatting>
  <conditionalFormatting sqref="AC1:AI1 M1:S1 E1:K1 U1:AA1">
    <cfRule type="cellIs" priority="44" operator="equal" aboveAverage="0" equalAverage="0" bottom="0" percent="0" rank="0" text="" dxfId="35">
      <formula>0</formula>
    </cfRule>
  </conditionalFormatting>
  <conditionalFormatting sqref="R21:S23">
    <cfRule type="cellIs" priority="45" operator="equal" aboveAverage="0" equalAverage="0" bottom="0" percent="0" rank="0" text="" dxfId="33">
      <formula>"-"</formula>
    </cfRule>
  </conditionalFormatting>
  <conditionalFormatting sqref="R21:S23">
    <cfRule type="cellIs" priority="46" operator="lessThan" aboveAverage="0" equalAverage="0" bottom="0" percent="0" rank="0" text="" dxfId="34">
      <formula>0</formula>
    </cfRule>
  </conditionalFormatting>
  <conditionalFormatting sqref="R21:S23">
    <cfRule type="cellIs" priority="47" operator="equal" aboveAverage="0" equalAverage="0" bottom="0" percent="0" rank="0" text="" dxfId="35">
      <formula>0</formula>
    </cfRule>
  </conditionalFormatting>
  <conditionalFormatting sqref="Q20">
    <cfRule type="cellIs" priority="48" operator="equal" aboveAverage="0" equalAverage="0" bottom="0" percent="0" rank="0" text="" dxfId="33">
      <formula>"-"</formula>
    </cfRule>
  </conditionalFormatting>
  <conditionalFormatting sqref="Q20">
    <cfRule type="cellIs" priority="49" operator="lessThan" aboveAverage="0" equalAverage="0" bottom="0" percent="0" rank="0" text="" dxfId="34">
      <formula>0</formula>
    </cfRule>
  </conditionalFormatting>
  <conditionalFormatting sqref="Q20">
    <cfRule type="cellIs" priority="50" operator="equal" aboveAverage="0" equalAverage="0" bottom="0" percent="0" rank="0" text="" dxfId="35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595959"/>
    <pageSetUpPr fitToPage="false"/>
  </sheetPr>
  <dimension ref="A2:M76"/>
  <sheetViews>
    <sheetView showFormulas="false" showGridLines="true" showRowColHeaders="true" showZeros="true" rightToLeft="false" tabSelected="false" showOutlineSymbols="true" defaultGridColor="true" view="normal" topLeftCell="A13" colorId="64" zoomScale="90" zoomScaleNormal="90" zoomScalePageLayoutView="100" workbookViewId="0">
      <selection pane="topLeft" activeCell="B68" activeCellId="0" sqref="B68"/>
    </sheetView>
  </sheetViews>
  <sheetFormatPr defaultRowHeight="12.75" zeroHeight="false" outlineLevelRow="0" outlineLevelCol="0"/>
  <cols>
    <col collapsed="false" customWidth="true" hidden="false" outlineLevel="0" max="1" min="1" style="55" width="7.7"/>
    <col collapsed="false" customWidth="true" hidden="false" outlineLevel="0" max="2" min="2" style="55" width="26.3"/>
    <col collapsed="false" customWidth="true" hidden="false" outlineLevel="0" max="3" min="3" style="55" width="7.7"/>
    <col collapsed="false" customWidth="true" hidden="false" outlineLevel="0" max="4" min="4" style="55" width="7.57"/>
    <col collapsed="false" customWidth="true" hidden="false" outlineLevel="0" max="5" min="5" style="55" width="6"/>
    <col collapsed="false" customWidth="true" hidden="false" outlineLevel="0" max="6" min="6" style="55" width="7.14"/>
    <col collapsed="false" customWidth="true" hidden="false" outlineLevel="0" max="7" min="7" style="55" width="6.57"/>
    <col collapsed="false" customWidth="true" hidden="false" outlineLevel="0" max="8" min="8" style="55" width="7.43"/>
    <col collapsed="false" customWidth="true" hidden="false" outlineLevel="0" max="9" min="9" style="55" width="6.43"/>
    <col collapsed="false" customWidth="true" hidden="false" outlineLevel="0" max="10" min="10" style="55" width="7.14"/>
    <col collapsed="false" customWidth="true" hidden="false" outlineLevel="0" max="11" min="11" style="56" width="68.43"/>
    <col collapsed="false" customWidth="true" hidden="false" outlineLevel="0" max="12" min="12" style="55" width="5.7"/>
    <col collapsed="false" customWidth="true" hidden="false" outlineLevel="0" max="1025" min="13" style="55" width="20.14"/>
  </cols>
  <sheetData>
    <row r="2" s="58" customFormat="true" ht="12.75" hidden="false" customHeight="false" outlineLevel="0" collapsed="false">
      <c r="A2" s="57" t="s">
        <v>103</v>
      </c>
      <c r="B2" s="57"/>
      <c r="C2" s="57"/>
      <c r="D2" s="57"/>
      <c r="E2" s="57"/>
      <c r="F2" s="57"/>
      <c r="K2" s="59"/>
    </row>
    <row r="3" customFormat="false" ht="12.75" hidden="false" customHeight="false" outlineLevel="0" collapsed="false">
      <c r="B3" s="55" t="s">
        <v>104</v>
      </c>
    </row>
    <row r="4" customFormat="false" ht="12.75" hidden="false" customHeight="false" outlineLevel="0" collapsed="false">
      <c r="B4" s="55" t="s">
        <v>105</v>
      </c>
    </row>
    <row r="6" customFormat="false" ht="12.8" hidden="false" customHeight="false" outlineLevel="0" collapsed="false">
      <c r="A6" s="60" t="s">
        <v>106</v>
      </c>
      <c r="B6" s="60" t="s">
        <v>107</v>
      </c>
      <c r="C6" s="61" t="s">
        <v>6</v>
      </c>
      <c r="D6" s="61" t="s">
        <v>108</v>
      </c>
      <c r="E6" s="61" t="s">
        <v>109</v>
      </c>
      <c r="F6" s="61" t="s">
        <v>9</v>
      </c>
      <c r="G6" s="61" t="s">
        <v>10</v>
      </c>
      <c r="H6" s="61" t="s">
        <v>11</v>
      </c>
      <c r="I6" s="61" t="s">
        <v>110</v>
      </c>
      <c r="K6" s="62" t="s">
        <v>111</v>
      </c>
    </row>
    <row r="7" customFormat="false" ht="13.3" hidden="false" customHeight="false" outlineLevel="0" collapsed="false">
      <c r="A7" s="38" t="n">
        <v>103</v>
      </c>
      <c r="B7" s="27" t="s">
        <v>112</v>
      </c>
      <c r="C7" s="63" t="n">
        <f aca="false">G7+E7</f>
        <v>245</v>
      </c>
      <c r="D7" s="64" t="n">
        <f aca="false">E7/C7</f>
        <v>0.142857142857143</v>
      </c>
      <c r="E7" s="63" t="n">
        <f aca="false">F7*2</f>
        <v>35</v>
      </c>
      <c r="F7" s="63" t="n">
        <f aca="false">I7/4</f>
        <v>17.5</v>
      </c>
      <c r="G7" s="37" t="n">
        <v>210</v>
      </c>
      <c r="H7" s="37" t="n">
        <v>280</v>
      </c>
      <c r="I7" s="37" t="n">
        <f aca="false">H7-G7</f>
        <v>70</v>
      </c>
    </row>
    <row r="8" customFormat="false" ht="13.3" hidden="false" customHeight="false" outlineLevel="0" collapsed="false">
      <c r="A8" s="38" t="n">
        <v>203</v>
      </c>
      <c r="B8" s="27" t="s">
        <v>113</v>
      </c>
      <c r="C8" s="63" t="n">
        <f aca="false">G8+E8</f>
        <v>305</v>
      </c>
      <c r="D8" s="64" t="n">
        <f aca="false">E8/C8</f>
        <v>0.344262295081967</v>
      </c>
      <c r="E8" s="63" t="n">
        <f aca="false">F8*2</f>
        <v>105</v>
      </c>
      <c r="F8" s="63" t="n">
        <f aca="false">IFERROR(I8/4,"-")</f>
        <v>52.5</v>
      </c>
      <c r="G8" s="37" t="n">
        <v>200</v>
      </c>
      <c r="H8" s="37" t="n">
        <v>410</v>
      </c>
      <c r="I8" s="37" t="n">
        <f aca="false">H8-G8</f>
        <v>210</v>
      </c>
    </row>
    <row r="9" customFormat="false" ht="13.3" hidden="false" customHeight="false" outlineLevel="0" collapsed="false">
      <c r="A9" s="38" t="n">
        <v>303</v>
      </c>
      <c r="B9" s="27" t="s">
        <v>112</v>
      </c>
      <c r="C9" s="63" t="n">
        <f aca="false">G9+E9</f>
        <v>245</v>
      </c>
      <c r="D9" s="64" t="n">
        <f aca="false">E9/C9</f>
        <v>0.142857142857143</v>
      </c>
      <c r="E9" s="63" t="n">
        <f aca="false">F9*2</f>
        <v>35</v>
      </c>
      <c r="F9" s="63" t="n">
        <f aca="false">IFERROR(I9/4,"-")</f>
        <v>17.5</v>
      </c>
      <c r="G9" s="37" t="n">
        <v>210</v>
      </c>
      <c r="H9" s="37" t="n">
        <v>280</v>
      </c>
      <c r="I9" s="37" t="n">
        <f aca="false">H9-G9</f>
        <v>70</v>
      </c>
    </row>
    <row r="10" customFormat="false" ht="13.3" hidden="false" customHeight="false" outlineLevel="0" collapsed="false">
      <c r="A10" s="38" t="n">
        <v>403</v>
      </c>
      <c r="B10" s="27" t="s">
        <v>114</v>
      </c>
      <c r="C10" s="63" t="n">
        <f aca="false">G10+E10</f>
        <v>260</v>
      </c>
      <c r="D10" s="64" t="n">
        <f aca="false">E10/C10</f>
        <v>0.538461538461538</v>
      </c>
      <c r="E10" s="63" t="n">
        <f aca="false">F10*2</f>
        <v>140</v>
      </c>
      <c r="F10" s="63" t="n">
        <f aca="false">IFERROR(I10/4,"-")</f>
        <v>70</v>
      </c>
      <c r="G10" s="37" t="n">
        <v>120</v>
      </c>
      <c r="H10" s="37" t="n">
        <v>400</v>
      </c>
      <c r="I10" s="37" t="n">
        <f aca="false">H10-G10</f>
        <v>280</v>
      </c>
    </row>
    <row r="11" customFormat="false" ht="13.3" hidden="false" customHeight="false" outlineLevel="0" collapsed="false">
      <c r="A11" s="38" t="n">
        <v>503</v>
      </c>
      <c r="B11" s="65" t="s">
        <v>115</v>
      </c>
      <c r="C11" s="63" t="n">
        <f aca="false">G11+E11</f>
        <v>145</v>
      </c>
      <c r="D11" s="64" t="n">
        <f aca="false">E11/C11</f>
        <v>0.586206896551724</v>
      </c>
      <c r="E11" s="63" t="n">
        <f aca="false">F11*2</f>
        <v>85</v>
      </c>
      <c r="F11" s="63" t="n">
        <f aca="false">IFERROR(I11/4,"-")</f>
        <v>42.5</v>
      </c>
      <c r="G11" s="37" t="n">
        <v>60</v>
      </c>
      <c r="H11" s="37" t="n">
        <v>230</v>
      </c>
      <c r="I11" s="37" t="n">
        <f aca="false">H11-G11</f>
        <v>170</v>
      </c>
    </row>
    <row r="13" s="58" customFormat="true" ht="12.75" hidden="false" customHeight="false" outlineLevel="0" collapsed="false">
      <c r="A13" s="66" t="s">
        <v>116</v>
      </c>
      <c r="B13" s="66"/>
      <c r="C13" s="66"/>
      <c r="D13" s="66"/>
      <c r="E13" s="66"/>
      <c r="F13" s="66"/>
      <c r="K13" s="59"/>
    </row>
    <row r="14" customFormat="false" ht="12.75" hidden="false" customHeight="false" outlineLevel="0" collapsed="false">
      <c r="B14" s="55" t="s">
        <v>117</v>
      </c>
    </row>
    <row r="15" customFormat="false" ht="12.75" hidden="false" customHeight="false" outlineLevel="0" collapsed="false">
      <c r="B15" s="55" t="s">
        <v>118</v>
      </c>
    </row>
    <row r="16" customFormat="false" ht="12.75" hidden="false" customHeight="false" outlineLevel="0" collapsed="false">
      <c r="B16" s="55" t="s">
        <v>119</v>
      </c>
    </row>
    <row r="18" customFormat="false" ht="12.8" hidden="false" customHeight="false" outlineLevel="0" collapsed="false">
      <c r="A18" s="60" t="s">
        <v>106</v>
      </c>
      <c r="B18" s="60" t="s">
        <v>107</v>
      </c>
      <c r="C18" s="61" t="s">
        <v>6</v>
      </c>
      <c r="D18" s="61" t="s">
        <v>108</v>
      </c>
      <c r="E18" s="61" t="s">
        <v>109</v>
      </c>
      <c r="F18" s="61" t="s">
        <v>9</v>
      </c>
      <c r="G18" s="61" t="s">
        <v>10</v>
      </c>
      <c r="H18" s="61" t="s">
        <v>11</v>
      </c>
      <c r="I18" s="61" t="s">
        <v>110</v>
      </c>
      <c r="K18" s="62" t="s">
        <v>111</v>
      </c>
    </row>
    <row r="19" customFormat="false" ht="13.3" hidden="false" customHeight="false" outlineLevel="0" collapsed="false">
      <c r="A19" s="38" t="n">
        <v>105</v>
      </c>
      <c r="B19" s="65" t="s">
        <v>120</v>
      </c>
      <c r="C19" s="67" t="n">
        <f aca="false">140*76.6%</f>
        <v>107.24</v>
      </c>
      <c r="D19" s="68"/>
      <c r="E19" s="69"/>
      <c r="F19" s="69"/>
      <c r="G19" s="69"/>
      <c r="H19" s="69"/>
      <c r="I19" s="70"/>
      <c r="K19" s="56" t="s">
        <v>121</v>
      </c>
    </row>
    <row r="20" customFormat="false" ht="13.3" hidden="false" customHeight="false" outlineLevel="0" collapsed="false">
      <c r="B20" s="65" t="s">
        <v>122</v>
      </c>
      <c r="C20" s="67" t="n">
        <f aca="false">270*23.4%</f>
        <v>63.18</v>
      </c>
      <c r="D20" s="68"/>
      <c r="E20" s="69"/>
      <c r="F20" s="69"/>
      <c r="G20" s="69"/>
      <c r="H20" s="69"/>
      <c r="I20" s="70"/>
      <c r="K20" s="56" t="s">
        <v>123</v>
      </c>
    </row>
    <row r="21" customFormat="false" ht="13.3" hidden="false" customHeight="false" outlineLevel="0" collapsed="false">
      <c r="A21" s="71"/>
      <c r="B21" s="71" t="s">
        <v>124</v>
      </c>
      <c r="C21" s="72" t="n">
        <f aca="false">C19+C20</f>
        <v>170.42</v>
      </c>
      <c r="D21" s="73" t="s">
        <v>125</v>
      </c>
      <c r="E21" s="74" t="n">
        <f aca="false">F21*2</f>
        <v>0</v>
      </c>
      <c r="F21" s="74" t="n">
        <f aca="false">I21/4</f>
        <v>0</v>
      </c>
      <c r="G21" s="75" t="n">
        <f aca="false">C21</f>
        <v>170.42</v>
      </c>
      <c r="H21" s="75" t="n">
        <f aca="false">C21</f>
        <v>170.42</v>
      </c>
      <c r="I21" s="75" t="n">
        <f aca="false">H21-G21</f>
        <v>0</v>
      </c>
      <c r="K21" s="56" t="s">
        <v>126</v>
      </c>
    </row>
    <row r="22" customFormat="false" ht="13.3" hidden="false" customHeight="false" outlineLevel="0" collapsed="false">
      <c r="A22" s="38" t="n">
        <v>205</v>
      </c>
      <c r="B22" s="65" t="s">
        <v>127</v>
      </c>
      <c r="C22" s="67" t="n">
        <f aca="false">90*76.6%</f>
        <v>68.94</v>
      </c>
      <c r="D22" s="76"/>
      <c r="G22" s="77"/>
      <c r="H22" s="77"/>
      <c r="I22" s="77"/>
      <c r="K22" s="56" t="s">
        <v>121</v>
      </c>
    </row>
    <row r="23" customFormat="false" ht="13.3" hidden="false" customHeight="false" outlineLevel="0" collapsed="false">
      <c r="B23" s="65" t="s">
        <v>128</v>
      </c>
      <c r="C23" s="67" t="n">
        <f aca="false">110*23.4%</f>
        <v>25.74</v>
      </c>
      <c r="D23" s="76"/>
      <c r="G23" s="77"/>
      <c r="H23" s="77"/>
      <c r="I23" s="77"/>
      <c r="K23" s="56" t="s">
        <v>123</v>
      </c>
    </row>
    <row r="24" customFormat="false" ht="13.3" hidden="false" customHeight="false" outlineLevel="0" collapsed="false">
      <c r="A24" s="71"/>
      <c r="B24" s="71" t="s">
        <v>124</v>
      </c>
      <c r="C24" s="72" t="n">
        <f aca="false">C22+C23</f>
        <v>94.68</v>
      </c>
      <c r="D24" s="73" t="s">
        <v>125</v>
      </c>
      <c r="E24" s="74" t="n">
        <f aca="false">F24*2</f>
        <v>0</v>
      </c>
      <c r="F24" s="74" t="n">
        <f aca="false">I24/4</f>
        <v>0</v>
      </c>
      <c r="G24" s="75" t="n">
        <f aca="false">C24</f>
        <v>94.68</v>
      </c>
      <c r="H24" s="75" t="n">
        <f aca="false">C24</f>
        <v>94.68</v>
      </c>
      <c r="I24" s="75" t="n">
        <f aca="false">H24-G24</f>
        <v>0</v>
      </c>
      <c r="K24" s="56" t="s">
        <v>126</v>
      </c>
    </row>
    <row r="25" customFormat="false" ht="13.3" hidden="false" customHeight="false" outlineLevel="0" collapsed="false">
      <c r="A25" s="38" t="n">
        <v>305</v>
      </c>
      <c r="B25" s="65" t="s">
        <v>127</v>
      </c>
      <c r="C25" s="67" t="n">
        <f aca="false">90*76.6%</f>
        <v>68.94</v>
      </c>
      <c r="D25" s="76"/>
      <c r="G25" s="77"/>
      <c r="H25" s="77"/>
      <c r="I25" s="77"/>
      <c r="K25" s="56" t="s">
        <v>121</v>
      </c>
    </row>
    <row r="26" customFormat="false" ht="13.3" hidden="false" customHeight="false" outlineLevel="0" collapsed="false">
      <c r="B26" s="65" t="s">
        <v>122</v>
      </c>
      <c r="C26" s="67" t="n">
        <f aca="false">270*23.4%</f>
        <v>63.18</v>
      </c>
      <c r="D26" s="76"/>
      <c r="G26" s="77"/>
      <c r="H26" s="77"/>
      <c r="I26" s="77"/>
      <c r="K26" s="56" t="s">
        <v>123</v>
      </c>
    </row>
    <row r="27" customFormat="false" ht="13.3" hidden="false" customHeight="false" outlineLevel="0" collapsed="false">
      <c r="A27" s="71"/>
      <c r="B27" s="71" t="s">
        <v>124</v>
      </c>
      <c r="C27" s="72" t="n">
        <f aca="false">C25+C26</f>
        <v>132.12</v>
      </c>
      <c r="D27" s="73" t="s">
        <v>125</v>
      </c>
      <c r="E27" s="74" t="n">
        <f aca="false">F27*2</f>
        <v>0</v>
      </c>
      <c r="F27" s="74" t="n">
        <f aca="false">I27/4</f>
        <v>0</v>
      </c>
      <c r="G27" s="75" t="n">
        <f aca="false">C27</f>
        <v>132.12</v>
      </c>
      <c r="H27" s="75" t="n">
        <f aca="false">C27</f>
        <v>132.12</v>
      </c>
      <c r="I27" s="75" t="n">
        <f aca="false">H27-G27</f>
        <v>0</v>
      </c>
      <c r="K27" s="56" t="s">
        <v>126</v>
      </c>
    </row>
    <row r="28" customFormat="false" ht="13.3" hidden="false" customHeight="false" outlineLevel="0" collapsed="false">
      <c r="A28" s="38" t="n">
        <v>405</v>
      </c>
      <c r="B28" s="65" t="s">
        <v>129</v>
      </c>
      <c r="C28" s="67" t="n">
        <f aca="false">200*76.6%</f>
        <v>153.2</v>
      </c>
      <c r="D28" s="76"/>
      <c r="G28" s="77"/>
      <c r="H28" s="77"/>
      <c r="I28" s="77"/>
      <c r="K28" s="56" t="s">
        <v>121</v>
      </c>
    </row>
    <row r="29" customFormat="false" ht="13.3" hidden="false" customHeight="false" outlineLevel="0" collapsed="false">
      <c r="B29" s="65" t="s">
        <v>130</v>
      </c>
      <c r="C29" s="67" t="n">
        <f aca="false">300*23.4%</f>
        <v>70.2</v>
      </c>
      <c r="D29" s="76"/>
      <c r="G29" s="77"/>
      <c r="H29" s="77"/>
      <c r="I29" s="77"/>
      <c r="K29" s="56" t="s">
        <v>123</v>
      </c>
    </row>
    <row r="30" customFormat="false" ht="13.3" hidden="false" customHeight="false" outlineLevel="0" collapsed="false">
      <c r="A30" s="71"/>
      <c r="B30" s="71" t="s">
        <v>124</v>
      </c>
      <c r="C30" s="72" t="n">
        <f aca="false">C28+C29</f>
        <v>223.4</v>
      </c>
      <c r="D30" s="73" t="s">
        <v>125</v>
      </c>
      <c r="E30" s="74" t="n">
        <f aca="false">F30*2</f>
        <v>0</v>
      </c>
      <c r="F30" s="74" t="n">
        <f aca="false">I30/4</f>
        <v>0</v>
      </c>
      <c r="G30" s="75" t="n">
        <f aca="false">C30</f>
        <v>223.4</v>
      </c>
      <c r="H30" s="75" t="n">
        <f aca="false">C30</f>
        <v>223.4</v>
      </c>
      <c r="I30" s="75" t="n">
        <f aca="false">H30-G30</f>
        <v>0</v>
      </c>
      <c r="K30" s="56" t="s">
        <v>126</v>
      </c>
    </row>
    <row r="31" customFormat="false" ht="13.3" hidden="false" customHeight="false" outlineLevel="0" collapsed="false">
      <c r="A31" s="38" t="n">
        <v>505</v>
      </c>
      <c r="B31" s="65" t="s">
        <v>131</v>
      </c>
      <c r="C31" s="67"/>
      <c r="D31" s="67"/>
      <c r="E31" s="69"/>
      <c r="F31" s="69"/>
      <c r="G31" s="67" t="n">
        <f aca="false">30*76%</f>
        <v>22.8</v>
      </c>
      <c r="H31" s="67" t="n">
        <f aca="false">120*76%</f>
        <v>91.2</v>
      </c>
      <c r="I31" s="67"/>
      <c r="J31" s="67"/>
      <c r="K31" s="56" t="s">
        <v>121</v>
      </c>
      <c r="M31" s="67"/>
    </row>
    <row r="32" customFormat="false" ht="13.3" hidden="false" customHeight="false" outlineLevel="0" collapsed="false">
      <c r="B32" s="65" t="s">
        <v>132</v>
      </c>
      <c r="C32" s="67"/>
      <c r="D32" s="67"/>
      <c r="E32" s="69"/>
      <c r="F32" s="69"/>
      <c r="G32" s="67" t="n">
        <f aca="false">60*23.4%</f>
        <v>14.04</v>
      </c>
      <c r="H32" s="67" t="n">
        <f aca="false">170*23.4%</f>
        <v>39.78</v>
      </c>
      <c r="I32" s="67"/>
      <c r="J32" s="67"/>
      <c r="K32" s="56" t="s">
        <v>123</v>
      </c>
      <c r="M32" s="67"/>
    </row>
    <row r="33" customFormat="false" ht="12.75" hidden="false" customHeight="false" outlineLevel="0" collapsed="false">
      <c r="A33" s="71"/>
      <c r="B33" s="71" t="s">
        <v>124</v>
      </c>
      <c r="C33" s="72" t="n">
        <f aca="false">G33+E33</f>
        <v>83.91</v>
      </c>
      <c r="D33" s="73" t="n">
        <f aca="false">E33/C33</f>
        <v>0.560958169467286</v>
      </c>
      <c r="E33" s="78" t="n">
        <f aca="false">F33*2</f>
        <v>47.07</v>
      </c>
      <c r="F33" s="79" t="n">
        <f aca="false">I33/4</f>
        <v>23.535</v>
      </c>
      <c r="G33" s="75" t="n">
        <f aca="false">G31+G32</f>
        <v>36.84</v>
      </c>
      <c r="H33" s="75" t="n">
        <f aca="false">H31+H32</f>
        <v>130.98</v>
      </c>
      <c r="I33" s="75" t="n">
        <f aca="false">H33-G33</f>
        <v>94.14</v>
      </c>
      <c r="K33" s="56" t="s">
        <v>133</v>
      </c>
    </row>
    <row r="34" s="55" customFormat="true" ht="12.75" hidden="false" customHeight="false" outlineLevel="0" collapsed="false">
      <c r="E34" s="80"/>
      <c r="F34" s="81"/>
    </row>
    <row r="35" s="58" customFormat="true" ht="12.75" hidden="false" customHeight="false" outlineLevel="0" collapsed="false">
      <c r="A35" s="66" t="s">
        <v>134</v>
      </c>
      <c r="B35" s="66"/>
      <c r="C35" s="66"/>
      <c r="D35" s="66"/>
      <c r="E35" s="66"/>
      <c r="F35" s="66"/>
      <c r="K35" s="59"/>
    </row>
    <row r="36" customFormat="false" ht="12.75" hidden="false" customHeight="false" outlineLevel="0" collapsed="false">
      <c r="B36" s="55" t="s">
        <v>104</v>
      </c>
    </row>
    <row r="37" customFormat="false" ht="12.75" hidden="false" customHeight="false" outlineLevel="0" collapsed="false">
      <c r="B37" s="55" t="s">
        <v>105</v>
      </c>
    </row>
    <row r="38" customFormat="false" ht="12.75" hidden="false" customHeight="false" outlineLevel="0" collapsed="false">
      <c r="B38" s="55" t="s">
        <v>135</v>
      </c>
    </row>
    <row r="40" customFormat="false" ht="12.8" hidden="false" customHeight="false" outlineLevel="0" collapsed="false">
      <c r="A40" s="60" t="s">
        <v>106</v>
      </c>
      <c r="B40" s="60" t="s">
        <v>136</v>
      </c>
      <c r="C40" s="61" t="s">
        <v>6</v>
      </c>
      <c r="D40" s="61" t="s">
        <v>108</v>
      </c>
      <c r="E40" s="61" t="s">
        <v>109</v>
      </c>
      <c r="F40" s="61" t="s">
        <v>9</v>
      </c>
      <c r="G40" s="61" t="s">
        <v>10</v>
      </c>
      <c r="H40" s="61" t="s">
        <v>11</v>
      </c>
      <c r="I40" s="61" t="s">
        <v>110</v>
      </c>
      <c r="K40" s="62" t="s">
        <v>111</v>
      </c>
      <c r="M40" s="61" t="s">
        <v>137</v>
      </c>
    </row>
    <row r="41" customFormat="false" ht="13.3" hidden="false" customHeight="false" outlineLevel="0" collapsed="false">
      <c r="A41" s="38" t="s">
        <v>138</v>
      </c>
      <c r="B41" s="65" t="s">
        <v>139</v>
      </c>
      <c r="C41" s="69" t="n">
        <f aca="false">G41+E41</f>
        <v>0.17</v>
      </c>
      <c r="D41" s="82" t="n">
        <f aca="false">E41/C41</f>
        <v>0.470588235294118</v>
      </c>
      <c r="E41" s="83" t="n">
        <f aca="false">F41*2</f>
        <v>0.08</v>
      </c>
      <c r="F41" s="83" t="n">
        <f aca="false">I41/4</f>
        <v>0.04</v>
      </c>
      <c r="G41" s="69" t="n">
        <v>0.09</v>
      </c>
      <c r="H41" s="69" t="n">
        <v>0.25</v>
      </c>
      <c r="I41" s="69" t="n">
        <f aca="false">H41-G41</f>
        <v>0.16</v>
      </c>
      <c r="M41" s="55" t="n">
        <v>125</v>
      </c>
    </row>
    <row r="42" customFormat="false" ht="13.3" hidden="false" customHeight="false" outlineLevel="0" collapsed="false">
      <c r="A42" s="13" t="s">
        <v>125</v>
      </c>
      <c r="B42" s="65" t="s">
        <v>140</v>
      </c>
      <c r="C42" s="83" t="n">
        <f aca="false">G42+E42</f>
        <v>0.275</v>
      </c>
      <c r="D42" s="82" t="n">
        <f aca="false">E42/C42</f>
        <v>0.2</v>
      </c>
      <c r="E42" s="83" t="n">
        <f aca="false">F42*2</f>
        <v>0.055</v>
      </c>
      <c r="F42" s="83" t="n">
        <f aca="false">I42/4</f>
        <v>0.0275</v>
      </c>
      <c r="G42" s="69" t="n">
        <v>0.22</v>
      </c>
      <c r="H42" s="69" t="n">
        <v>0.33</v>
      </c>
      <c r="I42" s="69" t="n">
        <f aca="false">H42-G42</f>
        <v>0.11</v>
      </c>
    </row>
    <row r="43" customFormat="false" ht="13.3" hidden="false" customHeight="false" outlineLevel="0" collapsed="false">
      <c r="A43" s="38" t="s">
        <v>141</v>
      </c>
      <c r="B43" s="65" t="s">
        <v>142</v>
      </c>
      <c r="C43" s="83" t="n">
        <f aca="false">G43+E43</f>
        <v>0.48</v>
      </c>
      <c r="D43" s="82" t="n">
        <f aca="false">E43/C43</f>
        <v>0.416666666666667</v>
      </c>
      <c r="E43" s="83" t="n">
        <f aca="false">F43*2</f>
        <v>0.2</v>
      </c>
      <c r="F43" s="83" t="n">
        <f aca="false">I43/4</f>
        <v>0.1</v>
      </c>
      <c r="G43" s="84" t="n">
        <v>0.28</v>
      </c>
      <c r="H43" s="84" t="n">
        <v>0.68</v>
      </c>
      <c r="I43" s="69" t="n">
        <f aca="false">H43-G43</f>
        <v>0.4</v>
      </c>
      <c r="M43" s="55" t="n">
        <v>20</v>
      </c>
    </row>
    <row r="44" customFormat="false" ht="13.3" hidden="false" customHeight="false" outlineLevel="0" collapsed="false">
      <c r="A44" s="13" t="s">
        <v>125</v>
      </c>
      <c r="B44" s="65" t="s">
        <v>143</v>
      </c>
      <c r="C44" s="83" t="n">
        <f aca="false">G44+E44</f>
        <v>0.275</v>
      </c>
      <c r="D44" s="82" t="n">
        <f aca="false">E44/C44</f>
        <v>0.0181818181818182</v>
      </c>
      <c r="E44" s="83" t="n">
        <f aca="false">F44*2</f>
        <v>0.005</v>
      </c>
      <c r="F44" s="83" t="n">
        <f aca="false">I44/4</f>
        <v>0.0025</v>
      </c>
      <c r="G44" s="84" t="n">
        <v>0.27</v>
      </c>
      <c r="H44" s="84" t="n">
        <v>0.28</v>
      </c>
      <c r="I44" s="69" t="n">
        <f aca="false">H44-G44</f>
        <v>0.01</v>
      </c>
    </row>
    <row r="45" customFormat="false" ht="13.3" hidden="false" customHeight="false" outlineLevel="0" collapsed="false">
      <c r="A45" s="38" t="s">
        <v>144</v>
      </c>
      <c r="B45" s="65" t="s">
        <v>139</v>
      </c>
      <c r="C45" s="83" t="n">
        <f aca="false">G45+E45</f>
        <v>0.17</v>
      </c>
      <c r="D45" s="82" t="n">
        <f aca="false">E45/C45</f>
        <v>0.470588235294118</v>
      </c>
      <c r="E45" s="83" t="n">
        <f aca="false">F45*2</f>
        <v>0.08</v>
      </c>
      <c r="F45" s="83" t="n">
        <f aca="false">I45/4</f>
        <v>0.04</v>
      </c>
      <c r="G45" s="84" t="n">
        <v>0.09</v>
      </c>
      <c r="H45" s="84" t="n">
        <v>0.25</v>
      </c>
      <c r="I45" s="69" t="n">
        <f aca="false">H45-G45</f>
        <v>0.16</v>
      </c>
      <c r="M45" s="55" t="n">
        <v>125</v>
      </c>
    </row>
    <row r="46" customFormat="false" ht="13.3" hidden="false" customHeight="false" outlineLevel="0" collapsed="false">
      <c r="A46" s="13" t="s">
        <v>125</v>
      </c>
      <c r="B46" s="65" t="s">
        <v>145</v>
      </c>
      <c r="C46" s="83" t="n">
        <f aca="false">G46+E46</f>
        <v>0.275</v>
      </c>
      <c r="D46" s="82" t="n">
        <f aca="false">E46/C46</f>
        <v>0.2</v>
      </c>
      <c r="E46" s="83" t="n">
        <f aca="false">F46*2</f>
        <v>0.055</v>
      </c>
      <c r="F46" s="83" t="n">
        <f aca="false">I46/4</f>
        <v>0.0275</v>
      </c>
      <c r="G46" s="84" t="n">
        <v>0.22</v>
      </c>
      <c r="H46" s="84" t="n">
        <v>0.33</v>
      </c>
      <c r="I46" s="69" t="n">
        <f aca="false">H46-G46</f>
        <v>0.11</v>
      </c>
    </row>
    <row r="47" customFormat="false" ht="13.3" hidden="false" customHeight="false" outlineLevel="0" collapsed="false">
      <c r="A47" s="38" t="s">
        <v>146</v>
      </c>
      <c r="B47" s="65" t="n">
        <v>0.37</v>
      </c>
      <c r="C47" s="83" t="n">
        <v>0.37</v>
      </c>
      <c r="D47" s="85" t="s">
        <v>125</v>
      </c>
      <c r="E47" s="13"/>
      <c r="F47" s="13"/>
      <c r="G47" s="86"/>
      <c r="H47" s="86"/>
      <c r="I47" s="84"/>
      <c r="K47" s="56" t="s">
        <v>147</v>
      </c>
    </row>
    <row r="48" customFormat="false" ht="13.3" hidden="false" customHeight="false" outlineLevel="0" collapsed="false">
      <c r="A48" s="38" t="s">
        <v>148</v>
      </c>
      <c r="B48" s="65" t="s">
        <v>149</v>
      </c>
      <c r="C48" s="83" t="n">
        <f aca="false">G48+E48</f>
        <v>0.275</v>
      </c>
      <c r="D48" s="82" t="n">
        <f aca="false">E48/C48</f>
        <v>0.0181818181818182</v>
      </c>
      <c r="E48" s="83" t="n">
        <f aca="false">F48*2</f>
        <v>0.005</v>
      </c>
      <c r="F48" s="83" t="n">
        <f aca="false">I48/4</f>
        <v>0.0025</v>
      </c>
      <c r="G48" s="84" t="n">
        <v>0.27</v>
      </c>
      <c r="H48" s="84" t="n">
        <v>0.28</v>
      </c>
      <c r="I48" s="69" t="n">
        <f aca="false">H48-G48</f>
        <v>0.01</v>
      </c>
    </row>
    <row r="49" customFormat="false" ht="12.75" hidden="false" customHeight="false" outlineLevel="0" collapsed="false">
      <c r="A49" s="13"/>
    </row>
    <row r="50" customFormat="false" ht="12.75" hidden="false" customHeight="true" outlineLevel="0" collapsed="false">
      <c r="A50" s="60" t="s">
        <v>150</v>
      </c>
      <c r="B50" s="60"/>
      <c r="C50" s="61" t="s">
        <v>6</v>
      </c>
      <c r="D50" s="61" t="s">
        <v>108</v>
      </c>
      <c r="K50" s="62" t="s">
        <v>111</v>
      </c>
    </row>
    <row r="51" customFormat="false" ht="12.75" hidden="false" customHeight="false" outlineLevel="0" collapsed="false">
      <c r="A51" s="13" t="s">
        <v>151</v>
      </c>
      <c r="B51" s="13" t="s">
        <v>152</v>
      </c>
      <c r="C51" s="13" t="n">
        <f aca="false">IF(G7&lt;M41,C41,C42)</f>
        <v>0.275</v>
      </c>
      <c r="D51" s="87" t="n">
        <f aca="false">IF(G7&lt;M41,D41,D42)</f>
        <v>0.2</v>
      </c>
      <c r="K51" s="56" t="s">
        <v>153</v>
      </c>
    </row>
    <row r="52" customFormat="false" ht="12.75" hidden="false" customHeight="false" outlineLevel="0" collapsed="false">
      <c r="A52" s="13" t="s">
        <v>154</v>
      </c>
      <c r="B52" s="13" t="s">
        <v>152</v>
      </c>
      <c r="C52" s="13" t="n">
        <f aca="false">IF(G8&lt;M43,C43,C44)</f>
        <v>0.275</v>
      </c>
      <c r="D52" s="87" t="n">
        <f aca="false">IF(G8&lt;M43,D43,D44)</f>
        <v>0.0181818181818182</v>
      </c>
      <c r="K52" s="56" t="s">
        <v>155</v>
      </c>
    </row>
    <row r="53" customFormat="false" ht="12.75" hidden="false" customHeight="false" outlineLevel="0" collapsed="false">
      <c r="A53" s="13" t="s">
        <v>156</v>
      </c>
      <c r="B53" s="13" t="s">
        <v>152</v>
      </c>
      <c r="C53" s="13" t="n">
        <f aca="false">IF(G9&lt;M45,C45,C46)</f>
        <v>0.275</v>
      </c>
      <c r="D53" s="87" t="n">
        <f aca="false">IF(G9&lt;M45,D45,D46)</f>
        <v>0.2</v>
      </c>
      <c r="K53" s="56" t="s">
        <v>153</v>
      </c>
    </row>
    <row r="54" customFormat="false" ht="12.75" hidden="false" customHeight="false" outlineLevel="0" collapsed="false">
      <c r="A54" s="13" t="s">
        <v>157</v>
      </c>
      <c r="B54" s="13" t="s">
        <v>152</v>
      </c>
      <c r="C54" s="88" t="n">
        <f aca="false">C47</f>
        <v>0.37</v>
      </c>
      <c r="D54" s="13" t="s">
        <v>125</v>
      </c>
      <c r="K54" s="56" t="s">
        <v>126</v>
      </c>
    </row>
    <row r="55" customFormat="false" ht="12.75" hidden="false" customHeight="false" outlineLevel="0" collapsed="false">
      <c r="A55" s="13" t="s">
        <v>158</v>
      </c>
      <c r="B55" s="13" t="s">
        <v>152</v>
      </c>
      <c r="C55" s="88" t="n">
        <f aca="false">C48</f>
        <v>0.275</v>
      </c>
      <c r="D55" s="85" t="n">
        <f aca="false">D48</f>
        <v>0.0181818181818182</v>
      </c>
      <c r="K55" s="56" t="s">
        <v>125</v>
      </c>
    </row>
    <row r="56" customFormat="false" ht="12.75" hidden="false" customHeight="false" outlineLevel="0" collapsed="false">
      <c r="A56" s="38" t="s">
        <v>159</v>
      </c>
      <c r="B56" s="13" t="s">
        <v>152</v>
      </c>
      <c r="C56" s="13" t="n">
        <f aca="false">IF(G21&lt;M41,C41,C42)</f>
        <v>0.275</v>
      </c>
      <c r="D56" s="85" t="n">
        <f aca="false">IF(G21&lt;M41,D41,D42)</f>
        <v>0.2</v>
      </c>
      <c r="K56" s="56" t="s">
        <v>160</v>
      </c>
    </row>
    <row r="57" customFormat="false" ht="12.75" hidden="false" customHeight="false" outlineLevel="0" collapsed="false">
      <c r="A57" s="38" t="s">
        <v>161</v>
      </c>
      <c r="B57" s="13" t="s">
        <v>152</v>
      </c>
      <c r="C57" s="13" t="n">
        <f aca="false">IF(G24&lt;M43,C43,C44)</f>
        <v>0.275</v>
      </c>
      <c r="D57" s="85" t="n">
        <f aca="false">IF(G24&lt;M43,D43,D44)</f>
        <v>0.0181818181818182</v>
      </c>
      <c r="K57" s="56" t="s">
        <v>162</v>
      </c>
    </row>
    <row r="58" customFormat="false" ht="12.75" hidden="false" customHeight="false" outlineLevel="0" collapsed="false">
      <c r="A58" s="38" t="s">
        <v>163</v>
      </c>
      <c r="B58" s="13" t="s">
        <v>152</v>
      </c>
      <c r="C58" s="88" t="n">
        <f aca="false">C45</f>
        <v>0.17</v>
      </c>
      <c r="D58" s="85" t="n">
        <f aca="false">D45</f>
        <v>0.470588235294118</v>
      </c>
      <c r="K58" s="56" t="s">
        <v>164</v>
      </c>
    </row>
    <row r="59" customFormat="false" ht="12.75" hidden="false" customHeight="false" outlineLevel="0" collapsed="false">
      <c r="A59" s="38" t="s">
        <v>165</v>
      </c>
      <c r="B59" s="13" t="s">
        <v>152</v>
      </c>
      <c r="C59" s="88" t="n">
        <f aca="false">C47</f>
        <v>0.37</v>
      </c>
      <c r="D59" s="85" t="s">
        <v>125</v>
      </c>
      <c r="K59" s="56" t="s">
        <v>126</v>
      </c>
    </row>
    <row r="60" customFormat="false" ht="12.75" hidden="false" customHeight="false" outlineLevel="0" collapsed="false">
      <c r="A60" s="38" t="s">
        <v>166</v>
      </c>
      <c r="B60" s="13" t="s">
        <v>152</v>
      </c>
      <c r="C60" s="88" t="n">
        <f aca="false">C48</f>
        <v>0.275</v>
      </c>
      <c r="D60" s="85" t="n">
        <f aca="false">D48</f>
        <v>0.0181818181818182</v>
      </c>
      <c r="K60" s="56" t="s">
        <v>125</v>
      </c>
    </row>
    <row r="62" s="58" customFormat="true" ht="12.75" hidden="false" customHeight="false" outlineLevel="0" collapsed="false">
      <c r="A62" s="57" t="s">
        <v>167</v>
      </c>
      <c r="B62" s="57"/>
      <c r="C62" s="57"/>
      <c r="D62" s="57"/>
      <c r="E62" s="57"/>
      <c r="F62" s="57"/>
      <c r="K62" s="59"/>
    </row>
    <row r="63" customFormat="false" ht="12.75" hidden="false" customHeight="false" outlineLevel="0" collapsed="false">
      <c r="B63" s="55" t="s">
        <v>104</v>
      </c>
    </row>
    <row r="64" customFormat="false" ht="12.75" hidden="false" customHeight="false" outlineLevel="0" collapsed="false">
      <c r="B64" s="55" t="s">
        <v>168</v>
      </c>
    </row>
    <row r="66" customFormat="false" ht="12.8" hidden="false" customHeight="false" outlineLevel="0" collapsed="false">
      <c r="A66" s="60" t="s">
        <v>106</v>
      </c>
      <c r="B66" s="60" t="s">
        <v>169</v>
      </c>
      <c r="C66" s="61" t="s">
        <v>6</v>
      </c>
      <c r="D66" s="61" t="s">
        <v>108</v>
      </c>
      <c r="E66" s="61" t="s">
        <v>109</v>
      </c>
      <c r="F66" s="61" t="s">
        <v>9</v>
      </c>
      <c r="G66" s="61" t="s">
        <v>10</v>
      </c>
      <c r="H66" s="61" t="s">
        <v>11</v>
      </c>
      <c r="I66" s="61" t="s">
        <v>110</v>
      </c>
      <c r="K66" s="62" t="s">
        <v>111</v>
      </c>
    </row>
    <row r="67" customFormat="false" ht="13.3" hidden="false" customHeight="false" outlineLevel="0" collapsed="false">
      <c r="A67" s="38" t="s">
        <v>170</v>
      </c>
      <c r="B67" s="89" t="s">
        <v>171</v>
      </c>
      <c r="C67" s="63" t="n">
        <f aca="false">G67+E67</f>
        <v>0.465</v>
      </c>
      <c r="D67" s="64" t="n">
        <f aca="false">E67/C67</f>
        <v>0.0537634408602151</v>
      </c>
      <c r="E67" s="63" t="n">
        <f aca="false">F67*2</f>
        <v>0.025</v>
      </c>
      <c r="F67" s="63" t="n">
        <f aca="false">I67/4</f>
        <v>0.0125</v>
      </c>
      <c r="G67" s="37" t="n">
        <v>0.44</v>
      </c>
      <c r="H67" s="37" t="n">
        <v>0.49</v>
      </c>
      <c r="I67" s="37" t="n">
        <f aca="false">H67-G67</f>
        <v>0.05</v>
      </c>
    </row>
    <row r="69" s="58" customFormat="true" ht="12.75" hidden="false" customHeight="false" outlineLevel="0" collapsed="false">
      <c r="A69" s="57" t="s">
        <v>172</v>
      </c>
      <c r="B69" s="57"/>
      <c r="C69" s="57"/>
      <c r="D69" s="57"/>
      <c r="E69" s="57"/>
      <c r="F69" s="57"/>
      <c r="K69" s="59"/>
    </row>
    <row r="70" s="55" customFormat="true" ht="12.75" hidden="false" customHeight="false" outlineLevel="0" collapsed="false">
      <c r="B70" s="55" t="s">
        <v>173</v>
      </c>
    </row>
    <row r="71" s="55" customFormat="true" ht="12.75" hidden="false" customHeight="false" outlineLevel="0" collapsed="false">
      <c r="B71" s="55" t="s">
        <v>174</v>
      </c>
    </row>
    <row r="73" customFormat="false" ht="12.8" hidden="false" customHeight="false" outlineLevel="0" collapsed="false">
      <c r="A73" s="60" t="s">
        <v>106</v>
      </c>
      <c r="B73" s="60" t="s">
        <v>169</v>
      </c>
      <c r="C73" s="61" t="s">
        <v>6</v>
      </c>
      <c r="D73" s="61" t="s">
        <v>108</v>
      </c>
      <c r="E73" s="61" t="s">
        <v>109</v>
      </c>
      <c r="F73" s="61" t="s">
        <v>9</v>
      </c>
      <c r="G73" s="61" t="s">
        <v>10</v>
      </c>
      <c r="H73" s="61" t="s">
        <v>11</v>
      </c>
      <c r="I73" s="61" t="s">
        <v>110</v>
      </c>
      <c r="K73" s="62" t="s">
        <v>111</v>
      </c>
    </row>
    <row r="74" customFormat="false" ht="13.3" hidden="false" customHeight="false" outlineLevel="0" collapsed="false">
      <c r="A74" s="38" t="s">
        <v>175</v>
      </c>
      <c r="B74" s="65" t="s">
        <v>176</v>
      </c>
      <c r="C74" s="63" t="n">
        <v>0.5</v>
      </c>
      <c r="D74" s="90" t="s">
        <v>125</v>
      </c>
      <c r="E74" s="63"/>
      <c r="F74" s="63"/>
      <c r="G74" s="37"/>
      <c r="H74" s="37"/>
      <c r="I74" s="37"/>
      <c r="K74" s="56" t="s">
        <v>126</v>
      </c>
      <c r="L74" s="55" t="s">
        <v>177</v>
      </c>
    </row>
    <row r="75" customFormat="false" ht="13.3" hidden="false" customHeight="false" outlineLevel="0" collapsed="false">
      <c r="A75" s="13" t="s">
        <v>178</v>
      </c>
      <c r="B75" s="65" t="s">
        <v>179</v>
      </c>
      <c r="C75" s="13" t="n">
        <v>0.47</v>
      </c>
      <c r="D75" s="90" t="s">
        <v>125</v>
      </c>
      <c r="G75" s="13"/>
      <c r="H75" s="13"/>
      <c r="K75" s="56" t="s">
        <v>126</v>
      </c>
    </row>
    <row r="76" customFormat="false" ht="13.3" hidden="false" customHeight="false" outlineLevel="0" collapsed="false">
      <c r="A76" s="13" t="s">
        <v>180</v>
      </c>
      <c r="B76" s="65" t="s">
        <v>179</v>
      </c>
      <c r="C76" s="13" t="n">
        <v>0.47</v>
      </c>
      <c r="D76" s="90" t="s">
        <v>125</v>
      </c>
      <c r="G76" s="13"/>
      <c r="H76" s="13"/>
      <c r="K76" s="56" t="s">
        <v>126</v>
      </c>
    </row>
  </sheetData>
  <mergeCells count="6">
    <mergeCell ref="A2:F2"/>
    <mergeCell ref="A13:F13"/>
    <mergeCell ref="A35:F35"/>
    <mergeCell ref="A50:B50"/>
    <mergeCell ref="A62:F62"/>
    <mergeCell ref="A69:F69"/>
  </mergeCells>
  <conditionalFormatting sqref="I18">
    <cfRule type="cellIs" priority="2" operator="equal" aboveAverage="0" equalAverage="0" bottom="0" percent="0" rank="0" text="" dxfId="0">
      <formula>"-"</formula>
    </cfRule>
  </conditionalFormatting>
  <conditionalFormatting sqref="C18:H18">
    <cfRule type="cellIs" priority="3" operator="equal" aboveAverage="0" equalAverage="0" bottom="0" percent="0" rank="0" text="" dxfId="1">
      <formula>"-"</formula>
    </cfRule>
  </conditionalFormatting>
  <conditionalFormatting sqref="K18">
    <cfRule type="cellIs" priority="4" operator="equal" aboveAverage="0" equalAverage="0" bottom="0" percent="0" rank="0" text="" dxfId="2">
      <formula>"-"</formula>
    </cfRule>
  </conditionalFormatting>
  <conditionalFormatting sqref="I6">
    <cfRule type="cellIs" priority="5" operator="equal" aboveAverage="0" equalAverage="0" bottom="0" percent="0" rank="0" text="" dxfId="0">
      <formula>"-"</formula>
    </cfRule>
  </conditionalFormatting>
  <conditionalFormatting sqref="C6:H6">
    <cfRule type="cellIs" priority="6" operator="equal" aboveAverage="0" equalAverage="0" bottom="0" percent="0" rank="0" text="" dxfId="1">
      <formula>"-"</formula>
    </cfRule>
  </conditionalFormatting>
  <conditionalFormatting sqref="K6">
    <cfRule type="cellIs" priority="7" operator="equal" aboveAverage="0" equalAverage="0" bottom="0" percent="0" rank="0" text="" dxfId="3">
      <formula>"-"</formula>
    </cfRule>
  </conditionalFormatting>
  <conditionalFormatting sqref="I40">
    <cfRule type="cellIs" priority="8" operator="equal" aboveAverage="0" equalAverage="0" bottom="0" percent="0" rank="0" text="" dxfId="4">
      <formula>"-"</formula>
    </cfRule>
  </conditionalFormatting>
  <conditionalFormatting sqref="C40:H40">
    <cfRule type="cellIs" priority="9" operator="equal" aboveAverage="0" equalAverage="0" bottom="0" percent="0" rank="0" text="" dxfId="0">
      <formula>"-"</formula>
    </cfRule>
  </conditionalFormatting>
  <conditionalFormatting sqref="K40">
    <cfRule type="cellIs" priority="10" operator="equal" aboveAverage="0" equalAverage="0" bottom="0" percent="0" rank="0" text="" dxfId="5">
      <formula>"-"</formula>
    </cfRule>
  </conditionalFormatting>
  <conditionalFormatting sqref="M40">
    <cfRule type="cellIs" priority="11" operator="equal" aboveAverage="0" equalAverage="0" bottom="0" percent="0" rank="0" text="" dxfId="6">
      <formula>"-"</formula>
    </cfRule>
  </conditionalFormatting>
  <conditionalFormatting sqref="C50">
    <cfRule type="cellIs" priority="12" operator="equal" aboveAverage="0" equalAverage="0" bottom="0" percent="0" rank="0" text="" dxfId="7">
      <formula>"-"</formula>
    </cfRule>
  </conditionalFormatting>
  <conditionalFormatting sqref="D50">
    <cfRule type="cellIs" priority="13" operator="equal" aboveAverage="0" equalAverage="0" bottom="0" percent="0" rank="0" text="" dxfId="8">
      <formula>"-"</formula>
    </cfRule>
  </conditionalFormatting>
  <conditionalFormatting sqref="K50">
    <cfRule type="cellIs" priority="14" operator="equal" aboveAverage="0" equalAverage="0" bottom="0" percent="0" rank="0" text="" dxfId="9">
      <formula>"-"</formula>
    </cfRule>
  </conditionalFormatting>
  <conditionalFormatting sqref="I66">
    <cfRule type="cellIs" priority="15" operator="equal" aboveAverage="0" equalAverage="0" bottom="0" percent="0" rank="0" text="" dxfId="10">
      <formula>"-"</formula>
    </cfRule>
  </conditionalFormatting>
  <conditionalFormatting sqref="C66:H66">
    <cfRule type="cellIs" priority="16" operator="equal" aboveAverage="0" equalAverage="0" bottom="0" percent="0" rank="0" text="" dxfId="11">
      <formula>"-"</formula>
    </cfRule>
  </conditionalFormatting>
  <conditionalFormatting sqref="K66">
    <cfRule type="cellIs" priority="17" operator="equal" aboveAverage="0" equalAverage="0" bottom="0" percent="0" rank="0" text="" dxfId="12">
      <formula>"-"</formula>
    </cfRule>
  </conditionalFormatting>
  <conditionalFormatting sqref="I73">
    <cfRule type="cellIs" priority="18" operator="equal" aboveAverage="0" equalAverage="0" bottom="0" percent="0" rank="0" text="" dxfId="13">
      <formula>"-"</formula>
    </cfRule>
  </conditionalFormatting>
  <conditionalFormatting sqref="C73:H73">
    <cfRule type="cellIs" priority="19" operator="equal" aboveAverage="0" equalAverage="0" bottom="0" percent="0" rank="0" text="" dxfId="14">
      <formula>"-"</formula>
    </cfRule>
  </conditionalFormatting>
  <conditionalFormatting sqref="K73">
    <cfRule type="cellIs" priority="20" operator="equal" aboveAverage="0" equalAverage="0" bottom="0" percent="0" rank="0" text="" dxfId="15">
      <formula>"-"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D6DCE5"/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1" activeCellId="0" sqref="A21"/>
    </sheetView>
  </sheetViews>
  <sheetFormatPr defaultRowHeight="12.75" zeroHeight="false" outlineLevelRow="0" outlineLevelCol="0"/>
  <cols>
    <col collapsed="false" customWidth="true" hidden="false" outlineLevel="0" max="1" min="1" style="55" width="7"/>
    <col collapsed="false" customWidth="false" hidden="false" outlineLevel="0" max="2" min="2" style="55" width="11.43"/>
    <col collapsed="false" customWidth="true" hidden="false" outlineLevel="0" max="3" min="3" style="55" width="9.43"/>
    <col collapsed="false" customWidth="true" hidden="false" outlineLevel="0" max="4" min="4" style="55" width="10"/>
    <col collapsed="false" customWidth="true" hidden="false" outlineLevel="0" max="5" min="5" style="55" width="10.14"/>
    <col collapsed="false" customWidth="true" hidden="false" outlineLevel="0" max="1025" min="6" style="55" width="9.14"/>
  </cols>
  <sheetData>
    <row r="1" customFormat="false" ht="12.75" hidden="false" customHeight="false" outlineLevel="0" collapsed="false">
      <c r="A1" s="91" t="s">
        <v>5</v>
      </c>
      <c r="B1" s="92" t="s">
        <v>181</v>
      </c>
      <c r="C1" s="92" t="s">
        <v>182</v>
      </c>
      <c r="D1" s="92" t="s">
        <v>183</v>
      </c>
      <c r="E1" s="92" t="s">
        <v>184</v>
      </c>
    </row>
    <row r="2" customFormat="false" ht="12.75" hidden="false" customHeight="false" outlineLevel="0" collapsed="false">
      <c r="A2" s="5" t="n">
        <v>11</v>
      </c>
      <c r="B2" s="84" t="n">
        <f aca="false">SOCr!E4</f>
        <v>34</v>
      </c>
      <c r="C2" s="84" t="n">
        <f aca="false">SOCr!H4</f>
        <v>15.3</v>
      </c>
      <c r="D2" s="13" t="n">
        <f aca="false">SOCr!I4</f>
        <v>3.4</v>
      </c>
      <c r="E2" s="13" t="n">
        <f aca="false">SOCr!J4</f>
        <v>64.6</v>
      </c>
      <c r="G2" s="80"/>
    </row>
    <row r="3" customFormat="false" ht="12.75" hidden="false" customHeight="false" outlineLevel="0" collapsed="false">
      <c r="A3" s="5" t="n">
        <v>12</v>
      </c>
      <c r="B3" s="84" t="n">
        <f aca="false">SOCr!E5</f>
        <v>31</v>
      </c>
      <c r="C3" s="84" t="n">
        <f aca="false">SOCr!H5</f>
        <v>13.95</v>
      </c>
      <c r="D3" s="13" t="n">
        <f aca="false">SOCr!I5</f>
        <v>3.1</v>
      </c>
      <c r="E3" s="13" t="n">
        <f aca="false">SOCr!J5</f>
        <v>58.9</v>
      </c>
      <c r="G3" s="80"/>
    </row>
    <row r="4" customFormat="false" ht="12.75" hidden="false" customHeight="false" outlineLevel="0" collapsed="false">
      <c r="A4" s="5" t="n">
        <v>13</v>
      </c>
      <c r="B4" s="84" t="n">
        <f aca="false">SOCr!E6</f>
        <v>39</v>
      </c>
      <c r="C4" s="84" t="n">
        <f aca="false">SOCr!H6</f>
        <v>17.55</v>
      </c>
      <c r="D4" s="13" t="n">
        <f aca="false">SOCr!I6</f>
        <v>3.9</v>
      </c>
      <c r="E4" s="13" t="n">
        <f aca="false">SOCr!J6</f>
        <v>74.1</v>
      </c>
    </row>
    <row r="5" customFormat="false" ht="12.75" hidden="false" customHeight="false" outlineLevel="0" collapsed="false">
      <c r="A5" s="5" t="n">
        <v>14</v>
      </c>
      <c r="B5" s="84" t="n">
        <f aca="false">SOCr!E7</f>
        <v>66</v>
      </c>
      <c r="C5" s="84" t="n">
        <f aca="false">SOCr!H7</f>
        <v>29.7</v>
      </c>
      <c r="D5" s="13" t="n">
        <f aca="false">SOCr!I7</f>
        <v>6.6</v>
      </c>
      <c r="E5" s="13" t="n">
        <f aca="false">SOCr!J7</f>
        <v>125.4</v>
      </c>
    </row>
    <row r="6" customFormat="false" ht="12.75" hidden="false" customHeight="false" outlineLevel="0" collapsed="false">
      <c r="A6" s="5" t="n">
        <v>15</v>
      </c>
      <c r="B6" s="84" t="n">
        <f aca="false">SOCr!E8</f>
        <v>34</v>
      </c>
      <c r="C6" s="84" t="n">
        <f aca="false">SOCr!H8</f>
        <v>15.3</v>
      </c>
      <c r="D6" s="13" t="n">
        <f aca="false">SOCr!I8</f>
        <v>3.4</v>
      </c>
      <c r="E6" s="13" t="n">
        <f aca="false">SOCr!J8</f>
        <v>64.6</v>
      </c>
    </row>
    <row r="7" customFormat="false" ht="12.75" hidden="false" customHeight="false" outlineLevel="0" collapsed="false">
      <c r="A7" s="5" t="n">
        <v>103</v>
      </c>
      <c r="B7" s="84" t="n">
        <f aca="false">SOCr!E9</f>
        <v>86</v>
      </c>
      <c r="C7" s="84" t="n">
        <f aca="false">SOCr!H9</f>
        <v>38.7</v>
      </c>
      <c r="D7" s="13" t="n">
        <f aca="false">SOCr!I9</f>
        <v>8.59999999999999</v>
      </c>
      <c r="E7" s="13" t="n">
        <f aca="false">SOCr!J9</f>
        <v>163.4</v>
      </c>
    </row>
    <row r="8" customFormat="false" ht="12.75" hidden="false" customHeight="false" outlineLevel="0" collapsed="false">
      <c r="A8" s="5" t="n">
        <v>104</v>
      </c>
      <c r="B8" s="84" t="n">
        <f aca="false">SOCr!E10</f>
        <v>86</v>
      </c>
      <c r="C8" s="84" t="n">
        <f aca="false">SOCr!H10</f>
        <v>38.7</v>
      </c>
      <c r="D8" s="13" t="n">
        <f aca="false">SOCr!I10</f>
        <v>8.59999999999999</v>
      </c>
      <c r="E8" s="13" t="n">
        <f aca="false">SOCr!J10</f>
        <v>163.4</v>
      </c>
    </row>
    <row r="9" customFormat="false" ht="12.75" hidden="false" customHeight="false" outlineLevel="0" collapsed="false">
      <c r="A9" s="5" t="n">
        <v>1003</v>
      </c>
      <c r="B9" s="84" t="n">
        <f aca="false">SOCr!E11</f>
        <v>115</v>
      </c>
      <c r="C9" s="84" t="n">
        <f aca="false">SOCr!H11</f>
        <v>51.75</v>
      </c>
      <c r="D9" s="13" t="n">
        <f aca="false">SOCr!I11</f>
        <v>11.5</v>
      </c>
      <c r="E9" s="13" t="n">
        <f aca="false">SOCr!J11</f>
        <v>218.5</v>
      </c>
    </row>
    <row r="10" customFormat="false" ht="12.75" hidden="false" customHeight="false" outlineLevel="0" collapsed="false">
      <c r="A10" s="5" t="n">
        <v>1004</v>
      </c>
      <c r="B10" s="84" t="n">
        <f aca="false">SOCr!E12</f>
        <v>115</v>
      </c>
      <c r="C10" s="84" t="n">
        <f aca="false">SOCr!H12</f>
        <v>51.75</v>
      </c>
      <c r="D10" s="13" t="n">
        <f aca="false">SOCr!I12</f>
        <v>11.5</v>
      </c>
      <c r="E10" s="13" t="n">
        <f aca="false">SOCr!J12</f>
        <v>218.5</v>
      </c>
    </row>
    <row r="11" customFormat="false" ht="12.75" hidden="false" customHeight="false" outlineLevel="0" collapsed="false">
      <c r="A11" s="5" t="n">
        <v>1005</v>
      </c>
      <c r="B11" s="84" t="n">
        <f aca="false">SOCr!E13</f>
        <v>115</v>
      </c>
      <c r="C11" s="84" t="n">
        <f aca="false">SOCr!H13</f>
        <v>51.75</v>
      </c>
      <c r="D11" s="13" t="n">
        <f aca="false">SOCr!I13</f>
        <v>11.5</v>
      </c>
      <c r="E11" s="13" t="n">
        <f aca="false">SOCr!J13</f>
        <v>218.5</v>
      </c>
    </row>
    <row r="12" customFormat="false" ht="12.75" hidden="false" customHeight="false" outlineLevel="0" collapsed="false">
      <c r="A12" s="5" t="n">
        <v>10001</v>
      </c>
      <c r="B12" s="84" t="n">
        <f aca="false">SOCr!E14</f>
        <v>88</v>
      </c>
      <c r="C12" s="84" t="n">
        <f aca="false">SOCr!H14</f>
        <v>39.6</v>
      </c>
      <c r="D12" s="13" t="n">
        <f aca="false">SOCr!I14</f>
        <v>8.8</v>
      </c>
      <c r="E12" s="13" t="n">
        <f aca="false">SOCr!J14</f>
        <v>167.2</v>
      </c>
    </row>
    <row r="13" customFormat="false" ht="12.75" hidden="false" customHeight="false" outlineLevel="0" collapsed="false">
      <c r="A13" s="5" t="n">
        <v>10002</v>
      </c>
      <c r="B13" s="84" t="n">
        <f aca="false">SOCr!E15</f>
        <v>38</v>
      </c>
      <c r="C13" s="84" t="n">
        <f aca="false">SOCr!H15</f>
        <v>17.1</v>
      </c>
      <c r="D13" s="13" t="n">
        <f aca="false">SOCr!I15</f>
        <v>3.8</v>
      </c>
      <c r="E13" s="13" t="n">
        <f aca="false">SOCr!J15</f>
        <v>72.2</v>
      </c>
    </row>
    <row r="14" customFormat="false" ht="12.75" hidden="false" customHeight="false" outlineLevel="0" collapsed="false">
      <c r="A14" s="5" t="n">
        <v>10003</v>
      </c>
      <c r="B14" s="84" t="n">
        <f aca="false">SOCr!E16</f>
        <v>65</v>
      </c>
      <c r="C14" s="84" t="n">
        <f aca="false">SOCr!H16</f>
        <v>29.25</v>
      </c>
      <c r="D14" s="13" t="n">
        <f aca="false">SOCr!I16</f>
        <v>6.5</v>
      </c>
      <c r="E14" s="13" t="n">
        <f aca="false">SOCr!J16</f>
        <v>123.5</v>
      </c>
    </row>
    <row r="15" customFormat="false" ht="12.75" hidden="false" customHeight="false" outlineLevel="0" collapsed="false">
      <c r="A15" s="5" t="n">
        <v>10004</v>
      </c>
      <c r="B15" s="84" t="n">
        <f aca="false">SOCr!E17</f>
        <v>44</v>
      </c>
      <c r="C15" s="84" t="n">
        <f aca="false">SOCr!H17</f>
        <v>19.8</v>
      </c>
      <c r="D15" s="13" t="n">
        <f aca="false">SOCr!I17</f>
        <v>4.4</v>
      </c>
      <c r="E15" s="13" t="n">
        <f aca="false">SOCr!J17</f>
        <v>83.6</v>
      </c>
    </row>
    <row r="16" customFormat="false" ht="12.75" hidden="false" customHeight="false" outlineLevel="0" collapsed="false">
      <c r="A16" s="5" t="n">
        <v>10005</v>
      </c>
      <c r="B16" s="84" t="n">
        <f aca="false">SOCr!E18</f>
        <v>88</v>
      </c>
      <c r="C16" s="84" t="n">
        <f aca="false">SOCr!H18</f>
        <v>39.6</v>
      </c>
      <c r="D16" s="13" t="n">
        <f aca="false">SOCr!I18</f>
        <v>8.8</v>
      </c>
      <c r="E16" s="13" t="n">
        <f aca="false">SOCr!J18</f>
        <v>167.2</v>
      </c>
    </row>
    <row r="17" customFormat="false" ht="12.75" hidden="false" customHeight="false" outlineLevel="0" collapsed="false">
      <c r="A17" s="5" t="n">
        <v>100001</v>
      </c>
      <c r="B17" s="84" t="n">
        <f aca="false">SOCr!E19</f>
        <v>63</v>
      </c>
      <c r="C17" s="84" t="n">
        <f aca="false">SOCr!H19</f>
        <v>28.35</v>
      </c>
      <c r="D17" s="13" t="n">
        <f aca="false">SOCr!I19</f>
        <v>6.3</v>
      </c>
      <c r="E17" s="13" t="n">
        <f aca="false">SOCr!J19</f>
        <v>119.7</v>
      </c>
    </row>
    <row r="18" customFormat="false" ht="12.75" hidden="false" customHeight="false" outlineLevel="0" collapsed="false">
      <c r="A18" s="5" t="n">
        <v>100002</v>
      </c>
      <c r="B18" s="84" t="n">
        <f aca="false">SOCr!E20</f>
        <v>35</v>
      </c>
      <c r="C18" s="84" t="n">
        <f aca="false">SOCr!H20</f>
        <v>15.75</v>
      </c>
      <c r="D18" s="13" t="n">
        <f aca="false">SOCr!I20</f>
        <v>3.5</v>
      </c>
      <c r="E18" s="13" t="n">
        <f aca="false">SOCr!J20</f>
        <v>66.5</v>
      </c>
    </row>
    <row r="19" customFormat="false" ht="12.75" hidden="false" customHeight="false" outlineLevel="0" collapsed="false">
      <c r="A19" s="5" t="n">
        <v>100003</v>
      </c>
      <c r="B19" s="84" t="n">
        <f aca="false">SOCr!E21</f>
        <v>47</v>
      </c>
      <c r="C19" s="84" t="n">
        <f aca="false">SOCr!H21</f>
        <v>21.15</v>
      </c>
      <c r="D19" s="13" t="n">
        <f aca="false">SOCr!I21</f>
        <v>4.7</v>
      </c>
      <c r="E19" s="13" t="n">
        <f aca="false">SOCr!J21</f>
        <v>89.3</v>
      </c>
    </row>
    <row r="20" customFormat="false" ht="12.75" hidden="false" customHeight="false" outlineLevel="0" collapsed="false">
      <c r="A20" s="5" t="n">
        <v>100004</v>
      </c>
      <c r="B20" s="84" t="n">
        <f aca="false">SOCr!E22</f>
        <v>60</v>
      </c>
      <c r="C20" s="84" t="n">
        <f aca="false">SOCr!H22</f>
        <v>27</v>
      </c>
      <c r="D20" s="13" t="n">
        <f aca="false">SOCr!I22</f>
        <v>6</v>
      </c>
      <c r="E20" s="13" t="n">
        <f aca="false">SOCr!J22</f>
        <v>114</v>
      </c>
    </row>
    <row r="21" customFormat="false" ht="12.75" hidden="false" customHeight="false" outlineLevel="0" collapsed="false">
      <c r="A21" s="5" t="n">
        <v>100005</v>
      </c>
      <c r="B21" s="84" t="n">
        <f aca="false">SOCr!E23</f>
        <v>63</v>
      </c>
      <c r="C21" s="84" t="n">
        <f aca="false">SOCr!H23</f>
        <v>28.35</v>
      </c>
      <c r="D21" s="13" t="n">
        <f aca="false">SOCr!I23</f>
        <v>6.3</v>
      </c>
      <c r="E21" s="13" t="n">
        <f aca="false">SOCr!J23</f>
        <v>119.7</v>
      </c>
    </row>
  </sheetData>
  <conditionalFormatting sqref="A1">
    <cfRule type="cellIs" priority="2" operator="equal" aboveAverage="0" equalAverage="0" bottom="0" percent="0" rank="0" text="" dxfId="0">
      <formula>0</formula>
    </cfRule>
  </conditionalFormatting>
  <conditionalFormatting sqref="A1">
    <cfRule type="cellIs" priority="3" operator="equal" aboveAverage="0" equalAverage="0" bottom="0" percent="0" rank="0" text="" dxfId="1">
      <formula>"-"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8497B0"/>
    <pageSetUpPr fitToPage="false"/>
  </sheetPr>
  <dimension ref="A1:M5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32" activePane="bottomLeft" state="frozen"/>
      <selection pane="topLeft" activeCell="A1" activeCellId="0" sqref="A1"/>
      <selection pane="bottomLeft" activeCell="D51" activeCellId="0" sqref="D51"/>
    </sheetView>
  </sheetViews>
  <sheetFormatPr defaultRowHeight="13.8" zeroHeight="false" outlineLevelRow="0" outlineLevelCol="0"/>
  <cols>
    <col collapsed="false" customWidth="true" hidden="false" outlineLevel="0" max="1" min="1" style="15" width="7.28"/>
    <col collapsed="false" customWidth="true" hidden="false" outlineLevel="0" max="2" min="2" style="10" width="14.71"/>
    <col collapsed="false" customWidth="true" hidden="false" outlineLevel="0" max="3" min="3" style="10" width="12.71"/>
    <col collapsed="false" customWidth="true" hidden="false" outlineLevel="0" max="4" min="4" style="10" width="13.28"/>
    <col collapsed="false" customWidth="true" hidden="false" outlineLevel="0" max="5" min="5" style="10" width="13.43"/>
    <col collapsed="false" customWidth="true" hidden="false" outlineLevel="0" max="6" min="6" style="10" width="15.57"/>
    <col collapsed="false" customWidth="true" hidden="false" outlineLevel="0" max="7" min="7" style="10" width="13.57"/>
    <col collapsed="false" customWidth="true" hidden="false" outlineLevel="0" max="8" min="8" style="10" width="14.14"/>
    <col collapsed="false" customWidth="true" hidden="false" outlineLevel="0" max="9" min="9" style="10" width="14.28"/>
    <col collapsed="false" customWidth="true" hidden="false" outlineLevel="0" max="10" min="10" style="10" width="13.57"/>
    <col collapsed="false" customWidth="true" hidden="false" outlineLevel="0" max="11" min="11" style="10" width="11.57"/>
    <col collapsed="false" customWidth="true" hidden="false" outlineLevel="0" max="12" min="12" style="10" width="12.14"/>
    <col collapsed="false" customWidth="true" hidden="false" outlineLevel="0" max="13" min="13" style="10" width="12.28"/>
    <col collapsed="false" customWidth="true" hidden="false" outlineLevel="0" max="1022" min="14" style="10" width="21"/>
    <col collapsed="false" customWidth="true" hidden="false" outlineLevel="0" max="1025" min="1023" style="0" width="9.14"/>
  </cols>
  <sheetData>
    <row r="1" customFormat="false" ht="13.8" hidden="false" customHeight="false" outlineLevel="0" collapsed="false">
      <c r="A1" s="91" t="s">
        <v>5</v>
      </c>
      <c r="B1" s="92" t="s">
        <v>185</v>
      </c>
      <c r="C1" s="92" t="s">
        <v>186</v>
      </c>
      <c r="D1" s="92" t="s">
        <v>187</v>
      </c>
      <c r="E1" s="92" t="s">
        <v>188</v>
      </c>
      <c r="F1" s="91" t="s">
        <v>189</v>
      </c>
      <c r="G1" s="92" t="s">
        <v>190</v>
      </c>
      <c r="H1" s="92" t="s">
        <v>191</v>
      </c>
      <c r="I1" s="92" t="s">
        <v>192</v>
      </c>
      <c r="J1" s="92" t="s">
        <v>193</v>
      </c>
      <c r="K1" s="91" t="s">
        <v>194</v>
      </c>
      <c r="L1" s="92" t="s">
        <v>195</v>
      </c>
      <c r="M1" s="92" t="s">
        <v>196</v>
      </c>
    </row>
    <row r="2" customFormat="false" ht="13.8" hidden="false" customHeight="false" outlineLevel="0" collapsed="false">
      <c r="A2" s="21" t="n">
        <v>101</v>
      </c>
      <c r="B2" s="25" t="n">
        <f aca="false">SOCf!E4</f>
        <v>0</v>
      </c>
      <c r="C2" s="25" t="n">
        <f aca="false">SOCf!H4</f>
        <v>0</v>
      </c>
      <c r="D2" s="25" t="n">
        <f aca="false">SOCf!I4</f>
        <v>0</v>
      </c>
      <c r="E2" s="25" t="n">
        <f aca="false">SOCf!J4</f>
        <v>0</v>
      </c>
      <c r="F2" s="25" t="n">
        <f aca="false">SOCf!M4</f>
        <v>0</v>
      </c>
      <c r="G2" s="25" t="n">
        <f aca="false">SOCf!P4</f>
        <v>0</v>
      </c>
      <c r="H2" s="25" t="n">
        <f aca="false">SOCf!Q4</f>
        <v>0</v>
      </c>
      <c r="I2" s="25" t="n">
        <f aca="false">SOCf!R4</f>
        <v>0</v>
      </c>
      <c r="J2" s="25" t="n">
        <f aca="false">SOCf!U4</f>
        <v>0</v>
      </c>
      <c r="K2" s="25" t="n">
        <f aca="false">SOCf!X4</f>
        <v>0</v>
      </c>
      <c r="L2" s="25" t="n">
        <f aca="false">SOCf!Y4</f>
        <v>0</v>
      </c>
      <c r="M2" s="25" t="n">
        <f aca="false">SOCf!Z4</f>
        <v>0</v>
      </c>
    </row>
    <row r="3" customFormat="false" ht="13.8" hidden="false" customHeight="false" outlineLevel="0" collapsed="false">
      <c r="A3" s="23" t="n">
        <v>201</v>
      </c>
      <c r="B3" s="25" t="n">
        <f aca="false">SOCf!E5</f>
        <v>0</v>
      </c>
      <c r="C3" s="25" t="n">
        <f aca="false">SOCf!H5</f>
        <v>0</v>
      </c>
      <c r="D3" s="25" t="n">
        <f aca="false">SOCf!I5</f>
        <v>0</v>
      </c>
      <c r="E3" s="25" t="n">
        <f aca="false">SOCf!J5</f>
        <v>0</v>
      </c>
      <c r="F3" s="25" t="n">
        <f aca="false">SOCf!M5</f>
        <v>0</v>
      </c>
      <c r="G3" s="25" t="n">
        <f aca="false">SOCf!P5</f>
        <v>0</v>
      </c>
      <c r="H3" s="25" t="n">
        <f aca="false">SOCf!Q5</f>
        <v>0</v>
      </c>
      <c r="I3" s="25" t="n">
        <f aca="false">SOCf!R5</f>
        <v>0</v>
      </c>
      <c r="J3" s="25" t="n">
        <f aca="false">SOCf!U5</f>
        <v>0</v>
      </c>
      <c r="K3" s="25" t="n">
        <f aca="false">SOCf!X5</f>
        <v>0</v>
      </c>
      <c r="L3" s="25" t="n">
        <f aca="false">SOCf!Y5</f>
        <v>0</v>
      </c>
      <c r="M3" s="25" t="n">
        <f aca="false">SOCf!Z5</f>
        <v>0</v>
      </c>
    </row>
    <row r="4" customFormat="false" ht="13.8" hidden="false" customHeight="false" outlineLevel="0" collapsed="false">
      <c r="A4" s="23" t="n">
        <v>301</v>
      </c>
      <c r="B4" s="25" t="n">
        <f aca="false">SOCf!E6</f>
        <v>0</v>
      </c>
      <c r="C4" s="25" t="n">
        <f aca="false">SOCf!H6</f>
        <v>0</v>
      </c>
      <c r="D4" s="25" t="n">
        <f aca="false">SOCf!I6</f>
        <v>0</v>
      </c>
      <c r="E4" s="25" t="n">
        <f aca="false">SOCf!J6</f>
        <v>0</v>
      </c>
      <c r="F4" s="25" t="n">
        <f aca="false">SOCf!M6</f>
        <v>0</v>
      </c>
      <c r="G4" s="25" t="n">
        <f aca="false">SOCf!P6</f>
        <v>0</v>
      </c>
      <c r="H4" s="25" t="n">
        <f aca="false">SOCf!Q6</f>
        <v>0</v>
      </c>
      <c r="I4" s="25" t="n">
        <f aca="false">SOCf!R6</f>
        <v>0</v>
      </c>
      <c r="J4" s="25" t="n">
        <f aca="false">SOCf!U6</f>
        <v>0</v>
      </c>
      <c r="K4" s="25" t="n">
        <f aca="false">SOCf!X6</f>
        <v>0</v>
      </c>
      <c r="L4" s="25" t="n">
        <f aca="false">SOCf!Y6</f>
        <v>0</v>
      </c>
      <c r="M4" s="25" t="n">
        <f aca="false">SOCf!Z6</f>
        <v>0</v>
      </c>
    </row>
    <row r="5" customFormat="false" ht="13.8" hidden="false" customHeight="false" outlineLevel="0" collapsed="false">
      <c r="A5" s="23" t="n">
        <v>401</v>
      </c>
      <c r="B5" s="25" t="n">
        <f aca="false">SOCf!E7</f>
        <v>0</v>
      </c>
      <c r="C5" s="25" t="n">
        <f aca="false">SOCf!H7</f>
        <v>0</v>
      </c>
      <c r="D5" s="25" t="n">
        <f aca="false">SOCf!I7</f>
        <v>0</v>
      </c>
      <c r="E5" s="25" t="n">
        <f aca="false">SOCf!J7</f>
        <v>0</v>
      </c>
      <c r="F5" s="25" t="n">
        <f aca="false">SOCf!M7</f>
        <v>0</v>
      </c>
      <c r="G5" s="25" t="n">
        <f aca="false">SOCf!P7</f>
        <v>0</v>
      </c>
      <c r="H5" s="25" t="n">
        <f aca="false">SOCf!Q7</f>
        <v>0</v>
      </c>
      <c r="I5" s="25" t="n">
        <f aca="false">SOCf!R7</f>
        <v>0</v>
      </c>
      <c r="J5" s="25" t="n">
        <f aca="false">SOCf!U7</f>
        <v>0</v>
      </c>
      <c r="K5" s="25" t="n">
        <f aca="false">SOCf!X7</f>
        <v>0</v>
      </c>
      <c r="L5" s="25" t="n">
        <f aca="false">SOCf!Y7</f>
        <v>0</v>
      </c>
      <c r="M5" s="25" t="n">
        <f aca="false">SOCf!Z7</f>
        <v>0</v>
      </c>
    </row>
    <row r="6" customFormat="false" ht="13.8" hidden="false" customHeight="false" outlineLevel="0" collapsed="false">
      <c r="A6" s="23" t="n">
        <v>501</v>
      </c>
      <c r="B6" s="25" t="n">
        <f aca="false">SOCf!E8</f>
        <v>0</v>
      </c>
      <c r="C6" s="25" t="n">
        <f aca="false">SOCf!H8</f>
        <v>0</v>
      </c>
      <c r="D6" s="25" t="n">
        <f aca="false">SOCf!I8</f>
        <v>0</v>
      </c>
      <c r="E6" s="25" t="n">
        <f aca="false">SOCf!J8</f>
        <v>0</v>
      </c>
      <c r="F6" s="25" t="n">
        <f aca="false">SOCf!M8</f>
        <v>0</v>
      </c>
      <c r="G6" s="25" t="n">
        <f aca="false">SOCf!P8</f>
        <v>0</v>
      </c>
      <c r="H6" s="25" t="n">
        <f aca="false">SOCf!Q8</f>
        <v>0</v>
      </c>
      <c r="I6" s="25" t="n">
        <f aca="false">SOCf!R8</f>
        <v>0</v>
      </c>
      <c r="J6" s="25" t="n">
        <f aca="false">SOCf!U8</f>
        <v>0</v>
      </c>
      <c r="K6" s="25" t="n">
        <f aca="false">SOCf!X8</f>
        <v>0</v>
      </c>
      <c r="L6" s="25" t="n">
        <f aca="false">SOCf!Y8</f>
        <v>0</v>
      </c>
      <c r="M6" s="25" t="n">
        <f aca="false">SOCf!Z8</f>
        <v>0</v>
      </c>
    </row>
    <row r="7" customFormat="false" ht="13.8" hidden="false" customHeight="false" outlineLevel="0" collapsed="false">
      <c r="A7" s="23" t="n">
        <v>102</v>
      </c>
      <c r="B7" s="25" t="n">
        <f aca="false">SOCf!E9</f>
        <v>0</v>
      </c>
      <c r="C7" s="25" t="n">
        <f aca="false">SOCf!H9</f>
        <v>0</v>
      </c>
      <c r="D7" s="25" t="n">
        <f aca="false">SOCf!I9</f>
        <v>0</v>
      </c>
      <c r="E7" s="25" t="n">
        <f aca="false">SOCf!J9</f>
        <v>0</v>
      </c>
      <c r="F7" s="25" t="n">
        <f aca="false">SOCf!M9</f>
        <v>0</v>
      </c>
      <c r="G7" s="25" t="n">
        <f aca="false">SOCf!P9</f>
        <v>0</v>
      </c>
      <c r="H7" s="25" t="n">
        <f aca="false">SOCf!Q9</f>
        <v>0</v>
      </c>
      <c r="I7" s="25" t="n">
        <f aca="false">SOCf!R9</f>
        <v>0</v>
      </c>
      <c r="J7" s="25" t="n">
        <f aca="false">SOCf!U9</f>
        <v>0</v>
      </c>
      <c r="K7" s="25" t="n">
        <f aca="false">SOCf!X9</f>
        <v>0</v>
      </c>
      <c r="L7" s="25" t="n">
        <f aca="false">SOCf!Y9</f>
        <v>0</v>
      </c>
      <c r="M7" s="25" t="n">
        <f aca="false">SOCf!Z9</f>
        <v>0</v>
      </c>
    </row>
    <row r="8" customFormat="false" ht="13.8" hidden="false" customHeight="false" outlineLevel="0" collapsed="false">
      <c r="A8" s="23" t="n">
        <v>202</v>
      </c>
      <c r="B8" s="25" t="n">
        <f aca="false">SOCf!E10</f>
        <v>0</v>
      </c>
      <c r="C8" s="25" t="n">
        <f aca="false">SOCf!H10</f>
        <v>0</v>
      </c>
      <c r="D8" s="25" t="n">
        <f aca="false">SOCf!I10</f>
        <v>0</v>
      </c>
      <c r="E8" s="25" t="n">
        <f aca="false">SOCf!J10</f>
        <v>0</v>
      </c>
      <c r="F8" s="25" t="n">
        <f aca="false">SOCf!M10</f>
        <v>0</v>
      </c>
      <c r="G8" s="25" t="n">
        <f aca="false">SOCf!P10</f>
        <v>0</v>
      </c>
      <c r="H8" s="25" t="n">
        <f aca="false">SOCf!Q10</f>
        <v>0</v>
      </c>
      <c r="I8" s="25" t="n">
        <f aca="false">SOCf!R10</f>
        <v>0</v>
      </c>
      <c r="J8" s="25" t="n">
        <f aca="false">SOCf!U10</f>
        <v>0</v>
      </c>
      <c r="K8" s="25" t="n">
        <f aca="false">SOCf!X10</f>
        <v>0</v>
      </c>
      <c r="L8" s="25" t="n">
        <f aca="false">SOCf!Y10</f>
        <v>0</v>
      </c>
      <c r="M8" s="25" t="n">
        <f aca="false">SOCf!Z10</f>
        <v>0</v>
      </c>
    </row>
    <row r="9" customFormat="false" ht="13.8" hidden="false" customHeight="false" outlineLevel="0" collapsed="false">
      <c r="A9" s="23" t="n">
        <v>302</v>
      </c>
      <c r="B9" s="25" t="n">
        <f aca="false">SOCf!E11</f>
        <v>0</v>
      </c>
      <c r="C9" s="25" t="n">
        <f aca="false">SOCf!H11</f>
        <v>0</v>
      </c>
      <c r="D9" s="25" t="n">
        <f aca="false">SOCf!I11</f>
        <v>0</v>
      </c>
      <c r="E9" s="25" t="n">
        <f aca="false">SOCf!J11</f>
        <v>0</v>
      </c>
      <c r="F9" s="25" t="n">
        <f aca="false">SOCf!M11</f>
        <v>0</v>
      </c>
      <c r="G9" s="25" t="n">
        <f aca="false">SOCf!P11</f>
        <v>0</v>
      </c>
      <c r="H9" s="25" t="n">
        <f aca="false">SOCf!Q11</f>
        <v>0</v>
      </c>
      <c r="I9" s="25" t="n">
        <f aca="false">SOCf!R11</f>
        <v>0</v>
      </c>
      <c r="J9" s="25" t="n">
        <f aca="false">SOCf!U11</f>
        <v>0</v>
      </c>
      <c r="K9" s="25" t="n">
        <f aca="false">SOCf!X11</f>
        <v>0</v>
      </c>
      <c r="L9" s="25" t="n">
        <f aca="false">SOCf!Y11</f>
        <v>0</v>
      </c>
      <c r="M9" s="25" t="n">
        <f aca="false">SOCf!Z11</f>
        <v>0</v>
      </c>
    </row>
    <row r="10" customFormat="false" ht="13.8" hidden="false" customHeight="false" outlineLevel="0" collapsed="false">
      <c r="A10" s="23" t="n">
        <v>402</v>
      </c>
      <c r="B10" s="25" t="n">
        <f aca="false">SOCf!E12</f>
        <v>0</v>
      </c>
      <c r="C10" s="25" t="n">
        <f aca="false">SOCf!H12</f>
        <v>0</v>
      </c>
      <c r="D10" s="25" t="n">
        <f aca="false">SOCf!I12</f>
        <v>0</v>
      </c>
      <c r="E10" s="25" t="n">
        <f aca="false">SOCf!J12</f>
        <v>0</v>
      </c>
      <c r="F10" s="25" t="n">
        <f aca="false">SOCf!M12</f>
        <v>0</v>
      </c>
      <c r="G10" s="25" t="n">
        <f aca="false">SOCf!P12</f>
        <v>0</v>
      </c>
      <c r="H10" s="25" t="n">
        <f aca="false">SOCf!Q12</f>
        <v>0</v>
      </c>
      <c r="I10" s="25" t="n">
        <f aca="false">SOCf!R12</f>
        <v>0</v>
      </c>
      <c r="J10" s="25" t="n">
        <f aca="false">SOCf!U12</f>
        <v>0</v>
      </c>
      <c r="K10" s="25" t="n">
        <f aca="false">SOCf!X12</f>
        <v>0</v>
      </c>
      <c r="L10" s="25" t="n">
        <f aca="false">SOCf!Y12</f>
        <v>0</v>
      </c>
      <c r="M10" s="25" t="n">
        <f aca="false">SOCf!Z12</f>
        <v>0</v>
      </c>
    </row>
    <row r="11" customFormat="false" ht="13.8" hidden="false" customHeight="false" outlineLevel="0" collapsed="false">
      <c r="A11" s="23" t="n">
        <v>502</v>
      </c>
      <c r="B11" s="25" t="n">
        <f aca="false">SOCf!E13</f>
        <v>0</v>
      </c>
      <c r="C11" s="25" t="n">
        <f aca="false">SOCf!H13</f>
        <v>0</v>
      </c>
      <c r="D11" s="25" t="n">
        <f aca="false">SOCf!I13</f>
        <v>0</v>
      </c>
      <c r="E11" s="25" t="n">
        <f aca="false">SOCf!J13</f>
        <v>0</v>
      </c>
      <c r="F11" s="25" t="n">
        <f aca="false">SOCf!M13</f>
        <v>0</v>
      </c>
      <c r="G11" s="25" t="n">
        <f aca="false">SOCf!P13</f>
        <v>0</v>
      </c>
      <c r="H11" s="25" t="n">
        <f aca="false">SOCf!Q13</f>
        <v>0</v>
      </c>
      <c r="I11" s="25" t="n">
        <f aca="false">SOCf!R13</f>
        <v>0</v>
      </c>
      <c r="J11" s="25" t="n">
        <f aca="false">SOCf!U13</f>
        <v>0</v>
      </c>
      <c r="K11" s="25" t="n">
        <f aca="false">SOCf!X13</f>
        <v>0</v>
      </c>
      <c r="L11" s="25" t="n">
        <f aca="false">SOCf!Y13</f>
        <v>0</v>
      </c>
      <c r="M11" s="25" t="n">
        <f aca="false">SOCf!Z13</f>
        <v>0</v>
      </c>
    </row>
    <row r="12" customFormat="false" ht="13.8" hidden="false" customHeight="false" outlineLevel="0" collapsed="false">
      <c r="A12" s="23" t="n">
        <v>103</v>
      </c>
      <c r="B12" s="28" t="str">
        <f aca="false">SOCf!E14</f>
        <v>1</v>
      </c>
      <c r="C12" s="25" t="n">
        <f aca="false">SOCf!H14</f>
        <v>0</v>
      </c>
      <c r="D12" s="25" t="n">
        <f aca="false">SOCf!I14</f>
        <v>1</v>
      </c>
      <c r="E12" s="25" t="n">
        <f aca="false">SOCf!J14</f>
        <v>1</v>
      </c>
      <c r="F12" s="28" t="str">
        <f aca="false">SOCf!M14</f>
        <v>1</v>
      </c>
      <c r="G12" s="25" t="n">
        <f aca="false">SOCf!P14</f>
        <v>0</v>
      </c>
      <c r="H12" s="25" t="n">
        <f aca="false">SOCf!Q14</f>
        <v>1</v>
      </c>
      <c r="I12" s="25" t="n">
        <f aca="false">SOCf!R14</f>
        <v>1</v>
      </c>
      <c r="J12" s="28" t="str">
        <f aca="false">SOCf!U14</f>
        <v>1</v>
      </c>
      <c r="K12" s="25" t="n">
        <f aca="false">SOCf!X14</f>
        <v>0</v>
      </c>
      <c r="L12" s="25" t="n">
        <f aca="false">SOCf!Y14</f>
        <v>1</v>
      </c>
      <c r="M12" s="25" t="n">
        <f aca="false">SOCf!Z14</f>
        <v>1</v>
      </c>
    </row>
    <row r="13" customFormat="false" ht="13.8" hidden="false" customHeight="false" outlineLevel="0" collapsed="false">
      <c r="A13" s="23" t="n">
        <v>203</v>
      </c>
      <c r="B13" s="28" t="str">
        <f aca="false">SOCf!E15</f>
        <v>1</v>
      </c>
      <c r="C13" s="25" t="n">
        <f aca="false">SOCf!H15</f>
        <v>0</v>
      </c>
      <c r="D13" s="25" t="n">
        <f aca="false">SOCf!I15</f>
        <v>1</v>
      </c>
      <c r="E13" s="25" t="n">
        <f aca="false">SOCf!J15</f>
        <v>1</v>
      </c>
      <c r="F13" s="28" t="str">
        <f aca="false">SOCf!M15</f>
        <v>1</v>
      </c>
      <c r="G13" s="25" t="n">
        <f aca="false">SOCf!P15</f>
        <v>0</v>
      </c>
      <c r="H13" s="25" t="n">
        <f aca="false">SOCf!Q15</f>
        <v>1</v>
      </c>
      <c r="I13" s="25" t="n">
        <f aca="false">SOCf!R15</f>
        <v>1</v>
      </c>
      <c r="J13" s="28" t="str">
        <f aca="false">SOCf!U15</f>
        <v>1</v>
      </c>
      <c r="K13" s="25" t="n">
        <f aca="false">SOCf!X15</f>
        <v>0</v>
      </c>
      <c r="L13" s="25" t="n">
        <f aca="false">SOCf!Y15</f>
        <v>1</v>
      </c>
      <c r="M13" s="25" t="n">
        <f aca="false">SOCf!Z15</f>
        <v>1</v>
      </c>
    </row>
    <row r="14" customFormat="false" ht="13.8" hidden="false" customHeight="false" outlineLevel="0" collapsed="false">
      <c r="A14" s="23" t="n">
        <v>303</v>
      </c>
      <c r="B14" s="28" t="str">
        <f aca="false">SOCf!E16</f>
        <v>1</v>
      </c>
      <c r="C14" s="25" t="n">
        <f aca="false">SOCf!H16</f>
        <v>0</v>
      </c>
      <c r="D14" s="25" t="n">
        <f aca="false">SOCf!I16</f>
        <v>1</v>
      </c>
      <c r="E14" s="25" t="n">
        <f aca="false">SOCf!J16</f>
        <v>1</v>
      </c>
      <c r="F14" s="28" t="str">
        <f aca="false">SOCf!M16</f>
        <v>1</v>
      </c>
      <c r="G14" s="25" t="n">
        <f aca="false">SOCf!P16</f>
        <v>0</v>
      </c>
      <c r="H14" s="25" t="n">
        <f aca="false">SOCf!Q16</f>
        <v>1</v>
      </c>
      <c r="I14" s="25" t="n">
        <f aca="false">SOCf!R16</f>
        <v>1</v>
      </c>
      <c r="J14" s="28" t="str">
        <f aca="false">SOCf!U16</f>
        <v>1</v>
      </c>
      <c r="K14" s="25" t="n">
        <f aca="false">SOCf!X16</f>
        <v>0</v>
      </c>
      <c r="L14" s="25" t="n">
        <f aca="false">SOCf!Y16</f>
        <v>1</v>
      </c>
      <c r="M14" s="25" t="n">
        <f aca="false">SOCf!Z16</f>
        <v>1</v>
      </c>
    </row>
    <row r="15" customFormat="false" ht="13.8" hidden="false" customHeight="false" outlineLevel="0" collapsed="false">
      <c r="A15" s="23" t="n">
        <v>403</v>
      </c>
      <c r="B15" s="28" t="str">
        <f aca="false">SOCf!E17</f>
        <v>1</v>
      </c>
      <c r="C15" s="25" t="n">
        <f aca="false">SOCf!H17</f>
        <v>0</v>
      </c>
      <c r="D15" s="25" t="n">
        <f aca="false">SOCf!I17</f>
        <v>1</v>
      </c>
      <c r="E15" s="25" t="n">
        <f aca="false">SOCf!J17</f>
        <v>1</v>
      </c>
      <c r="F15" s="28" t="str">
        <f aca="false">SOCf!M17</f>
        <v>1</v>
      </c>
      <c r="G15" s="25" t="n">
        <f aca="false">SOCf!P17</f>
        <v>0</v>
      </c>
      <c r="H15" s="25" t="n">
        <f aca="false">SOCf!Q17</f>
        <v>1</v>
      </c>
      <c r="I15" s="25" t="n">
        <f aca="false">SOCf!R17</f>
        <v>1</v>
      </c>
      <c r="J15" s="28" t="str">
        <f aca="false">SOCf!U17</f>
        <v>1</v>
      </c>
      <c r="K15" s="25" t="n">
        <f aca="false">SOCf!X17</f>
        <v>0</v>
      </c>
      <c r="L15" s="25" t="n">
        <f aca="false">SOCf!Y17</f>
        <v>1</v>
      </c>
      <c r="M15" s="25" t="n">
        <f aca="false">SOCf!Z17</f>
        <v>1</v>
      </c>
    </row>
    <row r="16" customFormat="false" ht="13.8" hidden="false" customHeight="false" outlineLevel="0" collapsed="false">
      <c r="A16" s="23" t="n">
        <v>503</v>
      </c>
      <c r="B16" s="28" t="str">
        <f aca="false">SOCf!E18</f>
        <v>1</v>
      </c>
      <c r="C16" s="25" t="n">
        <f aca="false">SOCf!H18</f>
        <v>0</v>
      </c>
      <c r="D16" s="25" t="n">
        <f aca="false">SOCf!I18</f>
        <v>1</v>
      </c>
      <c r="E16" s="25" t="n">
        <f aca="false">SOCf!J18</f>
        <v>1</v>
      </c>
      <c r="F16" s="28" t="str">
        <f aca="false">SOCf!M18</f>
        <v>1</v>
      </c>
      <c r="G16" s="25" t="n">
        <f aca="false">SOCf!P18</f>
        <v>0</v>
      </c>
      <c r="H16" s="25" t="n">
        <f aca="false">SOCf!Q18</f>
        <v>1</v>
      </c>
      <c r="I16" s="25" t="n">
        <f aca="false">SOCf!R18</f>
        <v>1</v>
      </c>
      <c r="J16" s="28" t="str">
        <f aca="false">SOCf!U18</f>
        <v>1</v>
      </c>
      <c r="K16" s="25" t="n">
        <f aca="false">SOCf!X18</f>
        <v>0</v>
      </c>
      <c r="L16" s="25" t="n">
        <f aca="false">SOCf!Y18</f>
        <v>1</v>
      </c>
      <c r="M16" s="25" t="n">
        <f aca="false">SOCf!Z18</f>
        <v>1</v>
      </c>
    </row>
    <row r="17" customFormat="false" ht="13.8" hidden="false" customHeight="false" outlineLevel="0" collapsed="false">
      <c r="A17" s="23" t="n">
        <v>104</v>
      </c>
      <c r="B17" s="28" t="str">
        <f aca="false">SOCf!E19</f>
        <v>1</v>
      </c>
      <c r="C17" s="25" t="n">
        <f aca="false">SOCf!H19</f>
        <v>0</v>
      </c>
      <c r="D17" s="25" t="n">
        <f aca="false">SOCf!I19</f>
        <v>1</v>
      </c>
      <c r="E17" s="25" t="n">
        <f aca="false">SOCf!J19</f>
        <v>1</v>
      </c>
      <c r="F17" s="28" t="str">
        <f aca="false">SOCf!M19</f>
        <v>0.95</v>
      </c>
      <c r="G17" s="28" t="n">
        <f aca="false">SOCf!P19</f>
        <v>0.06175</v>
      </c>
      <c r="H17" s="28" t="n">
        <f aca="false">SOCf!Q19</f>
        <v>0.8265</v>
      </c>
      <c r="I17" s="28" t="n">
        <f aca="false">SOCf!R19</f>
        <v>1.0735</v>
      </c>
      <c r="J17" s="28" t="str">
        <f aca="false">SOCf!U19</f>
        <v>1</v>
      </c>
      <c r="K17" s="25" t="n">
        <f aca="false">SOCf!X19</f>
        <v>0</v>
      </c>
      <c r="L17" s="25" t="n">
        <f aca="false">SOCf!Y19</f>
        <v>1</v>
      </c>
      <c r="M17" s="25" t="n">
        <f aca="false">SOCf!Z19</f>
        <v>1</v>
      </c>
    </row>
    <row r="18" customFormat="false" ht="13.8" hidden="false" customHeight="false" outlineLevel="0" collapsed="false">
      <c r="A18" s="23" t="n">
        <v>204</v>
      </c>
      <c r="B18" s="28" t="str">
        <f aca="false">SOCf!E20</f>
        <v>1</v>
      </c>
      <c r="C18" s="25" t="n">
        <f aca="false">SOCf!H20</f>
        <v>0</v>
      </c>
      <c r="D18" s="25" t="n">
        <f aca="false">SOCf!I20</f>
        <v>1</v>
      </c>
      <c r="E18" s="25" t="n">
        <f aca="false">SOCf!J20</f>
        <v>1</v>
      </c>
      <c r="F18" s="28" t="str">
        <f aca="false">SOCf!M20</f>
        <v>0.97</v>
      </c>
      <c r="G18" s="28" t="n">
        <f aca="false">SOCf!P20</f>
        <v>0.05335</v>
      </c>
      <c r="H18" s="28" t="n">
        <f aca="false">SOCf!Q20</f>
        <v>0.8633</v>
      </c>
      <c r="I18" s="28" t="n">
        <f aca="false">SOCf!R20</f>
        <v>1.0767</v>
      </c>
      <c r="J18" s="28" t="str">
        <f aca="false">SOCf!U20</f>
        <v>1</v>
      </c>
      <c r="K18" s="25" t="n">
        <f aca="false">SOCf!X20</f>
        <v>0</v>
      </c>
      <c r="L18" s="25" t="n">
        <f aca="false">SOCf!Y20</f>
        <v>1</v>
      </c>
      <c r="M18" s="25" t="n">
        <f aca="false">SOCf!Z20</f>
        <v>1</v>
      </c>
    </row>
    <row r="19" customFormat="false" ht="13.8" hidden="false" customHeight="false" outlineLevel="0" collapsed="false">
      <c r="A19" s="23" t="n">
        <v>304</v>
      </c>
      <c r="B19" s="28" t="str">
        <f aca="false">SOCf!E21</f>
        <v>1</v>
      </c>
      <c r="C19" s="25" t="n">
        <f aca="false">SOCf!H21</f>
        <v>0</v>
      </c>
      <c r="D19" s="25" t="n">
        <f aca="false">SOCf!I21</f>
        <v>1</v>
      </c>
      <c r="E19" s="25" t="n">
        <f aca="false">SOCf!J21</f>
        <v>1</v>
      </c>
      <c r="F19" s="28" t="str">
        <f aca="false">SOCf!M21</f>
        <v>0.97</v>
      </c>
      <c r="G19" s="28" t="n">
        <f aca="false">SOCf!P21</f>
        <v>0.05335</v>
      </c>
      <c r="H19" s="28" t="n">
        <f aca="false">SOCf!Q21</f>
        <v>0.8633</v>
      </c>
      <c r="I19" s="28" t="n">
        <f aca="false">SOCf!R21</f>
        <v>1.0767</v>
      </c>
      <c r="J19" s="28" t="str">
        <f aca="false">SOCf!U21</f>
        <v>1</v>
      </c>
      <c r="K19" s="25" t="n">
        <f aca="false">SOCf!X21</f>
        <v>0</v>
      </c>
      <c r="L19" s="25" t="n">
        <f aca="false">SOCf!Y21</f>
        <v>1</v>
      </c>
      <c r="M19" s="25" t="n">
        <f aca="false">SOCf!Z21</f>
        <v>1</v>
      </c>
    </row>
    <row r="20" customFormat="false" ht="13.8" hidden="false" customHeight="false" outlineLevel="0" collapsed="false">
      <c r="A20" s="23" t="n">
        <v>404</v>
      </c>
      <c r="B20" s="28" t="str">
        <f aca="false">SOCf!E22</f>
        <v>1</v>
      </c>
      <c r="C20" s="25" t="n">
        <f aca="false">SOCf!H22</f>
        <v>0</v>
      </c>
      <c r="D20" s="25" t="n">
        <f aca="false">SOCf!I22</f>
        <v>1</v>
      </c>
      <c r="E20" s="25" t="n">
        <f aca="false">SOCf!J22</f>
        <v>1</v>
      </c>
      <c r="F20" s="28" t="str">
        <f aca="false">SOCf!M22</f>
        <v>0.97</v>
      </c>
      <c r="G20" s="28" t="n">
        <f aca="false">SOCf!P22</f>
        <v>0.05335</v>
      </c>
      <c r="H20" s="28" t="n">
        <f aca="false">SOCf!Q22</f>
        <v>0.8633</v>
      </c>
      <c r="I20" s="28" t="n">
        <f aca="false">SOCf!R22</f>
        <v>1.0767</v>
      </c>
      <c r="J20" s="28" t="str">
        <f aca="false">SOCf!U22</f>
        <v>1</v>
      </c>
      <c r="K20" s="25" t="n">
        <f aca="false">SOCf!X22</f>
        <v>0</v>
      </c>
      <c r="L20" s="25" t="n">
        <f aca="false">SOCf!Y22</f>
        <v>1</v>
      </c>
      <c r="M20" s="25" t="n">
        <f aca="false">SOCf!Z22</f>
        <v>1</v>
      </c>
    </row>
    <row r="21" customFormat="false" ht="13.8" hidden="false" customHeight="false" outlineLevel="0" collapsed="false">
      <c r="A21" s="23" t="n">
        <v>504</v>
      </c>
      <c r="B21" s="28" t="str">
        <f aca="false">SOCf!E23</f>
        <v>1</v>
      </c>
      <c r="C21" s="25" t="n">
        <f aca="false">SOCf!H23</f>
        <v>0</v>
      </c>
      <c r="D21" s="25" t="n">
        <f aca="false">SOCf!I23</f>
        <v>1</v>
      </c>
      <c r="E21" s="25" t="n">
        <f aca="false">SOCf!J23</f>
        <v>1</v>
      </c>
      <c r="F21" s="28" t="str">
        <f aca="false">SOCf!M23</f>
        <v>0.96</v>
      </c>
      <c r="G21" s="28" t="n">
        <f aca="false">SOCf!P23</f>
        <v>0.192</v>
      </c>
      <c r="H21" s="28" t="n">
        <f aca="false">SOCf!Q23</f>
        <v>0.576</v>
      </c>
      <c r="I21" s="28" t="n">
        <f aca="false">SOCf!R23</f>
        <v>1.344</v>
      </c>
      <c r="J21" s="28" t="str">
        <f aca="false">SOCf!U23</f>
        <v>1</v>
      </c>
      <c r="K21" s="25" t="n">
        <f aca="false">SOCf!X23</f>
        <v>0</v>
      </c>
      <c r="L21" s="25" t="n">
        <f aca="false">SOCf!Y23</f>
        <v>1</v>
      </c>
      <c r="M21" s="25" t="n">
        <f aca="false">SOCf!Z23</f>
        <v>1</v>
      </c>
    </row>
    <row r="22" customFormat="false" ht="13.8" hidden="false" customHeight="false" outlineLevel="0" collapsed="false">
      <c r="A22" s="23" t="n">
        <v>105</v>
      </c>
      <c r="B22" s="28" t="str">
        <f aca="false">SOCf!E24</f>
        <v>1</v>
      </c>
      <c r="C22" s="25" t="n">
        <f aca="false">SOCf!H24</f>
        <v>0</v>
      </c>
      <c r="D22" s="25" t="n">
        <f aca="false">SOCf!I24</f>
        <v>1</v>
      </c>
      <c r="E22" s="25" t="n">
        <f aca="false">SOCf!J24</f>
        <v>1</v>
      </c>
      <c r="F22" s="28" t="str">
        <f aca="false">SOCf!M24</f>
        <v>1</v>
      </c>
      <c r="G22" s="25" t="n">
        <f aca="false">SOCf!P24</f>
        <v>0</v>
      </c>
      <c r="H22" s="25" t="n">
        <f aca="false">SOCf!Q24</f>
        <v>1</v>
      </c>
      <c r="I22" s="25" t="n">
        <f aca="false">SOCf!R24</f>
        <v>1</v>
      </c>
      <c r="J22" s="28" t="str">
        <f aca="false">SOCf!U24</f>
        <v>1</v>
      </c>
      <c r="K22" s="25" t="n">
        <f aca="false">SOCf!X24</f>
        <v>0</v>
      </c>
      <c r="L22" s="25" t="n">
        <f aca="false">SOCf!Y24</f>
        <v>1</v>
      </c>
      <c r="M22" s="25" t="n">
        <f aca="false">SOCf!Z24</f>
        <v>1</v>
      </c>
    </row>
    <row r="23" customFormat="false" ht="13.8" hidden="false" customHeight="false" outlineLevel="0" collapsed="false">
      <c r="A23" s="23" t="n">
        <v>205</v>
      </c>
      <c r="B23" s="28" t="str">
        <f aca="false">SOCf!E25</f>
        <v>1</v>
      </c>
      <c r="C23" s="25" t="n">
        <f aca="false">SOCf!H25</f>
        <v>0</v>
      </c>
      <c r="D23" s="25" t="n">
        <f aca="false">SOCf!I25</f>
        <v>1</v>
      </c>
      <c r="E23" s="25" t="n">
        <f aca="false">SOCf!J25</f>
        <v>1</v>
      </c>
      <c r="F23" s="28" t="str">
        <f aca="false">SOCf!M25</f>
        <v>1</v>
      </c>
      <c r="G23" s="25" t="n">
        <f aca="false">SOCf!P25</f>
        <v>0</v>
      </c>
      <c r="H23" s="25" t="n">
        <f aca="false">SOCf!Q25</f>
        <v>1</v>
      </c>
      <c r="I23" s="25" t="n">
        <f aca="false">SOCf!R25</f>
        <v>1</v>
      </c>
      <c r="J23" s="28" t="str">
        <f aca="false">SOCf!U25</f>
        <v>1</v>
      </c>
      <c r="K23" s="25" t="n">
        <f aca="false">SOCf!X25</f>
        <v>0</v>
      </c>
      <c r="L23" s="25" t="n">
        <f aca="false">SOCf!Y25</f>
        <v>1</v>
      </c>
      <c r="M23" s="25" t="n">
        <f aca="false">SOCf!Z25</f>
        <v>1</v>
      </c>
    </row>
    <row r="24" customFormat="false" ht="13.8" hidden="false" customHeight="false" outlineLevel="0" collapsed="false">
      <c r="A24" s="23" t="n">
        <v>305</v>
      </c>
      <c r="B24" s="28" t="str">
        <f aca="false">SOCf!E26</f>
        <v>1</v>
      </c>
      <c r="C24" s="25" t="n">
        <f aca="false">SOCf!H26</f>
        <v>0</v>
      </c>
      <c r="D24" s="25" t="n">
        <f aca="false">SOCf!I26</f>
        <v>1</v>
      </c>
      <c r="E24" s="25" t="n">
        <f aca="false">SOCf!J26</f>
        <v>1</v>
      </c>
      <c r="F24" s="28" t="str">
        <f aca="false">SOCf!M26</f>
        <v>1</v>
      </c>
      <c r="G24" s="25" t="n">
        <f aca="false">SOCf!P26</f>
        <v>0</v>
      </c>
      <c r="H24" s="25" t="n">
        <f aca="false">SOCf!Q26</f>
        <v>1</v>
      </c>
      <c r="I24" s="25" t="n">
        <f aca="false">SOCf!R26</f>
        <v>1</v>
      </c>
      <c r="J24" s="28" t="str">
        <f aca="false">SOCf!U26</f>
        <v>1</v>
      </c>
      <c r="K24" s="25" t="n">
        <f aca="false">SOCf!X26</f>
        <v>0</v>
      </c>
      <c r="L24" s="25" t="n">
        <f aca="false">SOCf!Y26</f>
        <v>1</v>
      </c>
      <c r="M24" s="25" t="n">
        <f aca="false">SOCf!Z26</f>
        <v>1</v>
      </c>
    </row>
    <row r="25" customFormat="false" ht="13.8" hidden="false" customHeight="false" outlineLevel="0" collapsed="false">
      <c r="A25" s="23" t="n">
        <v>405</v>
      </c>
      <c r="B25" s="28" t="str">
        <f aca="false">SOCf!E27</f>
        <v>1</v>
      </c>
      <c r="C25" s="25" t="n">
        <f aca="false">SOCf!H27</f>
        <v>0</v>
      </c>
      <c r="D25" s="25" t="n">
        <f aca="false">SOCf!I27</f>
        <v>1</v>
      </c>
      <c r="E25" s="25" t="n">
        <f aca="false">SOCf!J27</f>
        <v>1</v>
      </c>
      <c r="F25" s="28" t="str">
        <f aca="false">SOCf!M27</f>
        <v>1</v>
      </c>
      <c r="G25" s="25" t="n">
        <f aca="false">SOCf!P27</f>
        <v>0</v>
      </c>
      <c r="H25" s="25" t="n">
        <f aca="false">SOCf!Q27</f>
        <v>1</v>
      </c>
      <c r="I25" s="25" t="n">
        <f aca="false">SOCf!R27</f>
        <v>1</v>
      </c>
      <c r="J25" s="28" t="str">
        <f aca="false">SOCf!U27</f>
        <v>1</v>
      </c>
      <c r="K25" s="25" t="n">
        <f aca="false">SOCf!X27</f>
        <v>0</v>
      </c>
      <c r="L25" s="25" t="n">
        <f aca="false">SOCf!Y27</f>
        <v>1</v>
      </c>
      <c r="M25" s="25" t="n">
        <f aca="false">SOCf!Z27</f>
        <v>1</v>
      </c>
    </row>
    <row r="26" customFormat="false" ht="13.8" hidden="false" customHeight="false" outlineLevel="0" collapsed="false">
      <c r="A26" s="23" t="n">
        <v>505</v>
      </c>
      <c r="B26" s="28" t="str">
        <f aca="false">SOCf!E28</f>
        <v>1</v>
      </c>
      <c r="C26" s="25" t="n">
        <f aca="false">SOCf!H28</f>
        <v>0</v>
      </c>
      <c r="D26" s="25" t="n">
        <f aca="false">SOCf!I28</f>
        <v>1</v>
      </c>
      <c r="E26" s="25" t="n">
        <f aca="false">SOCf!J28</f>
        <v>1</v>
      </c>
      <c r="F26" s="28" t="str">
        <f aca="false">SOCf!M28</f>
        <v>1</v>
      </c>
      <c r="G26" s="25" t="n">
        <f aca="false">SOCf!P28</f>
        <v>0</v>
      </c>
      <c r="H26" s="25" t="n">
        <f aca="false">SOCf!Q28</f>
        <v>1</v>
      </c>
      <c r="I26" s="25" t="n">
        <f aca="false">SOCf!R28</f>
        <v>1</v>
      </c>
      <c r="J26" s="28" t="str">
        <f aca="false">SOCf!U28</f>
        <v>1</v>
      </c>
      <c r="K26" s="25" t="n">
        <f aca="false">SOCf!X28</f>
        <v>0</v>
      </c>
      <c r="L26" s="25" t="n">
        <f aca="false">SOCf!Y28</f>
        <v>1</v>
      </c>
      <c r="M26" s="25" t="n">
        <f aca="false">SOCf!Z28</f>
        <v>1</v>
      </c>
    </row>
    <row r="27" customFormat="false" ht="13.8" hidden="false" customHeight="false" outlineLevel="0" collapsed="false">
      <c r="A27" s="23" t="n">
        <v>106</v>
      </c>
      <c r="B27" s="28" t="str">
        <f aca="false">SOCf!E29</f>
        <v>0.69</v>
      </c>
      <c r="C27" s="28" t="n">
        <f aca="false">SOCf!H29</f>
        <v>0.0414</v>
      </c>
      <c r="D27" s="28" t="n">
        <f aca="false">SOCf!I29</f>
        <v>0.6072</v>
      </c>
      <c r="E27" s="28" t="n">
        <f aca="false">SOCf!J29</f>
        <v>0.7728</v>
      </c>
      <c r="F27" s="28" t="str">
        <f aca="false">SOCf!M29</f>
        <v>1</v>
      </c>
      <c r="G27" s="25" t="n">
        <f aca="false">SOCf!P29</f>
        <v>0</v>
      </c>
      <c r="H27" s="25" t="n">
        <f aca="false">SOCf!Q29</f>
        <v>1</v>
      </c>
      <c r="I27" s="25" t="n">
        <f aca="false">SOCf!R29</f>
        <v>1</v>
      </c>
      <c r="J27" s="28" t="str">
        <f aca="false">SOCf!U29</f>
        <v>0.92</v>
      </c>
      <c r="K27" s="28" t="n">
        <f aca="false">SOCf!X29</f>
        <v>0.0644</v>
      </c>
      <c r="L27" s="28" t="n">
        <f aca="false">SOCf!Y29</f>
        <v>0.7912</v>
      </c>
      <c r="M27" s="28" t="n">
        <f aca="false">SOCf!Z29</f>
        <v>1.0488</v>
      </c>
    </row>
    <row r="28" customFormat="false" ht="13.8" hidden="false" customHeight="false" outlineLevel="0" collapsed="false">
      <c r="A28" s="23" t="n">
        <v>206</v>
      </c>
      <c r="B28" s="28" t="str">
        <f aca="false">SOCf!E30</f>
        <v>0.58</v>
      </c>
      <c r="C28" s="28" t="n">
        <f aca="false">SOCf!H30</f>
        <v>0.1769</v>
      </c>
      <c r="D28" s="28" t="n">
        <f aca="false">SOCf!I30</f>
        <v>0.2262</v>
      </c>
      <c r="E28" s="28" t="n">
        <f aca="false">SOCf!J30</f>
        <v>0.9338</v>
      </c>
      <c r="F28" s="28" t="str">
        <f aca="false">SOCf!M30</f>
        <v>1</v>
      </c>
      <c r="G28" s="25" t="n">
        <f aca="false">SOCf!P30</f>
        <v>0</v>
      </c>
      <c r="H28" s="25" t="n">
        <f aca="false">SOCf!Q30</f>
        <v>1</v>
      </c>
      <c r="I28" s="25" t="n">
        <f aca="false">SOCf!R30</f>
        <v>1</v>
      </c>
      <c r="J28" s="28" t="str">
        <f aca="false">SOCf!U30</f>
        <v>0.95</v>
      </c>
      <c r="K28" s="28" t="n">
        <f aca="false">SOCf!X30</f>
        <v>0.06175</v>
      </c>
      <c r="L28" s="28" t="n">
        <f aca="false">SOCf!Y30</f>
        <v>0.8265</v>
      </c>
      <c r="M28" s="28" t="n">
        <f aca="false">SOCf!Z30</f>
        <v>1.0735</v>
      </c>
    </row>
    <row r="29" customFormat="false" ht="13.8" hidden="false" customHeight="false" outlineLevel="0" collapsed="false">
      <c r="A29" s="23" t="n">
        <v>306</v>
      </c>
      <c r="B29" s="28" t="str">
        <f aca="false">SOCf!E31</f>
        <v>0.48</v>
      </c>
      <c r="C29" s="28" t="n">
        <f aca="false">SOCf!H31</f>
        <v>0.1104</v>
      </c>
      <c r="D29" s="28" t="n">
        <f aca="false">SOCf!I31</f>
        <v>0.2592</v>
      </c>
      <c r="E29" s="28" t="n">
        <f aca="false">SOCf!J31</f>
        <v>0.7008</v>
      </c>
      <c r="F29" s="28" t="str">
        <f aca="false">SOCf!M31</f>
        <v>1</v>
      </c>
      <c r="G29" s="25" t="n">
        <f aca="false">SOCf!P31</f>
        <v>0</v>
      </c>
      <c r="H29" s="25" t="n">
        <f aca="false">SOCf!Q31</f>
        <v>1</v>
      </c>
      <c r="I29" s="25" t="n">
        <f aca="false">SOCf!R31</f>
        <v>1</v>
      </c>
      <c r="J29" s="28" t="str">
        <f aca="false">SOCf!U31</f>
        <v>0.92</v>
      </c>
      <c r="K29" s="28" t="n">
        <f aca="false">SOCf!X31</f>
        <v>0.0644</v>
      </c>
      <c r="L29" s="28" t="n">
        <f aca="false">SOCf!Y31</f>
        <v>0.7912</v>
      </c>
      <c r="M29" s="28" t="n">
        <f aca="false">SOCf!Z31</f>
        <v>1.0488</v>
      </c>
    </row>
    <row r="30" customFormat="false" ht="13.8" hidden="false" customHeight="false" outlineLevel="0" collapsed="false">
      <c r="A30" s="23" t="n">
        <v>406</v>
      </c>
      <c r="B30" s="28" t="str">
        <f aca="false">SOCf!E32</f>
        <v>0.48</v>
      </c>
      <c r="C30" s="28" t="n">
        <f aca="false">SOCf!H32</f>
        <v>0.1104</v>
      </c>
      <c r="D30" s="28" t="n">
        <f aca="false">SOCf!I32</f>
        <v>0.2592</v>
      </c>
      <c r="E30" s="28" t="n">
        <f aca="false">SOCf!J32</f>
        <v>0.7008</v>
      </c>
      <c r="F30" s="28" t="str">
        <f aca="false">SOCf!M32</f>
        <v>1</v>
      </c>
      <c r="G30" s="25" t="n">
        <f aca="false">SOCf!P32</f>
        <v>0</v>
      </c>
      <c r="H30" s="25" t="n">
        <f aca="false">SOCf!Q32</f>
        <v>1</v>
      </c>
      <c r="I30" s="25" t="n">
        <f aca="false">SOCf!R32</f>
        <v>1</v>
      </c>
      <c r="J30" s="28" t="str">
        <f aca="false">SOCf!U32</f>
        <v>0.92</v>
      </c>
      <c r="K30" s="28" t="n">
        <f aca="false">SOCf!X32</f>
        <v>0.0644</v>
      </c>
      <c r="L30" s="28" t="n">
        <f aca="false">SOCf!Y32</f>
        <v>0.7912</v>
      </c>
      <c r="M30" s="28" t="n">
        <f aca="false">SOCf!Z32</f>
        <v>1.0488</v>
      </c>
    </row>
    <row r="31" customFormat="false" ht="13.8" hidden="false" customHeight="false" outlineLevel="0" collapsed="false">
      <c r="A31" s="23" t="n">
        <v>506</v>
      </c>
      <c r="B31" s="28" t="str">
        <f aca="false">SOCf!E33</f>
        <v>0.64</v>
      </c>
      <c r="C31" s="28" t="n">
        <f aca="false">SOCf!H33</f>
        <v>0.16</v>
      </c>
      <c r="D31" s="28" t="n">
        <f aca="false">SOCf!I33</f>
        <v>0.32</v>
      </c>
      <c r="E31" s="28" t="n">
        <f aca="false">SOCf!J33</f>
        <v>0.96</v>
      </c>
      <c r="F31" s="28" t="str">
        <f aca="false">SOCf!M33</f>
        <v>1</v>
      </c>
      <c r="G31" s="25" t="n">
        <f aca="false">SOCf!P33</f>
        <v>0</v>
      </c>
      <c r="H31" s="25" t="n">
        <f aca="false">SOCf!Q33</f>
        <v>1</v>
      </c>
      <c r="I31" s="25" t="n">
        <f aca="false">SOCf!R33</f>
        <v>1</v>
      </c>
      <c r="J31" s="28" t="str">
        <f aca="false">SOCf!U33</f>
        <v>0.94</v>
      </c>
      <c r="K31" s="28" t="n">
        <f aca="false">SOCf!X33</f>
        <v>0.235</v>
      </c>
      <c r="L31" s="28" t="n">
        <f aca="false">SOCf!Y33</f>
        <v>0.47</v>
      </c>
      <c r="M31" s="28" t="n">
        <f aca="false">SOCf!Z33</f>
        <v>1.41</v>
      </c>
    </row>
    <row r="32" customFormat="false" ht="13.8" hidden="false" customHeight="false" outlineLevel="0" collapsed="false">
      <c r="A32" s="23" t="n">
        <v>107</v>
      </c>
      <c r="B32" s="28" t="str">
        <f aca="false">SOCf!E34</f>
        <v>1</v>
      </c>
      <c r="C32" s="25" t="n">
        <f aca="false">SOCf!H34</f>
        <v>0</v>
      </c>
      <c r="D32" s="25" t="n">
        <f aca="false">SOCf!I34</f>
        <v>1</v>
      </c>
      <c r="E32" s="25" t="n">
        <f aca="false">SOCf!J34</f>
        <v>1</v>
      </c>
      <c r="F32" s="28" t="str">
        <f aca="false">SOCf!M34</f>
        <v>1</v>
      </c>
      <c r="G32" s="25" t="n">
        <f aca="false">SOCf!P34</f>
        <v>0</v>
      </c>
      <c r="H32" s="25" t="n">
        <f aca="false">SOCf!Q34</f>
        <v>1</v>
      </c>
      <c r="I32" s="25" t="n">
        <f aca="false">SOCf!R34</f>
        <v>1</v>
      </c>
      <c r="J32" s="28" t="str">
        <f aca="false">SOCf!U34</f>
        <v>1</v>
      </c>
      <c r="K32" s="25" t="n">
        <f aca="false">SOCf!X34</f>
        <v>0</v>
      </c>
      <c r="L32" s="25" t="n">
        <f aca="false">SOCf!Y34</f>
        <v>1</v>
      </c>
      <c r="M32" s="25" t="n">
        <f aca="false">SOCf!Z34</f>
        <v>1</v>
      </c>
    </row>
    <row r="33" customFormat="false" ht="13.8" hidden="false" customHeight="false" outlineLevel="0" collapsed="false">
      <c r="A33" s="23" t="n">
        <v>207</v>
      </c>
      <c r="B33" s="28" t="str">
        <f aca="false">SOCf!E35</f>
        <v>1</v>
      </c>
      <c r="C33" s="25" t="n">
        <f aca="false">SOCf!H35</f>
        <v>0</v>
      </c>
      <c r="D33" s="25" t="n">
        <f aca="false">SOCf!I35</f>
        <v>1</v>
      </c>
      <c r="E33" s="25" t="n">
        <f aca="false">SOCf!J35</f>
        <v>1</v>
      </c>
      <c r="F33" s="28" t="str">
        <f aca="false">SOCf!M35</f>
        <v>1</v>
      </c>
      <c r="G33" s="25" t="n">
        <f aca="false">SOCf!P35</f>
        <v>0</v>
      </c>
      <c r="H33" s="25" t="n">
        <f aca="false">SOCf!Q35</f>
        <v>1</v>
      </c>
      <c r="I33" s="25" t="n">
        <f aca="false">SOCf!R35</f>
        <v>1</v>
      </c>
      <c r="J33" s="28" t="str">
        <f aca="false">SOCf!U35</f>
        <v>1</v>
      </c>
      <c r="K33" s="25" t="n">
        <f aca="false">SOCf!X35</f>
        <v>0</v>
      </c>
      <c r="L33" s="25" t="n">
        <f aca="false">SOCf!Y35</f>
        <v>1</v>
      </c>
      <c r="M33" s="25" t="n">
        <f aca="false">SOCf!Z35</f>
        <v>1</v>
      </c>
    </row>
    <row r="34" customFormat="false" ht="13.8" hidden="false" customHeight="false" outlineLevel="0" collapsed="false">
      <c r="A34" s="23" t="n">
        <v>307</v>
      </c>
      <c r="B34" s="28" t="str">
        <f aca="false">SOCf!E36</f>
        <v>1</v>
      </c>
      <c r="C34" s="25" t="n">
        <f aca="false">SOCf!H36</f>
        <v>0</v>
      </c>
      <c r="D34" s="25" t="n">
        <f aca="false">SOCf!I36</f>
        <v>1</v>
      </c>
      <c r="E34" s="25" t="n">
        <f aca="false">SOCf!J36</f>
        <v>1</v>
      </c>
      <c r="F34" s="28" t="str">
        <f aca="false">SOCf!M36</f>
        <v>1</v>
      </c>
      <c r="G34" s="25" t="n">
        <f aca="false">SOCf!P36</f>
        <v>0</v>
      </c>
      <c r="H34" s="25" t="n">
        <f aca="false">SOCf!Q36</f>
        <v>1</v>
      </c>
      <c r="I34" s="25" t="n">
        <f aca="false">SOCf!R36</f>
        <v>1</v>
      </c>
      <c r="J34" s="28" t="str">
        <f aca="false">SOCf!U36</f>
        <v>1</v>
      </c>
      <c r="K34" s="25" t="n">
        <f aca="false">SOCf!X36</f>
        <v>0</v>
      </c>
      <c r="L34" s="25" t="n">
        <f aca="false">SOCf!Y36</f>
        <v>1</v>
      </c>
      <c r="M34" s="25" t="n">
        <f aca="false">SOCf!Z36</f>
        <v>1</v>
      </c>
    </row>
    <row r="35" customFormat="false" ht="13.8" hidden="false" customHeight="false" outlineLevel="0" collapsed="false">
      <c r="A35" s="23" t="n">
        <v>407</v>
      </c>
      <c r="B35" s="28" t="str">
        <f aca="false">SOCf!E37</f>
        <v>1</v>
      </c>
      <c r="C35" s="25" t="n">
        <f aca="false">SOCf!H37</f>
        <v>0</v>
      </c>
      <c r="D35" s="25" t="n">
        <f aca="false">SOCf!I37</f>
        <v>1</v>
      </c>
      <c r="E35" s="25" t="n">
        <f aca="false">SOCf!J37</f>
        <v>1</v>
      </c>
      <c r="F35" s="28" t="str">
        <f aca="false">SOCf!M37</f>
        <v>1</v>
      </c>
      <c r="G35" s="25" t="n">
        <f aca="false">SOCf!P37</f>
        <v>0</v>
      </c>
      <c r="H35" s="25" t="n">
        <f aca="false">SOCf!Q37</f>
        <v>1</v>
      </c>
      <c r="I35" s="25" t="n">
        <f aca="false">SOCf!R37</f>
        <v>1</v>
      </c>
      <c r="J35" s="28" t="str">
        <f aca="false">SOCf!U37</f>
        <v>1</v>
      </c>
      <c r="K35" s="25" t="n">
        <f aca="false">SOCf!X37</f>
        <v>0</v>
      </c>
      <c r="L35" s="25" t="n">
        <f aca="false">SOCf!Y37</f>
        <v>1</v>
      </c>
      <c r="M35" s="25" t="n">
        <f aca="false">SOCf!Z37</f>
        <v>1</v>
      </c>
    </row>
    <row r="36" customFormat="false" ht="13.8" hidden="false" customHeight="false" outlineLevel="0" collapsed="false">
      <c r="A36" s="23" t="n">
        <v>507</v>
      </c>
      <c r="B36" s="28" t="str">
        <f aca="false">SOCf!E38</f>
        <v>1</v>
      </c>
      <c r="C36" s="25" t="n">
        <f aca="false">SOCf!H38</f>
        <v>0</v>
      </c>
      <c r="D36" s="25" t="n">
        <f aca="false">SOCf!I38</f>
        <v>1</v>
      </c>
      <c r="E36" s="25" t="n">
        <f aca="false">SOCf!J38</f>
        <v>1</v>
      </c>
      <c r="F36" s="28" t="str">
        <f aca="false">SOCf!M38</f>
        <v>1</v>
      </c>
      <c r="G36" s="28" t="n">
        <f aca="false">SOCf!P38</f>
        <v>0</v>
      </c>
      <c r="H36" s="28" t="n">
        <f aca="false">SOCf!Q38</f>
        <v>1</v>
      </c>
      <c r="I36" s="28" t="n">
        <f aca="false">SOCf!R38</f>
        <v>1</v>
      </c>
      <c r="J36" s="28" t="str">
        <f aca="false">SOCf!U38</f>
        <v>1</v>
      </c>
      <c r="K36" s="25" t="n">
        <f aca="false">SOCf!X38</f>
        <v>0</v>
      </c>
      <c r="L36" s="25" t="n">
        <f aca="false">SOCf!Y38</f>
        <v>1</v>
      </c>
      <c r="M36" s="25" t="n">
        <f aca="false">SOCf!Z38</f>
        <v>1</v>
      </c>
    </row>
    <row r="37" customFormat="false" ht="13.8" hidden="false" customHeight="false" outlineLevel="0" collapsed="false">
      <c r="A37" s="23" t="n">
        <v>108</v>
      </c>
      <c r="B37" s="28" t="str">
        <f aca="false">SOCf!E39</f>
        <v>0.69</v>
      </c>
      <c r="C37" s="28" t="n">
        <f aca="false">SOCf!H39</f>
        <v>0.0414</v>
      </c>
      <c r="D37" s="28" t="n">
        <f aca="false">SOCf!I39</f>
        <v>0.6072</v>
      </c>
      <c r="E37" s="28" t="n">
        <f aca="false">SOCf!J39</f>
        <v>0.7728</v>
      </c>
      <c r="F37" s="28" t="str">
        <f aca="false">SOCf!M39</f>
        <v>1.08</v>
      </c>
      <c r="G37" s="28" t="n">
        <f aca="false">SOCf!P39</f>
        <v>0.027</v>
      </c>
      <c r="H37" s="28" t="n">
        <f aca="false">SOCf!Q39</f>
        <v>1.026</v>
      </c>
      <c r="I37" s="28" t="n">
        <f aca="false">SOCf!R39</f>
        <v>1.134</v>
      </c>
      <c r="J37" s="28" t="str">
        <f aca="false">SOCf!U39</f>
        <v>1.11</v>
      </c>
      <c r="K37" s="28" t="n">
        <f aca="false">SOCf!X39</f>
        <v>0.0555</v>
      </c>
      <c r="L37" s="28" t="n">
        <f aca="false">SOCf!Y39</f>
        <v>0.999</v>
      </c>
      <c r="M37" s="28" t="n">
        <f aca="false">SOCf!Z39</f>
        <v>1.221</v>
      </c>
    </row>
    <row r="38" customFormat="false" ht="13.8" hidden="false" customHeight="false" outlineLevel="0" collapsed="false">
      <c r="A38" s="23" t="n">
        <v>208</v>
      </c>
      <c r="B38" s="28" t="str">
        <f aca="false">SOCf!E40</f>
        <v>0.58</v>
      </c>
      <c r="C38" s="28" t="n">
        <f aca="false">SOCf!H40</f>
        <v>0.1769</v>
      </c>
      <c r="D38" s="28" t="n">
        <f aca="false">SOCf!I40</f>
        <v>0.2262</v>
      </c>
      <c r="E38" s="28" t="n">
        <f aca="false">SOCf!J40</f>
        <v>0.9338</v>
      </c>
      <c r="F38" s="28" t="str">
        <f aca="false">SOCf!M40</f>
        <v>1.09</v>
      </c>
      <c r="G38" s="28" t="n">
        <f aca="false">SOCf!P40</f>
        <v>0.04905</v>
      </c>
      <c r="H38" s="28" t="n">
        <f aca="false">SOCf!Q40</f>
        <v>0.9919</v>
      </c>
      <c r="I38" s="28" t="n">
        <f aca="false">SOCf!R40</f>
        <v>1.1881</v>
      </c>
      <c r="J38" s="28" t="str">
        <f aca="false">SOCf!U40</f>
        <v>1.04</v>
      </c>
      <c r="K38" s="28" t="n">
        <f aca="false">SOCf!X40</f>
        <v>0.0676</v>
      </c>
      <c r="L38" s="28" t="n">
        <f aca="false">SOCf!Y40</f>
        <v>0.9048</v>
      </c>
      <c r="M38" s="28" t="n">
        <f aca="false">SOCf!Z40</f>
        <v>1.1752</v>
      </c>
    </row>
    <row r="39" customFormat="false" ht="13.8" hidden="false" customHeight="false" outlineLevel="0" collapsed="false">
      <c r="A39" s="23" t="n">
        <v>308</v>
      </c>
      <c r="B39" s="28" t="str">
        <f aca="false">SOCf!E41</f>
        <v>0.48</v>
      </c>
      <c r="C39" s="28" t="n">
        <f aca="false">SOCf!H41</f>
        <v>0.1104</v>
      </c>
      <c r="D39" s="28" t="n">
        <f aca="false">SOCf!I41</f>
        <v>0.2592</v>
      </c>
      <c r="E39" s="28" t="n">
        <f aca="false">SOCf!J41</f>
        <v>0.7008</v>
      </c>
      <c r="F39" s="28" t="str">
        <f aca="false">SOCf!M41</f>
        <v>1.15</v>
      </c>
      <c r="G39" s="28" t="n">
        <f aca="false">SOCf!P41</f>
        <v>0.046</v>
      </c>
      <c r="H39" s="28" t="n">
        <f aca="false">SOCf!Q41</f>
        <v>1.058</v>
      </c>
      <c r="I39" s="28" t="n">
        <f aca="false">SOCf!R41</f>
        <v>1.242</v>
      </c>
      <c r="J39" s="28" t="str">
        <f aca="false">SOCf!U41</f>
        <v>1.11</v>
      </c>
      <c r="K39" s="28" t="n">
        <f aca="false">SOCf!X41</f>
        <v>0.0555</v>
      </c>
      <c r="L39" s="28" t="n">
        <f aca="false">SOCf!Y41</f>
        <v>0.999</v>
      </c>
      <c r="M39" s="28" t="n">
        <f aca="false">SOCf!Z41</f>
        <v>1.221</v>
      </c>
    </row>
    <row r="40" customFormat="false" ht="13.8" hidden="false" customHeight="false" outlineLevel="0" collapsed="false">
      <c r="A40" s="23" t="n">
        <v>408</v>
      </c>
      <c r="B40" s="28" t="str">
        <f aca="false">SOCf!E42</f>
        <v>0.48</v>
      </c>
      <c r="C40" s="28" t="n">
        <f aca="false">SOCf!H42</f>
        <v>0.1104</v>
      </c>
      <c r="D40" s="28" t="n">
        <f aca="false">SOCf!I42</f>
        <v>0.2592</v>
      </c>
      <c r="E40" s="28" t="n">
        <f aca="false">SOCf!J42</f>
        <v>0.7008</v>
      </c>
      <c r="F40" s="28" t="str">
        <f aca="false">SOCf!M42</f>
        <v>1.15</v>
      </c>
      <c r="G40" s="28" t="n">
        <f aca="false">SOCf!P42</f>
        <v>0.046</v>
      </c>
      <c r="H40" s="28" t="n">
        <f aca="false">SOCf!Q42</f>
        <v>1.058</v>
      </c>
      <c r="I40" s="28" t="n">
        <f aca="false">SOCf!R42</f>
        <v>1.242</v>
      </c>
      <c r="J40" s="28" t="str">
        <f aca="false">SOCf!U42</f>
        <v>1.11</v>
      </c>
      <c r="K40" s="28" t="n">
        <f aca="false">SOCf!X42</f>
        <v>0.0555</v>
      </c>
      <c r="L40" s="28" t="n">
        <f aca="false">SOCf!Y42</f>
        <v>0.999</v>
      </c>
      <c r="M40" s="28" t="n">
        <f aca="false">SOCf!Z42</f>
        <v>1.221</v>
      </c>
    </row>
    <row r="41" customFormat="false" ht="13.8" hidden="false" customHeight="false" outlineLevel="0" collapsed="false">
      <c r="A41" s="23" t="n">
        <v>508</v>
      </c>
      <c r="B41" s="28" t="str">
        <f aca="false">SOCf!E43</f>
        <v>0.64</v>
      </c>
      <c r="C41" s="28" t="n">
        <f aca="false">SOCf!H43</f>
        <v>0.16</v>
      </c>
      <c r="D41" s="28" t="n">
        <f aca="false">SOCf!I43</f>
        <v>0.32</v>
      </c>
      <c r="E41" s="28" t="n">
        <f aca="false">SOCf!J43</f>
        <v>0.96</v>
      </c>
      <c r="F41" s="28" t="str">
        <f aca="false">SOCf!M43</f>
        <v>1.09</v>
      </c>
      <c r="G41" s="28" t="n">
        <f aca="false">SOCf!P43</f>
        <v>0.2725</v>
      </c>
      <c r="H41" s="28" t="n">
        <f aca="false">SOCf!Q43</f>
        <v>0.545</v>
      </c>
      <c r="I41" s="28" t="n">
        <f aca="false">SOCf!R43</f>
        <v>1.635</v>
      </c>
      <c r="J41" s="28" t="str">
        <f aca="false">SOCf!U43</f>
        <v>1.08</v>
      </c>
      <c r="K41" s="28" t="n">
        <f aca="false">SOCf!X43</f>
        <v>0.27</v>
      </c>
      <c r="L41" s="28" t="n">
        <f aca="false">SOCf!Y43</f>
        <v>0.54</v>
      </c>
      <c r="M41" s="28" t="n">
        <f aca="false">SOCf!Z43</f>
        <v>1.62</v>
      </c>
    </row>
    <row r="42" customFormat="false" ht="13.8" hidden="false" customHeight="false" outlineLevel="0" collapsed="false">
      <c r="A42" s="23" t="n">
        <v>109</v>
      </c>
      <c r="B42" s="28" t="str">
        <f aca="false">SOCf!E44</f>
        <v>1</v>
      </c>
      <c r="C42" s="25" t="n">
        <f aca="false">SOCf!H44</f>
        <v>0</v>
      </c>
      <c r="D42" s="25" t="n">
        <f aca="false">SOCf!I44</f>
        <v>1</v>
      </c>
      <c r="E42" s="25" t="n">
        <f aca="false">SOCf!J44</f>
        <v>1</v>
      </c>
      <c r="F42" s="28" t="str">
        <f aca="false">SOCf!M44</f>
        <v>1.14</v>
      </c>
      <c r="G42" s="28" t="n">
        <f aca="false">SOCf!P44</f>
        <v>0.0627</v>
      </c>
      <c r="H42" s="28" t="n">
        <f aca="false">SOCf!Q44</f>
        <v>1.0146</v>
      </c>
      <c r="I42" s="28" t="n">
        <f aca="false">SOCf!R44</f>
        <v>1.2654</v>
      </c>
      <c r="J42" s="28" t="str">
        <f aca="false">SOCf!U44</f>
        <v>1</v>
      </c>
      <c r="K42" s="25" t="n">
        <f aca="false">SOCf!X44</f>
        <v>0</v>
      </c>
      <c r="L42" s="25" t="n">
        <f aca="false">SOCf!Y44</f>
        <v>1</v>
      </c>
      <c r="M42" s="25" t="n">
        <f aca="false">SOCf!Z44</f>
        <v>1</v>
      </c>
    </row>
    <row r="43" customFormat="false" ht="13.8" hidden="false" customHeight="false" outlineLevel="0" collapsed="false">
      <c r="A43" s="23" t="n">
        <v>209</v>
      </c>
      <c r="B43" s="28" t="str">
        <f aca="false">SOCf!E45</f>
        <v>1</v>
      </c>
      <c r="C43" s="25" t="n">
        <f aca="false">SOCf!H45</f>
        <v>0</v>
      </c>
      <c r="D43" s="25" t="n">
        <f aca="false">SOCf!I45</f>
        <v>1</v>
      </c>
      <c r="E43" s="25" t="n">
        <f aca="false">SOCf!J45</f>
        <v>1</v>
      </c>
      <c r="F43" s="28" t="str">
        <f aca="false">SOCf!M45</f>
        <v>1.17</v>
      </c>
      <c r="G43" s="28" t="n">
        <f aca="false">SOCf!P45</f>
        <v>0.05265</v>
      </c>
      <c r="H43" s="28" t="n">
        <f aca="false">SOCf!Q45</f>
        <v>1.0647</v>
      </c>
      <c r="I43" s="28" t="n">
        <f aca="false">SOCf!R45</f>
        <v>1.2753</v>
      </c>
      <c r="J43" s="28" t="str">
        <f aca="false">SOCf!U45</f>
        <v>1</v>
      </c>
      <c r="K43" s="25" t="n">
        <f aca="false">SOCf!X45</f>
        <v>0</v>
      </c>
      <c r="L43" s="25" t="n">
        <f aca="false">SOCf!Y45</f>
        <v>1</v>
      </c>
      <c r="M43" s="25" t="n">
        <f aca="false">SOCf!Z45</f>
        <v>1</v>
      </c>
    </row>
    <row r="44" customFormat="false" ht="13.8" hidden="false" customHeight="false" outlineLevel="0" collapsed="false">
      <c r="A44" s="23" t="n">
        <v>309</v>
      </c>
      <c r="B44" s="28" t="str">
        <f aca="false">SOCf!E46</f>
        <v>1</v>
      </c>
      <c r="C44" s="25" t="n">
        <f aca="false">SOCf!H46</f>
        <v>0</v>
      </c>
      <c r="D44" s="25" t="n">
        <f aca="false">SOCf!I46</f>
        <v>1</v>
      </c>
      <c r="E44" s="25" t="n">
        <f aca="false">SOCf!J46</f>
        <v>1</v>
      </c>
      <c r="F44" s="28" t="str">
        <f aca="false">SOCf!M46</f>
        <v>1.17</v>
      </c>
      <c r="G44" s="28" t="n">
        <f aca="false">SOCf!P46</f>
        <v>0.05265</v>
      </c>
      <c r="H44" s="28" t="n">
        <f aca="false">SOCf!Q46</f>
        <v>1.0647</v>
      </c>
      <c r="I44" s="28" t="n">
        <f aca="false">SOCf!R46</f>
        <v>1.2753</v>
      </c>
      <c r="J44" s="28" t="str">
        <f aca="false">SOCf!U46</f>
        <v>1</v>
      </c>
      <c r="K44" s="25" t="n">
        <f aca="false">SOCf!X46</f>
        <v>0</v>
      </c>
      <c r="L44" s="25" t="n">
        <f aca="false">SOCf!Y46</f>
        <v>1</v>
      </c>
      <c r="M44" s="25" t="n">
        <f aca="false">SOCf!Z46</f>
        <v>1</v>
      </c>
    </row>
    <row r="45" customFormat="false" ht="13.8" hidden="false" customHeight="false" outlineLevel="0" collapsed="false">
      <c r="A45" s="23" t="n">
        <v>409</v>
      </c>
      <c r="B45" s="28" t="str">
        <f aca="false">SOCf!E47</f>
        <v>1</v>
      </c>
      <c r="C45" s="25" t="n">
        <f aca="false">SOCf!H47</f>
        <v>0</v>
      </c>
      <c r="D45" s="25" t="n">
        <f aca="false">SOCf!I47</f>
        <v>1</v>
      </c>
      <c r="E45" s="25" t="n">
        <f aca="false">SOCf!J47</f>
        <v>1</v>
      </c>
      <c r="F45" s="28" t="str">
        <f aca="false">SOCf!M47</f>
        <v>1.17</v>
      </c>
      <c r="G45" s="28" t="n">
        <f aca="false">SOCf!P47</f>
        <v>0.05265</v>
      </c>
      <c r="H45" s="28" t="n">
        <f aca="false">SOCf!Q47</f>
        <v>1.0647</v>
      </c>
      <c r="I45" s="28" t="n">
        <f aca="false">SOCf!R47</f>
        <v>1.2753</v>
      </c>
      <c r="J45" s="28" t="str">
        <f aca="false">SOCf!U47</f>
        <v>1</v>
      </c>
      <c r="K45" s="25" t="n">
        <f aca="false">SOCf!X47</f>
        <v>0</v>
      </c>
      <c r="L45" s="25" t="n">
        <f aca="false">SOCf!Y47</f>
        <v>1</v>
      </c>
      <c r="M45" s="25" t="n">
        <f aca="false">SOCf!Z47</f>
        <v>1</v>
      </c>
    </row>
    <row r="46" customFormat="false" ht="13.8" hidden="false" customHeight="false" outlineLevel="0" collapsed="false">
      <c r="A46" s="23" t="n">
        <v>509</v>
      </c>
      <c r="B46" s="28" t="str">
        <f aca="false">SOCf!E48</f>
        <v>1</v>
      </c>
      <c r="C46" s="25" t="n">
        <f aca="false">SOCf!H48</f>
        <v>0</v>
      </c>
      <c r="D46" s="25" t="n">
        <f aca="false">SOCf!I48</f>
        <v>1</v>
      </c>
      <c r="E46" s="25" t="n">
        <f aca="false">SOCf!J48</f>
        <v>1</v>
      </c>
      <c r="F46" s="28" t="str">
        <f aca="false">SOCf!M48</f>
        <v>1.16</v>
      </c>
      <c r="G46" s="28" t="n">
        <f aca="false">SOCf!P48</f>
        <v>0.232</v>
      </c>
      <c r="H46" s="28" t="n">
        <f aca="false">SOCf!Q48</f>
        <v>0.696</v>
      </c>
      <c r="I46" s="28" t="n">
        <f aca="false">SOCf!R48</f>
        <v>1.624</v>
      </c>
      <c r="J46" s="28" t="str">
        <f aca="false">SOCf!U48</f>
        <v>1</v>
      </c>
      <c r="K46" s="25" t="n">
        <f aca="false">SOCf!X48</f>
        <v>0</v>
      </c>
      <c r="L46" s="25" t="n">
        <f aca="false">SOCf!Y48</f>
        <v>1</v>
      </c>
      <c r="M46" s="25" t="n">
        <f aca="false">SOCf!Z48</f>
        <v>1</v>
      </c>
    </row>
    <row r="47" customFormat="false" ht="13.8" hidden="false" customHeight="false" outlineLevel="0" collapsed="false">
      <c r="A47" s="23" t="n">
        <v>110</v>
      </c>
      <c r="B47" s="25" t="n">
        <v>0</v>
      </c>
      <c r="C47" s="25" t="n">
        <f aca="false">SOCf!H49</f>
        <v>0</v>
      </c>
      <c r="D47" s="25" t="n">
        <f aca="false">SOCf!I49</f>
        <v>0</v>
      </c>
      <c r="E47" s="25" t="n">
        <f aca="false">SOCf!J49</f>
        <v>0</v>
      </c>
      <c r="F47" s="25" t="n">
        <f aca="false">SOCf!M49</f>
        <v>0</v>
      </c>
      <c r="G47" s="25" t="n">
        <f aca="false">SOCf!P49</f>
        <v>0</v>
      </c>
      <c r="H47" s="25" t="n">
        <f aca="false">SOCf!Q49</f>
        <v>0</v>
      </c>
      <c r="I47" s="25" t="n">
        <f aca="false">SOCf!R49</f>
        <v>0</v>
      </c>
      <c r="J47" s="25" t="n">
        <f aca="false">SOCf!U49</f>
        <v>0</v>
      </c>
      <c r="K47" s="25" t="n">
        <f aca="false">SOCf!X49</f>
        <v>0</v>
      </c>
      <c r="L47" s="25" t="n">
        <f aca="false">SOCf!Y49</f>
        <v>0</v>
      </c>
      <c r="M47" s="25" t="n">
        <f aca="false">SOCf!Z49</f>
        <v>0</v>
      </c>
    </row>
    <row r="48" customFormat="false" ht="13.8" hidden="false" customHeight="false" outlineLevel="0" collapsed="false">
      <c r="A48" s="23" t="n">
        <v>210</v>
      </c>
      <c r="B48" s="25" t="n">
        <f aca="false">SOCf!E50</f>
        <v>0</v>
      </c>
      <c r="C48" s="25" t="n">
        <f aca="false">SOCf!H50</f>
        <v>0</v>
      </c>
      <c r="D48" s="25" t="n">
        <f aca="false">SOCf!I50</f>
        <v>0</v>
      </c>
      <c r="E48" s="25" t="n">
        <f aca="false">SOCf!J50</f>
        <v>0</v>
      </c>
      <c r="F48" s="25" t="n">
        <f aca="false">SOCf!M50</f>
        <v>0</v>
      </c>
      <c r="G48" s="25" t="n">
        <f aca="false">SOCf!P50</f>
        <v>0</v>
      </c>
      <c r="H48" s="25" t="n">
        <f aca="false">SOCf!Q50</f>
        <v>0</v>
      </c>
      <c r="I48" s="25" t="n">
        <f aca="false">SOCf!R50</f>
        <v>0</v>
      </c>
      <c r="J48" s="25" t="n">
        <f aca="false">SOCf!U50</f>
        <v>0</v>
      </c>
      <c r="K48" s="25" t="n">
        <f aca="false">SOCf!X50</f>
        <v>0</v>
      </c>
      <c r="L48" s="25" t="n">
        <f aca="false">SOCf!Y50</f>
        <v>0</v>
      </c>
      <c r="M48" s="25" t="n">
        <f aca="false">SOCf!Z50</f>
        <v>0</v>
      </c>
    </row>
    <row r="49" customFormat="false" ht="13.8" hidden="false" customHeight="false" outlineLevel="0" collapsed="false">
      <c r="A49" s="23" t="n">
        <v>310</v>
      </c>
      <c r="B49" s="25" t="n">
        <f aca="false">SOCf!E51</f>
        <v>0</v>
      </c>
      <c r="C49" s="25" t="n">
        <f aca="false">SOCf!H51</f>
        <v>0</v>
      </c>
      <c r="D49" s="25" t="n">
        <f aca="false">SOCf!I51</f>
        <v>0</v>
      </c>
      <c r="E49" s="25" t="n">
        <f aca="false">SOCf!J51</f>
        <v>0</v>
      </c>
      <c r="F49" s="25" t="n">
        <f aca="false">SOCf!M51</f>
        <v>0</v>
      </c>
      <c r="G49" s="25" t="n">
        <f aca="false">SOCf!P51</f>
        <v>0</v>
      </c>
      <c r="H49" s="25" t="n">
        <f aca="false">SOCf!Q51</f>
        <v>0</v>
      </c>
      <c r="I49" s="25" t="n">
        <f aca="false">SOCf!R51</f>
        <v>0</v>
      </c>
      <c r="J49" s="25" t="n">
        <f aca="false">SOCf!U51</f>
        <v>0</v>
      </c>
      <c r="K49" s="25" t="n">
        <f aca="false">SOCf!X51</f>
        <v>0</v>
      </c>
      <c r="L49" s="25" t="n">
        <f aca="false">SOCf!Y51</f>
        <v>0</v>
      </c>
      <c r="M49" s="25" t="n">
        <f aca="false">SOCf!Z51</f>
        <v>0</v>
      </c>
    </row>
    <row r="50" customFormat="false" ht="13.8" hidden="false" customHeight="false" outlineLevel="0" collapsed="false">
      <c r="A50" s="23" t="n">
        <v>410</v>
      </c>
      <c r="B50" s="25" t="n">
        <f aca="false">SOCf!E52</f>
        <v>0</v>
      </c>
      <c r="C50" s="25" t="n">
        <f aca="false">SOCf!H52</f>
        <v>0</v>
      </c>
      <c r="D50" s="25" t="n">
        <f aca="false">SOCf!I52</f>
        <v>0</v>
      </c>
      <c r="E50" s="25" t="n">
        <f aca="false">SOCf!J52</f>
        <v>0</v>
      </c>
      <c r="F50" s="25" t="n">
        <f aca="false">SOCf!M52</f>
        <v>0</v>
      </c>
      <c r="G50" s="25" t="n">
        <f aca="false">SOCf!P52</f>
        <v>0</v>
      </c>
      <c r="H50" s="25" t="n">
        <f aca="false">SOCf!Q52</f>
        <v>0</v>
      </c>
      <c r="I50" s="25" t="n">
        <f aca="false">SOCf!R52</f>
        <v>0</v>
      </c>
      <c r="J50" s="25" t="n">
        <f aca="false">SOCf!U52</f>
        <v>0</v>
      </c>
      <c r="K50" s="25" t="n">
        <f aca="false">SOCf!X52</f>
        <v>0</v>
      </c>
      <c r="L50" s="25" t="n">
        <f aca="false">SOCf!Y52</f>
        <v>0</v>
      </c>
      <c r="M50" s="25" t="n">
        <f aca="false">SOCf!Z52</f>
        <v>0</v>
      </c>
    </row>
    <row r="51" customFormat="false" ht="13.8" hidden="false" customHeight="false" outlineLevel="0" collapsed="false">
      <c r="A51" s="23" t="n">
        <v>510</v>
      </c>
      <c r="B51" s="25" t="n">
        <f aca="false">SOCf!E53</f>
        <v>0</v>
      </c>
      <c r="C51" s="25" t="n">
        <f aca="false">SOCf!H53</f>
        <v>0</v>
      </c>
      <c r="D51" s="25" t="n">
        <f aca="false">SOCf!I53</f>
        <v>0</v>
      </c>
      <c r="E51" s="25" t="n">
        <f aca="false">SOCf!J53</f>
        <v>0</v>
      </c>
      <c r="F51" s="25" t="n">
        <f aca="false">SOCf!M53</f>
        <v>0</v>
      </c>
      <c r="G51" s="25" t="n">
        <f aca="false">SOCf!P53</f>
        <v>0</v>
      </c>
      <c r="H51" s="25" t="n">
        <f aca="false">SOCf!Q53</f>
        <v>0</v>
      </c>
      <c r="I51" s="25" t="n">
        <f aca="false">SOCf!R53</f>
        <v>0</v>
      </c>
      <c r="J51" s="25" t="n">
        <f aca="false">SOCf!U53</f>
        <v>0</v>
      </c>
      <c r="K51" s="25" t="n">
        <f aca="false">SOCf!X53</f>
        <v>0</v>
      </c>
      <c r="L51" s="25" t="n">
        <f aca="false">SOCf!Y53</f>
        <v>0</v>
      </c>
      <c r="M51" s="25" t="n">
        <f aca="false">SOCf!Z53</f>
        <v>0</v>
      </c>
    </row>
    <row r="52" customFormat="false" ht="13.8" hidden="false" customHeight="false" outlineLevel="0" collapsed="false">
      <c r="A52" s="23" t="n">
        <v>111</v>
      </c>
      <c r="B52" s="28" t="n">
        <f aca="false">SOCf!E54</f>
        <v>0.82</v>
      </c>
      <c r="C52" s="28" t="n">
        <f aca="false">SOCf!H54</f>
        <v>0.0697</v>
      </c>
      <c r="D52" s="28" t="n">
        <f aca="false">SOCf!I54</f>
        <v>0.6806</v>
      </c>
      <c r="E52" s="28" t="n">
        <f aca="false">SOCf!J54</f>
        <v>0.9594</v>
      </c>
      <c r="F52" s="28" t="str">
        <f aca="false">SOCf!M54</f>
        <v>1.15</v>
      </c>
      <c r="G52" s="28" t="n">
        <f aca="false">SOCf!P54</f>
        <v>0.023</v>
      </c>
      <c r="H52" s="28" t="n">
        <f aca="false">SOCf!Q54</f>
        <v>1.104</v>
      </c>
      <c r="I52" s="28" t="n">
        <f aca="false">SOCf!R54</f>
        <v>1.196</v>
      </c>
      <c r="J52" s="28" t="str">
        <f aca="false">SOCf!U54</f>
        <v>0.92</v>
      </c>
      <c r="K52" s="28" t="n">
        <f aca="false">SOCf!X54</f>
        <v>0.0644</v>
      </c>
      <c r="L52" s="28" t="n">
        <f aca="false">SOCf!Y54</f>
        <v>0.7912</v>
      </c>
      <c r="M52" s="28" t="n">
        <f aca="false">SOCf!Z54</f>
        <v>1.0488</v>
      </c>
    </row>
    <row r="53" customFormat="false" ht="13.8" hidden="false" customHeight="false" outlineLevel="0" collapsed="false">
      <c r="A53" s="23" t="n">
        <v>211</v>
      </c>
      <c r="B53" s="28" t="str">
        <f aca="false">SOCf!E55</f>
        <v>0.93</v>
      </c>
      <c r="C53" s="28" t="n">
        <f aca="false">SOCf!H55</f>
        <v>0.05115</v>
      </c>
      <c r="D53" s="28" t="n">
        <f aca="false">SOCf!I55</f>
        <v>0.8277</v>
      </c>
      <c r="E53" s="28" t="n">
        <f aca="false">SOCf!J55</f>
        <v>1.0323</v>
      </c>
      <c r="F53" s="28" t="str">
        <f aca="false">SOCf!M55</f>
        <v>1.17</v>
      </c>
      <c r="G53" s="28" t="n">
        <f aca="false">SOCf!P55</f>
        <v>0.0468</v>
      </c>
      <c r="H53" s="28" t="n">
        <f aca="false">SOCf!Q55</f>
        <v>1.0764</v>
      </c>
      <c r="I53" s="28" t="n">
        <f aca="false">SOCf!R55</f>
        <v>1.2636</v>
      </c>
      <c r="J53" s="28" t="str">
        <f aca="false">SOCf!U55</f>
        <v>0.95</v>
      </c>
      <c r="K53" s="28" t="n">
        <f aca="false">SOCf!X55</f>
        <v>0.06175</v>
      </c>
      <c r="L53" s="28" t="n">
        <f aca="false">SOCf!Y55</f>
        <v>0.8265</v>
      </c>
      <c r="M53" s="28" t="n">
        <f aca="false">SOCf!Z55</f>
        <v>1.0735</v>
      </c>
    </row>
    <row r="54" customFormat="false" ht="13.8" hidden="false" customHeight="false" outlineLevel="0" collapsed="false">
      <c r="A54" s="23" t="n">
        <v>311</v>
      </c>
      <c r="B54" s="28" t="str">
        <f aca="false">SOCf!E56</f>
        <v>0.82</v>
      </c>
      <c r="C54" s="28" t="n">
        <f aca="false">SOCf!H56</f>
        <v>0.0697</v>
      </c>
      <c r="D54" s="28" t="n">
        <f aca="false">SOCf!I56</f>
        <v>0.6806</v>
      </c>
      <c r="E54" s="28" t="n">
        <f aca="false">SOCf!J56</f>
        <v>0.9594</v>
      </c>
      <c r="F54" s="28" t="str">
        <f aca="false">SOCf!M56</f>
        <v>1.22</v>
      </c>
      <c r="G54" s="28" t="n">
        <f aca="false">SOCf!P56</f>
        <v>0.0427</v>
      </c>
      <c r="H54" s="28" t="n">
        <f aca="false">SOCf!Q56</f>
        <v>1.1346</v>
      </c>
      <c r="I54" s="28" t="n">
        <f aca="false">SOCf!R56</f>
        <v>1.3054</v>
      </c>
      <c r="J54" s="28" t="str">
        <f aca="false">SOCf!U56</f>
        <v>0.92</v>
      </c>
      <c r="K54" s="28" t="n">
        <f aca="false">SOCf!X56</f>
        <v>0.0644</v>
      </c>
      <c r="L54" s="28" t="n">
        <f aca="false">SOCf!Y56</f>
        <v>0.7912</v>
      </c>
      <c r="M54" s="28" t="n">
        <f aca="false">SOCf!Z56</f>
        <v>1.0488</v>
      </c>
    </row>
    <row r="55" customFormat="false" ht="13.8" hidden="false" customHeight="false" outlineLevel="0" collapsed="false">
      <c r="A55" s="23" t="n">
        <v>411</v>
      </c>
      <c r="B55" s="28" t="str">
        <f aca="false">SOCf!E57</f>
        <v>0.82</v>
      </c>
      <c r="C55" s="28" t="n">
        <f aca="false">SOCf!H57</f>
        <v>0.0697</v>
      </c>
      <c r="D55" s="28" t="n">
        <f aca="false">SOCf!I57</f>
        <v>0.6806</v>
      </c>
      <c r="E55" s="28" t="n">
        <f aca="false">SOCf!J57</f>
        <v>0.9594</v>
      </c>
      <c r="F55" s="28" t="str">
        <f aca="false">SOCf!M57</f>
        <v>1.22</v>
      </c>
      <c r="G55" s="28" t="n">
        <f aca="false">SOCf!P57</f>
        <v>0.0427</v>
      </c>
      <c r="H55" s="28" t="n">
        <f aca="false">SOCf!Q57</f>
        <v>1.1346</v>
      </c>
      <c r="I55" s="28" t="n">
        <f aca="false">SOCf!R57</f>
        <v>1.3054</v>
      </c>
      <c r="J55" s="28" t="str">
        <f aca="false">SOCf!U57</f>
        <v>0.92</v>
      </c>
      <c r="K55" s="28" t="n">
        <f aca="false">SOCf!X57</f>
        <v>0.0644</v>
      </c>
      <c r="L55" s="28" t="n">
        <f aca="false">SOCf!Y57</f>
        <v>0.7912</v>
      </c>
      <c r="M55" s="28" t="n">
        <f aca="false">SOCf!Z57</f>
        <v>1.0488</v>
      </c>
    </row>
    <row r="56" customFormat="false" ht="13.8" hidden="false" customHeight="false" outlineLevel="0" collapsed="false">
      <c r="A56" s="23" t="n">
        <v>511</v>
      </c>
      <c r="B56" s="28" t="str">
        <f aca="false">SOCf!E58</f>
        <v>0.88</v>
      </c>
      <c r="C56" s="28" t="n">
        <f aca="false">SOCf!H58</f>
        <v>0.22</v>
      </c>
      <c r="D56" s="28" t="n">
        <f aca="false">SOCf!I58</f>
        <v>0.44</v>
      </c>
      <c r="E56" s="28" t="n">
        <f aca="false">SOCf!J58</f>
        <v>1.32</v>
      </c>
      <c r="F56" s="28" t="str">
        <f aca="false">SOCf!M58</f>
        <v>1.16</v>
      </c>
      <c r="G56" s="28" t="n">
        <f aca="false">SOCf!P58</f>
        <v>0.29</v>
      </c>
      <c r="H56" s="28" t="n">
        <f aca="false">SOCf!Q58</f>
        <v>0.58</v>
      </c>
      <c r="I56" s="28" t="n">
        <f aca="false">SOCf!R58</f>
        <v>1.74</v>
      </c>
      <c r="J56" s="28" t="str">
        <f aca="false">SOCf!U58</f>
        <v>0.94</v>
      </c>
      <c r="K56" s="28" t="n">
        <f aca="false">SOCf!X58</f>
        <v>0.235</v>
      </c>
      <c r="L56" s="28" t="n">
        <f aca="false">SOCf!Y58</f>
        <v>0.47</v>
      </c>
      <c r="M56" s="28" t="n">
        <f aca="false">SOCf!Z58</f>
        <v>1.41</v>
      </c>
    </row>
  </sheetData>
  <autoFilter ref="A1:M56"/>
  <conditionalFormatting sqref="G2:I56 K2:M56 A2:E56">
    <cfRule type="cellIs" priority="2" operator="equal" aboveAverage="0" equalAverage="0" bottom="0" percent="0" rank="0" text="" dxfId="0">
      <formula>"-"</formula>
    </cfRule>
  </conditionalFormatting>
  <conditionalFormatting sqref="F2:F56">
    <cfRule type="cellIs" priority="3" operator="equal" aboveAverage="0" equalAverage="0" bottom="0" percent="0" rank="0" text="" dxfId="1">
      <formula>"-"</formula>
    </cfRule>
  </conditionalFormatting>
  <conditionalFormatting sqref="J2:J56">
    <cfRule type="cellIs" priority="4" operator="equal" aboveAverage="0" equalAverage="0" bottom="0" percent="0" rank="0" text="" dxfId="2">
      <formula>"-"</formula>
    </cfRule>
  </conditionalFormatting>
  <conditionalFormatting sqref="A1 F1 K1 A42:M1048576">
    <cfRule type="cellIs" priority="5" operator="equal" aboveAverage="0" equalAverage="0" bottom="0" percent="0" rank="0" text="" dxfId="0">
      <formula>0</formula>
    </cfRule>
  </conditionalFormatting>
  <conditionalFormatting sqref="A1 F1 K1">
    <cfRule type="cellIs" priority="6" operator="equal" aboveAverage="0" equalAverage="0" bottom="0" percent="0" rank="0" text="" dxfId="1">
      <formula>"-"</formula>
    </cfRule>
  </conditionalFormatting>
  <conditionalFormatting sqref="A1:M41">
    <cfRule type="cellIs" priority="7" operator="equal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BDD7EE"/>
    <pageSetUpPr fitToPage="false"/>
  </sheetPr>
  <dimension ref="A1:Q56"/>
  <sheetViews>
    <sheetView showFormulas="false" showGridLines="true" showRowColHeaders="true" showZeros="true" rightToLeft="false" tabSelected="false" showOutlineSymbols="true" defaultGridColor="true" view="normal" topLeftCell="F1" colorId="64" zoomScale="90" zoomScaleNormal="90" zoomScalePageLayoutView="100" workbookViewId="0">
      <pane xSplit="0" ySplit="1" topLeftCell="A35" activePane="bottomLeft" state="frozen"/>
      <selection pane="topLeft" activeCell="F1" activeCellId="0" sqref="F1"/>
      <selection pane="bottomLeft" activeCell="N52" activeCellId="0" sqref="N52"/>
    </sheetView>
  </sheetViews>
  <sheetFormatPr defaultRowHeight="12.75" zeroHeight="false" outlineLevelRow="0" outlineLevelCol="0"/>
  <cols>
    <col collapsed="false" customWidth="true" hidden="false" outlineLevel="0" max="1" min="1" style="10" width="7.28"/>
    <col collapsed="false" customWidth="true" hidden="false" outlineLevel="0" max="2" min="2" style="69" width="14.43"/>
    <col collapsed="false" customWidth="true" hidden="false" outlineLevel="0" max="3" min="3" style="69" width="12.43"/>
    <col collapsed="false" customWidth="true" hidden="false" outlineLevel="0" max="4" min="4" style="69" width="13"/>
    <col collapsed="false" customWidth="true" hidden="false" outlineLevel="0" max="5" min="5" style="69" width="13.14"/>
    <col collapsed="false" customWidth="true" hidden="false" outlineLevel="0" max="6" min="6" style="93" width="14"/>
    <col collapsed="false" customWidth="true" hidden="false" outlineLevel="0" max="7" min="7" style="69" width="12"/>
    <col collapsed="false" customWidth="true" hidden="false" outlineLevel="0" max="8" min="8" style="69" width="12.57"/>
    <col collapsed="false" customWidth="true" hidden="false" outlineLevel="0" max="9" min="9" style="69" width="12.71"/>
    <col collapsed="false" customWidth="true" hidden="false" outlineLevel="0" max="13" min="10" style="83" width="11.71"/>
    <col collapsed="false" customWidth="true" hidden="false" outlineLevel="0" max="14" min="14" style="69" width="12"/>
    <col collapsed="false" customWidth="true" hidden="false" outlineLevel="0" max="15" min="15" style="69" width="10"/>
    <col collapsed="false" customWidth="true" hidden="false" outlineLevel="0" max="16" min="16" style="69" width="10.57"/>
    <col collapsed="false" customWidth="true" hidden="false" outlineLevel="0" max="17" min="17" style="69" width="10.71"/>
    <col collapsed="false" customWidth="true" hidden="false" outlineLevel="0" max="1025" min="18" style="10" width="11.14"/>
  </cols>
  <sheetData>
    <row r="1" customFormat="false" ht="12.75" hidden="false" customHeight="false" outlineLevel="0" collapsed="false">
      <c r="A1" s="91" t="s">
        <v>5</v>
      </c>
      <c r="B1" s="94" t="s">
        <v>197</v>
      </c>
      <c r="C1" s="94" t="s">
        <v>198</v>
      </c>
      <c r="D1" s="94" t="s">
        <v>199</v>
      </c>
      <c r="E1" s="94" t="s">
        <v>200</v>
      </c>
      <c r="F1" s="95" t="s">
        <v>201</v>
      </c>
      <c r="G1" s="94" t="s">
        <v>202</v>
      </c>
      <c r="H1" s="94" t="s">
        <v>203</v>
      </c>
      <c r="I1" s="94" t="s">
        <v>204</v>
      </c>
      <c r="J1" s="96" t="s">
        <v>205</v>
      </c>
      <c r="K1" s="96" t="s">
        <v>206</v>
      </c>
      <c r="L1" s="96" t="s">
        <v>207</v>
      </c>
      <c r="M1" s="96" t="s">
        <v>208</v>
      </c>
      <c r="N1" s="97" t="s">
        <v>209</v>
      </c>
      <c r="O1" s="97" t="s">
        <v>210</v>
      </c>
      <c r="P1" s="97" t="s">
        <v>211</v>
      </c>
      <c r="Q1" s="97" t="s">
        <v>212</v>
      </c>
    </row>
    <row r="2" customFormat="false" ht="12.75" hidden="false" customHeight="false" outlineLevel="0" collapsed="false">
      <c r="A2" s="37" t="n">
        <v>101</v>
      </c>
      <c r="B2" s="98" t="n">
        <f aca="false">BCi!E4</f>
        <v>0</v>
      </c>
      <c r="C2" s="98" t="n">
        <f aca="false">BCi!H4</f>
        <v>0</v>
      </c>
      <c r="D2" s="98" t="n">
        <f aca="false">BCi!I4</f>
        <v>0</v>
      </c>
      <c r="E2" s="98" t="n">
        <f aca="false">BCi!J4</f>
        <v>0</v>
      </c>
      <c r="F2" s="98" t="n">
        <f aca="false">BCi!M4</f>
        <v>0</v>
      </c>
      <c r="G2" s="98" t="n">
        <f aca="false">BCi!P4</f>
        <v>0</v>
      </c>
      <c r="H2" s="98" t="n">
        <f aca="false">BCi!Q4</f>
        <v>0</v>
      </c>
      <c r="I2" s="98" t="n">
        <f aca="false">BCi!R4</f>
        <v>0</v>
      </c>
      <c r="J2" s="99" t="n">
        <f aca="false">BCi!U4</f>
        <v>0</v>
      </c>
      <c r="K2" s="99" t="n">
        <f aca="false">BCi!X4</f>
        <v>0</v>
      </c>
      <c r="L2" s="99" t="n">
        <f aca="false">BCi!Y4</f>
        <v>0</v>
      </c>
      <c r="M2" s="99" t="n">
        <f aca="false">BCi!Z4</f>
        <v>0</v>
      </c>
      <c r="N2" s="98" t="n">
        <f aca="false">BCi!AC4</f>
        <v>0</v>
      </c>
      <c r="O2" s="98" t="n">
        <f aca="false">BCi!AF4</f>
        <v>0</v>
      </c>
      <c r="P2" s="98" t="n">
        <f aca="false">BCi!AG4</f>
        <v>0</v>
      </c>
      <c r="Q2" s="98" t="n">
        <f aca="false">BCi!AH4</f>
        <v>0</v>
      </c>
    </row>
    <row r="3" customFormat="false" ht="12.75" hidden="false" customHeight="false" outlineLevel="0" collapsed="false">
      <c r="A3" s="38" t="n">
        <v>201</v>
      </c>
      <c r="B3" s="98" t="n">
        <f aca="false">BCi!E5</f>
        <v>0</v>
      </c>
      <c r="C3" s="98" t="n">
        <f aca="false">BCi!H5</f>
        <v>0</v>
      </c>
      <c r="D3" s="98" t="n">
        <f aca="false">BCi!I5</f>
        <v>0</v>
      </c>
      <c r="E3" s="98" t="n">
        <f aca="false">BCi!J5</f>
        <v>0</v>
      </c>
      <c r="F3" s="98" t="n">
        <f aca="false">BCi!M5</f>
        <v>0</v>
      </c>
      <c r="G3" s="98" t="n">
        <f aca="false">BCi!P5</f>
        <v>0</v>
      </c>
      <c r="H3" s="98" t="n">
        <f aca="false">BCi!Q5</f>
        <v>0</v>
      </c>
      <c r="I3" s="98" t="n">
        <f aca="false">BCi!R5</f>
        <v>0</v>
      </c>
      <c r="J3" s="99" t="n">
        <f aca="false">BCi!U5</f>
        <v>0</v>
      </c>
      <c r="K3" s="99" t="n">
        <f aca="false">BCi!X5</f>
        <v>0</v>
      </c>
      <c r="L3" s="99" t="n">
        <f aca="false">BCi!Y5</f>
        <v>0</v>
      </c>
      <c r="M3" s="99" t="n">
        <f aca="false">BCi!Z5</f>
        <v>0</v>
      </c>
      <c r="N3" s="98" t="n">
        <f aca="false">BCi!AC5</f>
        <v>0</v>
      </c>
      <c r="O3" s="98" t="n">
        <f aca="false">BCi!AF5</f>
        <v>0</v>
      </c>
      <c r="P3" s="98" t="n">
        <f aca="false">BCi!AG5</f>
        <v>0</v>
      </c>
      <c r="Q3" s="98" t="n">
        <f aca="false">BCi!AH5</f>
        <v>0</v>
      </c>
    </row>
    <row r="4" customFormat="false" ht="12.75" hidden="false" customHeight="false" outlineLevel="0" collapsed="false">
      <c r="A4" s="38" t="n">
        <v>301</v>
      </c>
      <c r="B4" s="98" t="n">
        <f aca="false">BCi!E6</f>
        <v>0</v>
      </c>
      <c r="C4" s="98" t="n">
        <f aca="false">BCi!H6</f>
        <v>0</v>
      </c>
      <c r="D4" s="98" t="n">
        <f aca="false">BCi!I6</f>
        <v>0</v>
      </c>
      <c r="E4" s="98" t="n">
        <f aca="false">BCi!J6</f>
        <v>0</v>
      </c>
      <c r="F4" s="98" t="n">
        <f aca="false">BCi!M6</f>
        <v>0</v>
      </c>
      <c r="G4" s="98" t="n">
        <f aca="false">BCi!P6</f>
        <v>0</v>
      </c>
      <c r="H4" s="98" t="n">
        <f aca="false">BCi!Q6</f>
        <v>0</v>
      </c>
      <c r="I4" s="98" t="n">
        <f aca="false">BCi!R6</f>
        <v>0</v>
      </c>
      <c r="J4" s="99" t="n">
        <f aca="false">BCi!U6</f>
        <v>0</v>
      </c>
      <c r="K4" s="99" t="n">
        <f aca="false">BCi!X6</f>
        <v>0</v>
      </c>
      <c r="L4" s="99" t="n">
        <f aca="false">BCi!Y6</f>
        <v>0</v>
      </c>
      <c r="M4" s="99" t="n">
        <f aca="false">BCi!Z6</f>
        <v>0</v>
      </c>
      <c r="N4" s="98" t="n">
        <f aca="false">BCi!AC6</f>
        <v>0</v>
      </c>
      <c r="O4" s="98" t="n">
        <f aca="false">BCi!AF6</f>
        <v>0</v>
      </c>
      <c r="P4" s="98" t="n">
        <f aca="false">BCi!AG6</f>
        <v>0</v>
      </c>
      <c r="Q4" s="98" t="n">
        <f aca="false">BCi!AH6</f>
        <v>0</v>
      </c>
    </row>
    <row r="5" customFormat="false" ht="12.75" hidden="false" customHeight="false" outlineLevel="0" collapsed="false">
      <c r="A5" s="38" t="n">
        <v>401</v>
      </c>
      <c r="B5" s="98" t="n">
        <f aca="false">BCi!E7</f>
        <v>0</v>
      </c>
      <c r="C5" s="98" t="n">
        <f aca="false">BCi!H7</f>
        <v>0</v>
      </c>
      <c r="D5" s="98" t="n">
        <f aca="false">BCi!I7</f>
        <v>0</v>
      </c>
      <c r="E5" s="98" t="n">
        <f aca="false">BCi!J7</f>
        <v>0</v>
      </c>
      <c r="F5" s="98" t="n">
        <f aca="false">BCi!M7</f>
        <v>0</v>
      </c>
      <c r="G5" s="98" t="n">
        <f aca="false">BCi!P7</f>
        <v>0</v>
      </c>
      <c r="H5" s="98" t="n">
        <f aca="false">BCi!Q7</f>
        <v>0</v>
      </c>
      <c r="I5" s="98" t="n">
        <f aca="false">BCi!R7</f>
        <v>0</v>
      </c>
      <c r="J5" s="99" t="n">
        <f aca="false">BCi!U7</f>
        <v>0</v>
      </c>
      <c r="K5" s="99" t="n">
        <f aca="false">BCi!X7</f>
        <v>0</v>
      </c>
      <c r="L5" s="99" t="n">
        <f aca="false">BCi!Y7</f>
        <v>0</v>
      </c>
      <c r="M5" s="99" t="n">
        <f aca="false">BCi!Z7</f>
        <v>0</v>
      </c>
      <c r="N5" s="98" t="n">
        <f aca="false">BCi!AC7</f>
        <v>0</v>
      </c>
      <c r="O5" s="98" t="n">
        <f aca="false">BCi!AF7</f>
        <v>0</v>
      </c>
      <c r="P5" s="98" t="n">
        <f aca="false">BCi!AG7</f>
        <v>0</v>
      </c>
      <c r="Q5" s="98" t="n">
        <f aca="false">BCi!AH7</f>
        <v>0</v>
      </c>
    </row>
    <row r="6" customFormat="false" ht="12.75" hidden="false" customHeight="false" outlineLevel="0" collapsed="false">
      <c r="A6" s="38" t="n">
        <v>501</v>
      </c>
      <c r="B6" s="98" t="n">
        <f aca="false">BCi!E8</f>
        <v>0</v>
      </c>
      <c r="C6" s="98" t="n">
        <f aca="false">BCi!H8</f>
        <v>0</v>
      </c>
      <c r="D6" s="98" t="n">
        <f aca="false">BCi!I8</f>
        <v>0</v>
      </c>
      <c r="E6" s="98" t="n">
        <f aca="false">BCi!J8</f>
        <v>0</v>
      </c>
      <c r="F6" s="98" t="n">
        <f aca="false">BCi!M8</f>
        <v>0</v>
      </c>
      <c r="G6" s="98" t="n">
        <f aca="false">BCi!P8</f>
        <v>0</v>
      </c>
      <c r="H6" s="98" t="n">
        <f aca="false">BCi!Q8</f>
        <v>0</v>
      </c>
      <c r="I6" s="98" t="n">
        <f aca="false">BCi!R8</f>
        <v>0</v>
      </c>
      <c r="J6" s="99" t="n">
        <f aca="false">BCi!U8</f>
        <v>0</v>
      </c>
      <c r="K6" s="99" t="n">
        <f aca="false">BCi!X8</f>
        <v>0</v>
      </c>
      <c r="L6" s="99" t="n">
        <f aca="false">BCi!Y8</f>
        <v>0</v>
      </c>
      <c r="M6" s="99" t="n">
        <f aca="false">BCi!Z8</f>
        <v>0</v>
      </c>
      <c r="N6" s="98" t="n">
        <f aca="false">BCi!AC8</f>
        <v>0</v>
      </c>
      <c r="O6" s="98" t="n">
        <f aca="false">BCi!AF8</f>
        <v>0</v>
      </c>
      <c r="P6" s="98" t="n">
        <f aca="false">BCi!AG8</f>
        <v>0</v>
      </c>
      <c r="Q6" s="98" t="n">
        <f aca="false">BCi!AH8</f>
        <v>0</v>
      </c>
    </row>
    <row r="7" customFormat="false" ht="12.75" hidden="false" customHeight="false" outlineLevel="0" collapsed="false">
      <c r="A7" s="38" t="n">
        <v>102</v>
      </c>
      <c r="B7" s="98" t="n">
        <f aca="false">BCi!E9</f>
        <v>0</v>
      </c>
      <c r="C7" s="98" t="n">
        <f aca="false">BCi!H9</f>
        <v>0</v>
      </c>
      <c r="D7" s="98" t="n">
        <f aca="false">BCi!I9</f>
        <v>0</v>
      </c>
      <c r="E7" s="98" t="n">
        <f aca="false">BCi!J9</f>
        <v>0</v>
      </c>
      <c r="F7" s="98" t="n">
        <f aca="false">BCi!M9</f>
        <v>0</v>
      </c>
      <c r="G7" s="98" t="n">
        <f aca="false">BCi!P9</f>
        <v>0</v>
      </c>
      <c r="H7" s="98" t="n">
        <f aca="false">BCi!Q9</f>
        <v>0</v>
      </c>
      <c r="I7" s="98" t="n">
        <f aca="false">BCi!R9</f>
        <v>0</v>
      </c>
      <c r="J7" s="99" t="n">
        <f aca="false">BCi!U9</f>
        <v>0</v>
      </c>
      <c r="K7" s="99" t="n">
        <f aca="false">BCi!X9</f>
        <v>0</v>
      </c>
      <c r="L7" s="99" t="n">
        <f aca="false">BCi!Y9</f>
        <v>0</v>
      </c>
      <c r="M7" s="99" t="n">
        <f aca="false">BCi!Z9</f>
        <v>0</v>
      </c>
      <c r="N7" s="98" t="n">
        <f aca="false">BCi!AC9</f>
        <v>0</v>
      </c>
      <c r="O7" s="98" t="n">
        <f aca="false">BCi!AF9</f>
        <v>0</v>
      </c>
      <c r="P7" s="98" t="n">
        <f aca="false">BCi!AG9</f>
        <v>0</v>
      </c>
      <c r="Q7" s="98" t="n">
        <f aca="false">BCi!AH9</f>
        <v>0</v>
      </c>
    </row>
    <row r="8" customFormat="false" ht="12.75" hidden="false" customHeight="false" outlineLevel="0" collapsed="false">
      <c r="A8" s="38" t="n">
        <v>202</v>
      </c>
      <c r="B8" s="98" t="n">
        <f aca="false">BCi!E10</f>
        <v>0</v>
      </c>
      <c r="C8" s="98" t="n">
        <f aca="false">BCi!H10</f>
        <v>0</v>
      </c>
      <c r="D8" s="98" t="n">
        <f aca="false">BCi!I10</f>
        <v>0</v>
      </c>
      <c r="E8" s="98" t="n">
        <f aca="false">BCi!J10</f>
        <v>0</v>
      </c>
      <c r="F8" s="98" t="n">
        <f aca="false">BCi!M10</f>
        <v>0</v>
      </c>
      <c r="G8" s="98" t="n">
        <f aca="false">BCi!P10</f>
        <v>0</v>
      </c>
      <c r="H8" s="98" t="n">
        <f aca="false">BCi!Q10</f>
        <v>0</v>
      </c>
      <c r="I8" s="98" t="n">
        <f aca="false">BCi!R10</f>
        <v>0</v>
      </c>
      <c r="J8" s="99" t="n">
        <f aca="false">BCi!U10</f>
        <v>0</v>
      </c>
      <c r="K8" s="99" t="n">
        <f aca="false">BCi!X10</f>
        <v>0</v>
      </c>
      <c r="L8" s="99" t="n">
        <f aca="false">BCi!Y10</f>
        <v>0</v>
      </c>
      <c r="M8" s="99" t="n">
        <f aca="false">BCi!Z10</f>
        <v>0</v>
      </c>
      <c r="N8" s="98" t="n">
        <f aca="false">BCi!AC10</f>
        <v>0</v>
      </c>
      <c r="O8" s="98" t="n">
        <f aca="false">BCi!AF10</f>
        <v>0</v>
      </c>
      <c r="P8" s="98" t="n">
        <f aca="false">BCi!AG10</f>
        <v>0</v>
      </c>
      <c r="Q8" s="98" t="n">
        <f aca="false">BCi!AH10</f>
        <v>0</v>
      </c>
    </row>
    <row r="9" customFormat="false" ht="12.75" hidden="false" customHeight="false" outlineLevel="0" collapsed="false">
      <c r="A9" s="38" t="n">
        <v>302</v>
      </c>
      <c r="B9" s="98" t="n">
        <f aca="false">BCi!E11</f>
        <v>0</v>
      </c>
      <c r="C9" s="98" t="n">
        <f aca="false">BCi!H11</f>
        <v>0</v>
      </c>
      <c r="D9" s="98" t="n">
        <f aca="false">BCi!I11</f>
        <v>0</v>
      </c>
      <c r="E9" s="98" t="n">
        <f aca="false">BCi!J11</f>
        <v>0</v>
      </c>
      <c r="F9" s="98" t="n">
        <f aca="false">BCi!M11</f>
        <v>0</v>
      </c>
      <c r="G9" s="98" t="n">
        <f aca="false">BCi!P11</f>
        <v>0</v>
      </c>
      <c r="H9" s="98" t="n">
        <f aca="false">BCi!Q11</f>
        <v>0</v>
      </c>
      <c r="I9" s="98" t="n">
        <f aca="false">BCi!R11</f>
        <v>0</v>
      </c>
      <c r="J9" s="99" t="n">
        <f aca="false">BCi!U11</f>
        <v>0</v>
      </c>
      <c r="K9" s="99" t="n">
        <f aca="false">BCi!X11</f>
        <v>0</v>
      </c>
      <c r="L9" s="99" t="n">
        <f aca="false">BCi!Y11</f>
        <v>0</v>
      </c>
      <c r="M9" s="99" t="n">
        <f aca="false">BCi!Z11</f>
        <v>0</v>
      </c>
      <c r="N9" s="98" t="n">
        <f aca="false">BCi!AC11</f>
        <v>0</v>
      </c>
      <c r="O9" s="98" t="n">
        <f aca="false">BCi!AF11</f>
        <v>0</v>
      </c>
      <c r="P9" s="98" t="n">
        <f aca="false">BCi!AG11</f>
        <v>0</v>
      </c>
      <c r="Q9" s="98" t="n">
        <f aca="false">BCi!AH11</f>
        <v>0</v>
      </c>
    </row>
    <row r="10" customFormat="false" ht="12.75" hidden="false" customHeight="false" outlineLevel="0" collapsed="false">
      <c r="A10" s="38" t="n">
        <v>402</v>
      </c>
      <c r="B10" s="98" t="n">
        <f aca="false">BCi!E12</f>
        <v>0</v>
      </c>
      <c r="C10" s="98" t="n">
        <f aca="false">BCi!H12</f>
        <v>0</v>
      </c>
      <c r="D10" s="98" t="n">
        <f aca="false">BCi!I12</f>
        <v>0</v>
      </c>
      <c r="E10" s="98" t="n">
        <f aca="false">BCi!J12</f>
        <v>0</v>
      </c>
      <c r="F10" s="98" t="n">
        <f aca="false">BCi!M12</f>
        <v>0</v>
      </c>
      <c r="G10" s="98" t="n">
        <f aca="false">BCi!P12</f>
        <v>0</v>
      </c>
      <c r="H10" s="98" t="n">
        <f aca="false">BCi!Q12</f>
        <v>0</v>
      </c>
      <c r="I10" s="98" t="n">
        <f aca="false">BCi!R12</f>
        <v>0</v>
      </c>
      <c r="J10" s="99" t="n">
        <f aca="false">BCi!U12</f>
        <v>0</v>
      </c>
      <c r="K10" s="99" t="n">
        <f aca="false">BCi!X12</f>
        <v>0</v>
      </c>
      <c r="L10" s="99" t="n">
        <f aca="false">BCi!Y12</f>
        <v>0</v>
      </c>
      <c r="M10" s="99" t="n">
        <f aca="false">BCi!Z12</f>
        <v>0</v>
      </c>
      <c r="N10" s="98" t="n">
        <f aca="false">BCi!AC12</f>
        <v>0</v>
      </c>
      <c r="O10" s="98" t="n">
        <f aca="false">BCi!AF12</f>
        <v>0</v>
      </c>
      <c r="P10" s="98" t="n">
        <f aca="false">BCi!AG12</f>
        <v>0</v>
      </c>
      <c r="Q10" s="98" t="n">
        <f aca="false">BCi!AH12</f>
        <v>0</v>
      </c>
    </row>
    <row r="11" customFormat="false" ht="12.75" hidden="false" customHeight="false" outlineLevel="0" collapsed="false">
      <c r="A11" s="38" t="n">
        <v>502</v>
      </c>
      <c r="B11" s="98" t="n">
        <f aca="false">BCi!E13</f>
        <v>0</v>
      </c>
      <c r="C11" s="98" t="n">
        <f aca="false">BCi!H13</f>
        <v>0</v>
      </c>
      <c r="D11" s="98" t="n">
        <f aca="false">BCi!I13</f>
        <v>0</v>
      </c>
      <c r="E11" s="98" t="n">
        <f aca="false">BCi!J13</f>
        <v>0</v>
      </c>
      <c r="F11" s="98" t="n">
        <f aca="false">BCi!M13</f>
        <v>0</v>
      </c>
      <c r="G11" s="98" t="n">
        <f aca="false">BCi!P13</f>
        <v>0</v>
      </c>
      <c r="H11" s="98" t="n">
        <f aca="false">BCi!Q13</f>
        <v>0</v>
      </c>
      <c r="I11" s="98" t="n">
        <f aca="false">BCi!R13</f>
        <v>0</v>
      </c>
      <c r="J11" s="99" t="n">
        <f aca="false">BCi!U13</f>
        <v>0</v>
      </c>
      <c r="K11" s="99" t="n">
        <f aca="false">BCi!X13</f>
        <v>0</v>
      </c>
      <c r="L11" s="99" t="n">
        <f aca="false">BCi!Y13</f>
        <v>0</v>
      </c>
      <c r="M11" s="99" t="n">
        <f aca="false">BCi!Z13</f>
        <v>0</v>
      </c>
      <c r="N11" s="98" t="n">
        <f aca="false">BCi!AC13</f>
        <v>0</v>
      </c>
      <c r="O11" s="98" t="n">
        <f aca="false">BCi!AF13</f>
        <v>0</v>
      </c>
      <c r="P11" s="98" t="n">
        <f aca="false">BCi!AG13</f>
        <v>0</v>
      </c>
      <c r="Q11" s="98" t="n">
        <f aca="false">BCi!AH13</f>
        <v>0</v>
      </c>
    </row>
    <row r="12" customFormat="false" ht="12.75" hidden="false" customHeight="false" outlineLevel="0" collapsed="false">
      <c r="A12" s="38" t="n">
        <v>103</v>
      </c>
      <c r="B12" s="98" t="n">
        <f aca="false">BCi!E14</f>
        <v>245</v>
      </c>
      <c r="C12" s="98" t="n">
        <f aca="false">BCi!H14</f>
        <v>17.5</v>
      </c>
      <c r="D12" s="98" t="n">
        <f aca="false">BCi!I14</f>
        <v>210</v>
      </c>
      <c r="E12" s="98" t="n">
        <f aca="false">BCi!J14</f>
        <v>280</v>
      </c>
      <c r="F12" s="98" t="n">
        <f aca="false">BCi!M14</f>
        <v>0.275</v>
      </c>
      <c r="G12" s="98" t="n">
        <f aca="false">BCi!P14</f>
        <v>0.0275</v>
      </c>
      <c r="H12" s="98" t="n">
        <f aca="false">BCi!Q14</f>
        <v>0.22</v>
      </c>
      <c r="I12" s="98" t="n">
        <f aca="false">BCi!R14</f>
        <v>0.33</v>
      </c>
      <c r="J12" s="99" t="n">
        <f aca="false">BCi!U14</f>
        <v>0.465</v>
      </c>
      <c r="K12" s="99" t="n">
        <f aca="false">BCi!X14</f>
        <v>0.0125</v>
      </c>
      <c r="L12" s="99" t="n">
        <f aca="false">BCi!Y14</f>
        <v>0.44</v>
      </c>
      <c r="M12" s="99" t="n">
        <f aca="false">BCi!Z14</f>
        <v>0.49</v>
      </c>
      <c r="N12" s="98" t="n">
        <f aca="false">BCi!AC14</f>
        <v>0</v>
      </c>
      <c r="O12" s="98" t="n">
        <f aca="false">BCi!AF14</f>
        <v>0</v>
      </c>
      <c r="P12" s="98" t="n">
        <f aca="false">BCi!AG14</f>
        <v>0</v>
      </c>
      <c r="Q12" s="98" t="n">
        <f aca="false">BCi!AH14</f>
        <v>0</v>
      </c>
    </row>
    <row r="13" customFormat="false" ht="12.75" hidden="false" customHeight="false" outlineLevel="0" collapsed="false">
      <c r="A13" s="38" t="n">
        <v>203</v>
      </c>
      <c r="B13" s="98" t="n">
        <f aca="false">BCi!E15</f>
        <v>305</v>
      </c>
      <c r="C13" s="98" t="n">
        <f aca="false">BCi!H15</f>
        <v>52.5</v>
      </c>
      <c r="D13" s="98" t="n">
        <f aca="false">BCi!I15</f>
        <v>200</v>
      </c>
      <c r="E13" s="98" t="n">
        <f aca="false">BCi!J15</f>
        <v>410</v>
      </c>
      <c r="F13" s="98" t="n">
        <f aca="false">BCi!M15</f>
        <v>0.275</v>
      </c>
      <c r="G13" s="98" t="n">
        <f aca="false">BCi!P15</f>
        <v>0.0025</v>
      </c>
      <c r="H13" s="98" t="n">
        <f aca="false">BCi!Q15</f>
        <v>0.27</v>
      </c>
      <c r="I13" s="98" t="n">
        <f aca="false">BCi!R15</f>
        <v>0.28</v>
      </c>
      <c r="J13" s="99" t="n">
        <f aca="false">BCi!U15</f>
        <v>0.465</v>
      </c>
      <c r="K13" s="99" t="n">
        <f aca="false">BCi!X15</f>
        <v>0.0125</v>
      </c>
      <c r="L13" s="99" t="n">
        <f aca="false">BCi!Y15</f>
        <v>0.44</v>
      </c>
      <c r="M13" s="99" t="n">
        <f aca="false">BCi!Z15</f>
        <v>0.49</v>
      </c>
      <c r="N13" s="98" t="n">
        <f aca="false">BCi!AC15</f>
        <v>0</v>
      </c>
      <c r="O13" s="98" t="n">
        <f aca="false">BCi!AF15</f>
        <v>0</v>
      </c>
      <c r="P13" s="98" t="n">
        <f aca="false">BCi!AG15</f>
        <v>0</v>
      </c>
      <c r="Q13" s="98" t="n">
        <f aca="false">BCi!AH15</f>
        <v>0</v>
      </c>
    </row>
    <row r="14" customFormat="false" ht="12.75" hidden="false" customHeight="false" outlineLevel="0" collapsed="false">
      <c r="A14" s="38" t="n">
        <v>303</v>
      </c>
      <c r="B14" s="98" t="n">
        <f aca="false">BCi!E16</f>
        <v>245</v>
      </c>
      <c r="C14" s="98" t="n">
        <f aca="false">BCi!H16</f>
        <v>17.5</v>
      </c>
      <c r="D14" s="98" t="n">
        <f aca="false">BCi!I16</f>
        <v>210</v>
      </c>
      <c r="E14" s="98" t="n">
        <f aca="false">BCi!J16</f>
        <v>280</v>
      </c>
      <c r="F14" s="98" t="n">
        <f aca="false">BCi!M16</f>
        <v>0.275</v>
      </c>
      <c r="G14" s="98" t="n">
        <f aca="false">BCi!P16</f>
        <v>0.0275</v>
      </c>
      <c r="H14" s="98" t="n">
        <f aca="false">BCi!Q16</f>
        <v>0.22</v>
      </c>
      <c r="I14" s="98" t="n">
        <f aca="false">BCi!R16</f>
        <v>0.33</v>
      </c>
      <c r="J14" s="99" t="n">
        <f aca="false">BCi!U16</f>
        <v>0.465</v>
      </c>
      <c r="K14" s="99" t="n">
        <f aca="false">BCi!X16</f>
        <v>0.0125</v>
      </c>
      <c r="L14" s="99" t="n">
        <f aca="false">BCi!Y16</f>
        <v>0.44</v>
      </c>
      <c r="M14" s="99" t="n">
        <f aca="false">BCi!Z16</f>
        <v>0.49</v>
      </c>
      <c r="N14" s="98" t="n">
        <f aca="false">BCi!AC16</f>
        <v>0</v>
      </c>
      <c r="O14" s="98" t="n">
        <f aca="false">BCi!AF16</f>
        <v>0</v>
      </c>
      <c r="P14" s="98" t="n">
        <f aca="false">BCi!AG16</f>
        <v>0</v>
      </c>
      <c r="Q14" s="98" t="n">
        <f aca="false">BCi!AH16</f>
        <v>0</v>
      </c>
    </row>
    <row r="15" customFormat="false" ht="12.75" hidden="false" customHeight="false" outlineLevel="0" collapsed="false">
      <c r="A15" s="38" t="n">
        <v>403</v>
      </c>
      <c r="B15" s="98" t="n">
        <f aca="false">BCi!E17</f>
        <v>260</v>
      </c>
      <c r="C15" s="98" t="n">
        <f aca="false">BCi!H17</f>
        <v>70</v>
      </c>
      <c r="D15" s="98" t="n">
        <f aca="false">BCi!I17</f>
        <v>120</v>
      </c>
      <c r="E15" s="98" t="n">
        <f aca="false">BCi!J17</f>
        <v>400</v>
      </c>
      <c r="F15" s="98" t="n">
        <f aca="false">BCi!M17</f>
        <v>0.37</v>
      </c>
      <c r="G15" s="98" t="n">
        <f aca="false">BCi!P17</f>
        <v>0</v>
      </c>
      <c r="H15" s="98" t="n">
        <f aca="false">BCi!Q17</f>
        <v>0.37</v>
      </c>
      <c r="I15" s="98" t="n">
        <f aca="false">BCi!R17</f>
        <v>0.37</v>
      </c>
      <c r="J15" s="99" t="n">
        <f aca="false">BCi!U17</f>
        <v>0.465</v>
      </c>
      <c r="K15" s="99" t="n">
        <f aca="false">BCi!X17</f>
        <v>0.0125</v>
      </c>
      <c r="L15" s="99" t="n">
        <f aca="false">BCi!Y17</f>
        <v>0.44</v>
      </c>
      <c r="M15" s="99" t="n">
        <f aca="false">BCi!Z17</f>
        <v>0.49</v>
      </c>
      <c r="N15" s="98" t="n">
        <f aca="false">BCi!AC17</f>
        <v>0</v>
      </c>
      <c r="O15" s="98" t="n">
        <f aca="false">BCi!AF17</f>
        <v>0</v>
      </c>
      <c r="P15" s="98" t="n">
        <f aca="false">BCi!AG17</f>
        <v>0</v>
      </c>
      <c r="Q15" s="98" t="n">
        <f aca="false">BCi!AH17</f>
        <v>0</v>
      </c>
    </row>
    <row r="16" customFormat="false" ht="12.75" hidden="false" customHeight="false" outlineLevel="0" collapsed="false">
      <c r="A16" s="38" t="n">
        <v>503</v>
      </c>
      <c r="B16" s="98" t="n">
        <f aca="false">BCi!E18</f>
        <v>145</v>
      </c>
      <c r="C16" s="98" t="n">
        <f aca="false">BCi!H18</f>
        <v>42.5</v>
      </c>
      <c r="D16" s="98" t="n">
        <f aca="false">BCi!I18</f>
        <v>60</v>
      </c>
      <c r="E16" s="98" t="n">
        <f aca="false">BCi!J18</f>
        <v>230</v>
      </c>
      <c r="F16" s="98" t="n">
        <f aca="false">BCi!M18</f>
        <v>0.275</v>
      </c>
      <c r="G16" s="98" t="n">
        <f aca="false">BCi!P18</f>
        <v>0.0025</v>
      </c>
      <c r="H16" s="98" t="n">
        <f aca="false">BCi!Q18</f>
        <v>0.27</v>
      </c>
      <c r="I16" s="98" t="n">
        <f aca="false">BCi!R18</f>
        <v>0.28</v>
      </c>
      <c r="J16" s="99" t="n">
        <f aca="false">BCi!U18</f>
        <v>0.465</v>
      </c>
      <c r="K16" s="99" t="n">
        <f aca="false">BCi!X18</f>
        <v>0.0125</v>
      </c>
      <c r="L16" s="99" t="n">
        <f aca="false">BCi!Y18</f>
        <v>0.44</v>
      </c>
      <c r="M16" s="99" t="n">
        <f aca="false">BCi!Z18</f>
        <v>0.49</v>
      </c>
      <c r="N16" s="98" t="n">
        <f aca="false">BCi!AC18</f>
        <v>0</v>
      </c>
      <c r="O16" s="98" t="n">
        <f aca="false">BCi!AF18</f>
        <v>0</v>
      </c>
      <c r="P16" s="98" t="n">
        <f aca="false">BCi!AG18</f>
        <v>0</v>
      </c>
      <c r="Q16" s="98" t="n">
        <f aca="false">BCi!AH18</f>
        <v>0</v>
      </c>
    </row>
    <row r="17" customFormat="false" ht="12.75" hidden="false" customHeight="false" outlineLevel="0" collapsed="false">
      <c r="A17" s="38" t="n">
        <v>104</v>
      </c>
      <c r="B17" s="98" t="n">
        <f aca="false">BCi!E19</f>
        <v>2.7</v>
      </c>
      <c r="C17" s="98" t="n">
        <f aca="false">BCi!H19</f>
        <v>1.0125</v>
      </c>
      <c r="D17" s="98" t="n">
        <f aca="false">BCi!I19</f>
        <v>0.675</v>
      </c>
      <c r="E17" s="98" t="n">
        <f aca="false">BCi!J19</f>
        <v>4.725</v>
      </c>
      <c r="F17" s="98" t="n">
        <f aca="false">BCi!M19</f>
        <v>4</v>
      </c>
      <c r="G17" s="98" t="n">
        <f aca="false">BCi!P19</f>
        <v>3</v>
      </c>
      <c r="H17" s="98" t="n">
        <f aca="false">BCi!Q19</f>
        <v>-2</v>
      </c>
      <c r="I17" s="98" t="n">
        <f aca="false">BCi!R19</f>
        <v>10</v>
      </c>
      <c r="J17" s="99" t="n">
        <f aca="false">BCi!U19</f>
        <v>0.5</v>
      </c>
      <c r="K17" s="99" t="n">
        <f aca="false">BCi!X19</f>
        <v>0</v>
      </c>
      <c r="L17" s="99" t="n">
        <f aca="false">BCi!Y19</f>
        <v>0.5</v>
      </c>
      <c r="M17" s="99" t="n">
        <f aca="false">BCi!Z19</f>
        <v>0.5</v>
      </c>
      <c r="N17" s="98" t="n">
        <f aca="false">BCi!AC19</f>
        <v>0</v>
      </c>
      <c r="O17" s="98" t="n">
        <f aca="false">BCi!AF19</f>
        <v>0</v>
      </c>
      <c r="P17" s="98" t="n">
        <f aca="false">BCi!AG19</f>
        <v>0</v>
      </c>
      <c r="Q17" s="98" t="n">
        <f aca="false">BCi!AH19</f>
        <v>0</v>
      </c>
    </row>
    <row r="18" customFormat="false" ht="12.75" hidden="false" customHeight="false" outlineLevel="0" collapsed="false">
      <c r="A18" s="38" t="n">
        <v>204</v>
      </c>
      <c r="B18" s="98" t="n">
        <f aca="false">BCi!E20</f>
        <v>2.3</v>
      </c>
      <c r="C18" s="98" t="n">
        <f aca="false">BCi!H20</f>
        <v>0.8625</v>
      </c>
      <c r="D18" s="98" t="n">
        <f aca="false">BCi!I20</f>
        <v>0.575</v>
      </c>
      <c r="E18" s="98" t="n">
        <f aca="false">BCi!J20</f>
        <v>4.025</v>
      </c>
      <c r="F18" s="98" t="n">
        <f aca="false">BCi!M20</f>
        <v>2.8</v>
      </c>
      <c r="G18" s="98" t="n">
        <f aca="false">BCi!P20</f>
        <v>1.33</v>
      </c>
      <c r="H18" s="98" t="n">
        <f aca="false">BCi!Q20</f>
        <v>0.14</v>
      </c>
      <c r="I18" s="98" t="n">
        <f aca="false">BCi!R20</f>
        <v>5.46</v>
      </c>
      <c r="J18" s="99" t="n">
        <f aca="false">BCi!U20</f>
        <v>0.5</v>
      </c>
      <c r="K18" s="99" t="n">
        <f aca="false">BCi!X20</f>
        <v>0</v>
      </c>
      <c r="L18" s="99" t="n">
        <f aca="false">BCi!Y20</f>
        <v>0.5</v>
      </c>
      <c r="M18" s="99" t="n">
        <f aca="false">BCi!Z20</f>
        <v>0.5</v>
      </c>
      <c r="N18" s="98" t="n">
        <f aca="false">BCi!AC20</f>
        <v>0</v>
      </c>
      <c r="O18" s="98" t="n">
        <f aca="false">BCi!AF20</f>
        <v>0</v>
      </c>
      <c r="P18" s="98" t="n">
        <f aca="false">BCi!AG20</f>
        <v>0</v>
      </c>
      <c r="Q18" s="98" t="n">
        <f aca="false">BCi!AH20</f>
        <v>0</v>
      </c>
    </row>
    <row r="19" customFormat="false" ht="12.75" hidden="false" customHeight="false" outlineLevel="0" collapsed="false">
      <c r="A19" s="38" t="n">
        <v>304</v>
      </c>
      <c r="B19" s="98" t="n">
        <f aca="false">BCi!E21</f>
        <v>6.2</v>
      </c>
      <c r="C19" s="98" t="n">
        <f aca="false">BCi!H21</f>
        <v>2.325</v>
      </c>
      <c r="D19" s="98" t="n">
        <f aca="false">BCi!I21</f>
        <v>1.55</v>
      </c>
      <c r="E19" s="98" t="n">
        <f aca="false">BCi!J21</f>
        <v>10.85</v>
      </c>
      <c r="F19" s="98" t="n">
        <f aca="false">BCi!M21</f>
        <v>1.6</v>
      </c>
      <c r="G19" s="98" t="n">
        <f aca="false">BCi!P21</f>
        <v>1.04</v>
      </c>
      <c r="H19" s="98" t="n">
        <f aca="false">BCi!Q21</f>
        <v>-0.48</v>
      </c>
      <c r="I19" s="98" t="n">
        <f aca="false">BCi!R21</f>
        <v>3.68</v>
      </c>
      <c r="J19" s="99" t="n">
        <f aca="false">BCi!U21</f>
        <v>0.5</v>
      </c>
      <c r="K19" s="99" t="n">
        <f aca="false">BCi!X21</f>
        <v>0</v>
      </c>
      <c r="L19" s="99" t="n">
        <f aca="false">BCi!Y21</f>
        <v>0.5</v>
      </c>
      <c r="M19" s="99" t="n">
        <f aca="false">BCi!Z21</f>
        <v>0.5</v>
      </c>
      <c r="N19" s="98" t="n">
        <f aca="false">BCi!AC21</f>
        <v>0</v>
      </c>
      <c r="O19" s="98" t="n">
        <f aca="false">BCi!AF21</f>
        <v>0</v>
      </c>
      <c r="P19" s="98" t="n">
        <f aca="false">BCi!AG21</f>
        <v>0</v>
      </c>
      <c r="Q19" s="98" t="n">
        <f aca="false">BCi!AH21</f>
        <v>0</v>
      </c>
    </row>
    <row r="20" customFormat="false" ht="12.75" hidden="false" customHeight="false" outlineLevel="0" collapsed="false">
      <c r="A20" s="38" t="n">
        <v>404</v>
      </c>
      <c r="B20" s="98" t="n">
        <f aca="false">BCi!E22</f>
        <v>6.2</v>
      </c>
      <c r="C20" s="98" t="n">
        <f aca="false">BCi!H22</f>
        <v>2.325</v>
      </c>
      <c r="D20" s="98" t="n">
        <f aca="false">BCi!I22</f>
        <v>1.55</v>
      </c>
      <c r="E20" s="98" t="n">
        <f aca="false">BCi!J22</f>
        <v>10.85</v>
      </c>
      <c r="F20" s="98" t="n">
        <f aca="false">BCi!M22</f>
        <v>1.6</v>
      </c>
      <c r="G20" s="98" t="n">
        <f aca="false">BCi!P22</f>
        <v>1.04</v>
      </c>
      <c r="H20" s="98" t="n">
        <f aca="false">BCi!Q22</f>
        <v>-0.48</v>
      </c>
      <c r="I20" s="98" t="n">
        <f aca="false">BCi!R22</f>
        <v>3.68</v>
      </c>
      <c r="J20" s="99" t="n">
        <f aca="false">BCi!U22</f>
        <v>0.5</v>
      </c>
      <c r="K20" s="99" t="n">
        <f aca="false">BCi!X22</f>
        <v>0</v>
      </c>
      <c r="L20" s="99" t="n">
        <f aca="false">BCi!Y22</f>
        <v>0.5</v>
      </c>
      <c r="M20" s="99" t="n">
        <f aca="false">BCi!Z22</f>
        <v>0.5</v>
      </c>
      <c r="N20" s="98" t="n">
        <f aca="false">BCi!AC22</f>
        <v>0</v>
      </c>
      <c r="O20" s="98" t="n">
        <f aca="false">BCi!AF22</f>
        <v>0</v>
      </c>
      <c r="P20" s="98" t="n">
        <f aca="false">BCi!AG22</f>
        <v>0</v>
      </c>
      <c r="Q20" s="98" t="n">
        <f aca="false">BCi!AH22</f>
        <v>0</v>
      </c>
    </row>
    <row r="21" customFormat="false" ht="12.75" hidden="false" customHeight="false" outlineLevel="0" collapsed="false">
      <c r="A21" s="38" t="n">
        <v>504</v>
      </c>
      <c r="B21" s="98" t="n">
        <f aca="false">BCi!E23</f>
        <v>2.3</v>
      </c>
      <c r="C21" s="98" t="n">
        <f aca="false">BCi!H23</f>
        <v>0.8625</v>
      </c>
      <c r="D21" s="98" t="n">
        <f aca="false">BCi!I23</f>
        <v>0.575</v>
      </c>
      <c r="E21" s="98" t="n">
        <f aca="false">BCi!J23</f>
        <v>4.025</v>
      </c>
      <c r="F21" s="98" t="n">
        <f aca="false">BCi!M23</f>
        <v>1.6</v>
      </c>
      <c r="G21" s="98" t="n">
        <f aca="false">BCi!P23</f>
        <v>1.04</v>
      </c>
      <c r="H21" s="98" t="n">
        <f aca="false">BCi!Q23</f>
        <v>-0.48</v>
      </c>
      <c r="I21" s="98" t="n">
        <f aca="false">BCi!R23</f>
        <v>3.68</v>
      </c>
      <c r="J21" s="99" t="n">
        <f aca="false">BCi!U23</f>
        <v>0.5</v>
      </c>
      <c r="K21" s="99" t="n">
        <f aca="false">BCi!X23</f>
        <v>0</v>
      </c>
      <c r="L21" s="99" t="n">
        <f aca="false">BCi!Y23</f>
        <v>0.5</v>
      </c>
      <c r="M21" s="99" t="n">
        <f aca="false">BCi!Z23</f>
        <v>0.5</v>
      </c>
      <c r="N21" s="98" t="n">
        <f aca="false">BCi!AC23</f>
        <v>0</v>
      </c>
      <c r="O21" s="98" t="n">
        <f aca="false">BCi!AF23</f>
        <v>0</v>
      </c>
      <c r="P21" s="98" t="n">
        <f aca="false">BCi!AG23</f>
        <v>0</v>
      </c>
      <c r="Q21" s="98" t="n">
        <f aca="false">BCi!AH23</f>
        <v>0</v>
      </c>
    </row>
    <row r="22" customFormat="false" ht="12.75" hidden="false" customHeight="false" outlineLevel="0" collapsed="false">
      <c r="A22" s="38" t="n">
        <v>105</v>
      </c>
      <c r="B22" s="98" t="n">
        <f aca="false">BCi!E24</f>
        <v>170.42</v>
      </c>
      <c r="C22" s="98" t="n">
        <f aca="false">BCi!H24</f>
        <v>0</v>
      </c>
      <c r="D22" s="98" t="n">
        <f aca="false">BCi!I24</f>
        <v>170.42</v>
      </c>
      <c r="E22" s="98" t="n">
        <f aca="false">BCi!J24</f>
        <v>170.42</v>
      </c>
      <c r="F22" s="98" t="n">
        <f aca="false">BCi!M24</f>
        <v>0.275</v>
      </c>
      <c r="G22" s="98" t="n">
        <f aca="false">BCi!P24</f>
        <v>0.0275</v>
      </c>
      <c r="H22" s="98" t="n">
        <f aca="false">BCi!Q24</f>
        <v>0.22</v>
      </c>
      <c r="I22" s="98" t="n">
        <f aca="false">BCi!R24</f>
        <v>0.33</v>
      </c>
      <c r="J22" s="99" t="n">
        <f aca="false">BCi!U24</f>
        <v>0.465</v>
      </c>
      <c r="K22" s="99" t="n">
        <f aca="false">BCi!X24</f>
        <v>0.0125</v>
      </c>
      <c r="L22" s="99" t="n">
        <f aca="false">BCi!Y24</f>
        <v>0.44</v>
      </c>
      <c r="M22" s="99" t="n">
        <f aca="false">BCi!Z24</f>
        <v>0.49</v>
      </c>
      <c r="N22" s="98" t="n">
        <f aca="false">BCi!AC24</f>
        <v>0</v>
      </c>
      <c r="O22" s="98" t="n">
        <f aca="false">BCi!AF24</f>
        <v>0</v>
      </c>
      <c r="P22" s="98" t="n">
        <f aca="false">BCi!AG24</f>
        <v>0</v>
      </c>
      <c r="Q22" s="98" t="n">
        <f aca="false">BCi!AH24</f>
        <v>0</v>
      </c>
    </row>
    <row r="23" customFormat="false" ht="12.75" hidden="false" customHeight="false" outlineLevel="0" collapsed="false">
      <c r="A23" s="38" t="n">
        <v>205</v>
      </c>
      <c r="B23" s="98" t="n">
        <f aca="false">BCi!E25</f>
        <v>94.68</v>
      </c>
      <c r="C23" s="98" t="n">
        <f aca="false">BCi!H25</f>
        <v>0</v>
      </c>
      <c r="D23" s="98" t="n">
        <f aca="false">BCi!I25</f>
        <v>94.68</v>
      </c>
      <c r="E23" s="98" t="n">
        <f aca="false">BCi!J25</f>
        <v>94.68</v>
      </c>
      <c r="F23" s="98" t="n">
        <f aca="false">BCi!M25</f>
        <v>0.275</v>
      </c>
      <c r="G23" s="98" t="n">
        <f aca="false">BCi!P25</f>
        <v>0.0025</v>
      </c>
      <c r="H23" s="98" t="n">
        <f aca="false">BCi!Q25</f>
        <v>0.27</v>
      </c>
      <c r="I23" s="98" t="n">
        <f aca="false">BCi!R25</f>
        <v>0.28</v>
      </c>
      <c r="J23" s="99" t="n">
        <f aca="false">BCi!U25</f>
        <v>0.465</v>
      </c>
      <c r="K23" s="99" t="n">
        <f aca="false">BCi!X25</f>
        <v>0.0125</v>
      </c>
      <c r="L23" s="99" t="n">
        <f aca="false">BCi!Y25</f>
        <v>0.44</v>
      </c>
      <c r="M23" s="99" t="n">
        <f aca="false">BCi!Z25</f>
        <v>0.49</v>
      </c>
      <c r="N23" s="98" t="n">
        <f aca="false">BCi!AC25</f>
        <v>0</v>
      </c>
      <c r="O23" s="98" t="n">
        <f aca="false">BCi!AF25</f>
        <v>0</v>
      </c>
      <c r="P23" s="98" t="n">
        <f aca="false">BCi!AG25</f>
        <v>0</v>
      </c>
      <c r="Q23" s="98" t="n">
        <f aca="false">BCi!AH25</f>
        <v>0</v>
      </c>
    </row>
    <row r="24" customFormat="false" ht="12.75" hidden="false" customHeight="false" outlineLevel="0" collapsed="false">
      <c r="A24" s="38" t="n">
        <v>305</v>
      </c>
      <c r="B24" s="98" t="n">
        <f aca="false">BCi!E26</f>
        <v>132.12</v>
      </c>
      <c r="C24" s="98" t="n">
        <f aca="false">BCi!H26</f>
        <v>0</v>
      </c>
      <c r="D24" s="98" t="n">
        <f aca="false">BCi!I26</f>
        <v>132.12</v>
      </c>
      <c r="E24" s="98" t="n">
        <f aca="false">BCi!J26</f>
        <v>132.12</v>
      </c>
      <c r="F24" s="98" t="n">
        <f aca="false">BCi!M26</f>
        <v>0.17</v>
      </c>
      <c r="G24" s="98" t="n">
        <f aca="false">BCi!P26</f>
        <v>0.04</v>
      </c>
      <c r="H24" s="98" t="n">
        <f aca="false">BCi!Q26</f>
        <v>0.09</v>
      </c>
      <c r="I24" s="98" t="n">
        <f aca="false">BCi!R26</f>
        <v>0.25</v>
      </c>
      <c r="J24" s="99" t="n">
        <f aca="false">BCi!U26</f>
        <v>0.465</v>
      </c>
      <c r="K24" s="99" t="n">
        <f aca="false">BCi!X26</f>
        <v>0.0125</v>
      </c>
      <c r="L24" s="99" t="n">
        <f aca="false">BCi!Y26</f>
        <v>0.44</v>
      </c>
      <c r="M24" s="99" t="n">
        <f aca="false">BCi!Z26</f>
        <v>0.49</v>
      </c>
      <c r="N24" s="98" t="n">
        <f aca="false">BCi!AC26</f>
        <v>0</v>
      </c>
      <c r="O24" s="98" t="n">
        <f aca="false">BCi!AF26</f>
        <v>0</v>
      </c>
      <c r="P24" s="98" t="n">
        <f aca="false">BCi!AG26</f>
        <v>0</v>
      </c>
      <c r="Q24" s="98" t="n">
        <f aca="false">BCi!AH26</f>
        <v>0</v>
      </c>
    </row>
    <row r="25" customFormat="false" ht="12.75" hidden="false" customHeight="false" outlineLevel="0" collapsed="false">
      <c r="A25" s="38" t="n">
        <v>405</v>
      </c>
      <c r="B25" s="98" t="n">
        <f aca="false">BCi!E27</f>
        <v>223.4</v>
      </c>
      <c r="C25" s="98" t="n">
        <f aca="false">BCi!H27</f>
        <v>0</v>
      </c>
      <c r="D25" s="98" t="n">
        <f aca="false">BCi!I27</f>
        <v>223.4</v>
      </c>
      <c r="E25" s="98" t="n">
        <f aca="false">BCi!J27</f>
        <v>223.4</v>
      </c>
      <c r="F25" s="98" t="n">
        <f aca="false">BCi!M27</f>
        <v>0.37</v>
      </c>
      <c r="G25" s="98" t="n">
        <f aca="false">BCi!P27</f>
        <v>0</v>
      </c>
      <c r="H25" s="98" t="n">
        <f aca="false">BCi!Q27</f>
        <v>0.37</v>
      </c>
      <c r="I25" s="98" t="n">
        <f aca="false">BCi!R27</f>
        <v>0.37</v>
      </c>
      <c r="J25" s="99" t="n">
        <f aca="false">BCi!U27</f>
        <v>0.465</v>
      </c>
      <c r="K25" s="99" t="n">
        <f aca="false">BCi!X27</f>
        <v>0.0125</v>
      </c>
      <c r="L25" s="99" t="n">
        <f aca="false">BCi!Y27</f>
        <v>0.44</v>
      </c>
      <c r="M25" s="99" t="n">
        <f aca="false">BCi!Z27</f>
        <v>0.49</v>
      </c>
      <c r="N25" s="98" t="n">
        <f aca="false">BCi!AC27</f>
        <v>0</v>
      </c>
      <c r="O25" s="98" t="n">
        <f aca="false">BCi!AF27</f>
        <v>0</v>
      </c>
      <c r="P25" s="98" t="n">
        <f aca="false">BCi!AG27</f>
        <v>0</v>
      </c>
      <c r="Q25" s="98" t="n">
        <f aca="false">BCi!AH27</f>
        <v>0</v>
      </c>
    </row>
    <row r="26" customFormat="false" ht="12.75" hidden="false" customHeight="false" outlineLevel="0" collapsed="false">
      <c r="A26" s="38" t="n">
        <v>505</v>
      </c>
      <c r="B26" s="98" t="n">
        <f aca="false">BCi!E28</f>
        <v>83.91</v>
      </c>
      <c r="C26" s="98" t="n">
        <f aca="false">BCi!H28</f>
        <v>23.535</v>
      </c>
      <c r="D26" s="98" t="n">
        <f aca="false">BCi!I28</f>
        <v>36.84</v>
      </c>
      <c r="E26" s="98" t="n">
        <f aca="false">BCi!J28</f>
        <v>130.98</v>
      </c>
      <c r="F26" s="98" t="n">
        <f aca="false">BCi!M28</f>
        <v>0.275</v>
      </c>
      <c r="G26" s="98" t="n">
        <f aca="false">BCi!P28</f>
        <v>0.0025</v>
      </c>
      <c r="H26" s="98" t="n">
        <f aca="false">BCi!Q28</f>
        <v>0.27</v>
      </c>
      <c r="I26" s="98" t="n">
        <f aca="false">BCi!R28</f>
        <v>0.28</v>
      </c>
      <c r="J26" s="99" t="n">
        <f aca="false">BCi!U28</f>
        <v>0.465</v>
      </c>
      <c r="K26" s="99" t="n">
        <f aca="false">BCi!X28</f>
        <v>0.0125</v>
      </c>
      <c r="L26" s="99" t="n">
        <f aca="false">BCi!Y28</f>
        <v>0.44</v>
      </c>
      <c r="M26" s="99" t="n">
        <f aca="false">BCi!Z28</f>
        <v>0.49</v>
      </c>
      <c r="N26" s="98" t="n">
        <f aca="false">BCi!AC28</f>
        <v>0</v>
      </c>
      <c r="O26" s="98" t="n">
        <f aca="false">BCi!AF28</f>
        <v>0</v>
      </c>
      <c r="P26" s="98" t="n">
        <f aca="false">BCi!AG28</f>
        <v>0</v>
      </c>
      <c r="Q26" s="98" t="n">
        <f aca="false">BCi!AH28</f>
        <v>0</v>
      </c>
    </row>
    <row r="27" customFormat="false" ht="12.75" hidden="false" customHeight="false" outlineLevel="0" collapsed="false">
      <c r="A27" s="38" t="n">
        <v>106</v>
      </c>
      <c r="B27" s="98" t="n">
        <f aca="false">BCi!E29</f>
        <v>0</v>
      </c>
      <c r="C27" s="98" t="n">
        <f aca="false">BCi!H29</f>
        <v>0</v>
      </c>
      <c r="D27" s="98" t="n">
        <f aca="false">BCi!I29</f>
        <v>0</v>
      </c>
      <c r="E27" s="98" t="n">
        <f aca="false">BCi!J29</f>
        <v>0</v>
      </c>
      <c r="F27" s="98" t="n">
        <f aca="false">BCi!M29</f>
        <v>0</v>
      </c>
      <c r="G27" s="98" t="n">
        <f aca="false">BCi!P29</f>
        <v>0</v>
      </c>
      <c r="H27" s="98" t="n">
        <f aca="false">BCi!Q29</f>
        <v>0</v>
      </c>
      <c r="I27" s="98" t="n">
        <f aca="false">BCi!R29</f>
        <v>0</v>
      </c>
      <c r="J27" s="99" t="n">
        <f aca="false">BCi!U29</f>
        <v>0</v>
      </c>
      <c r="K27" s="99" t="n">
        <f aca="false">BCi!X29</f>
        <v>0</v>
      </c>
      <c r="L27" s="99" t="n">
        <f aca="false">BCi!Y29</f>
        <v>0</v>
      </c>
      <c r="M27" s="99" t="n">
        <f aca="false">BCi!Z29</f>
        <v>0</v>
      </c>
      <c r="N27" s="98" t="n">
        <f aca="false">BCi!AC29</f>
        <v>5</v>
      </c>
      <c r="O27" s="98" t="n">
        <f aca="false">BCi!AF29</f>
        <v>1.875</v>
      </c>
      <c r="P27" s="98" t="n">
        <f aca="false">BCi!AG29</f>
        <v>1.25</v>
      </c>
      <c r="Q27" s="98" t="n">
        <f aca="false">BCi!AH29</f>
        <v>8.75</v>
      </c>
    </row>
    <row r="28" customFormat="false" ht="12.75" hidden="false" customHeight="false" outlineLevel="0" collapsed="false">
      <c r="A28" s="38" t="n">
        <v>206</v>
      </c>
      <c r="B28" s="98" t="n">
        <f aca="false">BCi!E30</f>
        <v>0</v>
      </c>
      <c r="C28" s="98" t="n">
        <f aca="false">BCi!H30</f>
        <v>0</v>
      </c>
      <c r="D28" s="98" t="n">
        <f aca="false">BCi!I30</f>
        <v>0</v>
      </c>
      <c r="E28" s="98" t="n">
        <f aca="false">BCi!J30</f>
        <v>0</v>
      </c>
      <c r="F28" s="98" t="n">
        <f aca="false">BCi!M30</f>
        <v>0</v>
      </c>
      <c r="G28" s="98" t="n">
        <f aca="false">BCi!P30</f>
        <v>0</v>
      </c>
      <c r="H28" s="98" t="n">
        <f aca="false">BCi!Q30</f>
        <v>0</v>
      </c>
      <c r="I28" s="98" t="n">
        <f aca="false">BCi!R30</f>
        <v>0</v>
      </c>
      <c r="J28" s="99" t="n">
        <f aca="false">BCi!U30</f>
        <v>0</v>
      </c>
      <c r="K28" s="99" t="n">
        <f aca="false">BCi!X30</f>
        <v>0</v>
      </c>
      <c r="L28" s="99" t="n">
        <f aca="false">BCi!Y30</f>
        <v>0</v>
      </c>
      <c r="M28" s="99" t="n">
        <f aca="false">BCi!Z30</f>
        <v>0</v>
      </c>
      <c r="N28" s="98" t="n">
        <f aca="false">BCi!AC30</f>
        <v>5</v>
      </c>
      <c r="O28" s="98" t="n">
        <f aca="false">BCi!AF30</f>
        <v>1.875</v>
      </c>
      <c r="P28" s="98" t="n">
        <f aca="false">BCi!AG30</f>
        <v>1.25</v>
      </c>
      <c r="Q28" s="98" t="n">
        <f aca="false">BCi!AH30</f>
        <v>8.75</v>
      </c>
    </row>
    <row r="29" customFormat="false" ht="12.75" hidden="false" customHeight="false" outlineLevel="0" collapsed="false">
      <c r="A29" s="38" t="n">
        <v>306</v>
      </c>
      <c r="B29" s="98" t="n">
        <f aca="false">BCi!E31</f>
        <v>0</v>
      </c>
      <c r="C29" s="98" t="n">
        <f aca="false">BCi!H31</f>
        <v>0</v>
      </c>
      <c r="D29" s="98" t="n">
        <f aca="false">BCi!I31</f>
        <v>0</v>
      </c>
      <c r="E29" s="98" t="n">
        <f aca="false">BCi!J31</f>
        <v>0</v>
      </c>
      <c r="F29" s="98" t="n">
        <f aca="false">BCi!M31</f>
        <v>0</v>
      </c>
      <c r="G29" s="98" t="n">
        <f aca="false">BCi!P31</f>
        <v>0</v>
      </c>
      <c r="H29" s="98" t="n">
        <f aca="false">BCi!Q31</f>
        <v>0</v>
      </c>
      <c r="I29" s="98" t="n">
        <f aca="false">BCi!R31</f>
        <v>0</v>
      </c>
      <c r="J29" s="99" t="n">
        <f aca="false">BCi!U31</f>
        <v>0</v>
      </c>
      <c r="K29" s="99" t="n">
        <f aca="false">BCi!X31</f>
        <v>0</v>
      </c>
      <c r="L29" s="99" t="n">
        <f aca="false">BCi!Y31</f>
        <v>0</v>
      </c>
      <c r="M29" s="99" t="n">
        <f aca="false">BCi!Z31</f>
        <v>0</v>
      </c>
      <c r="N29" s="98" t="n">
        <f aca="false">BCi!AC31</f>
        <v>5</v>
      </c>
      <c r="O29" s="98" t="n">
        <f aca="false">BCi!AF31</f>
        <v>1.875</v>
      </c>
      <c r="P29" s="98" t="n">
        <f aca="false">BCi!AG31</f>
        <v>1.25</v>
      </c>
      <c r="Q29" s="98" t="n">
        <f aca="false">BCi!AH31</f>
        <v>8.75</v>
      </c>
    </row>
    <row r="30" customFormat="false" ht="12.75" hidden="false" customHeight="false" outlineLevel="0" collapsed="false">
      <c r="A30" s="38" t="n">
        <v>406</v>
      </c>
      <c r="B30" s="98" t="n">
        <f aca="false">BCi!E32</f>
        <v>0</v>
      </c>
      <c r="C30" s="98" t="n">
        <f aca="false">BCi!H32</f>
        <v>0</v>
      </c>
      <c r="D30" s="98" t="n">
        <f aca="false">BCi!I32</f>
        <v>0</v>
      </c>
      <c r="E30" s="98" t="n">
        <f aca="false">BCi!J32</f>
        <v>0</v>
      </c>
      <c r="F30" s="98" t="n">
        <f aca="false">BCi!M32</f>
        <v>0</v>
      </c>
      <c r="G30" s="98" t="n">
        <f aca="false">BCi!P32</f>
        <v>0</v>
      </c>
      <c r="H30" s="98" t="n">
        <f aca="false">BCi!Q32</f>
        <v>0</v>
      </c>
      <c r="I30" s="98" t="n">
        <f aca="false">BCi!R32</f>
        <v>0</v>
      </c>
      <c r="J30" s="99" t="n">
        <f aca="false">BCi!U32</f>
        <v>0</v>
      </c>
      <c r="K30" s="99" t="n">
        <f aca="false">BCi!X32</f>
        <v>0</v>
      </c>
      <c r="L30" s="99" t="n">
        <f aca="false">BCi!Y32</f>
        <v>0</v>
      </c>
      <c r="M30" s="99" t="n">
        <f aca="false">BCi!Z32</f>
        <v>0</v>
      </c>
      <c r="N30" s="98" t="n">
        <f aca="false">BCi!AC32</f>
        <v>5</v>
      </c>
      <c r="O30" s="98" t="n">
        <f aca="false">BCi!AF32</f>
        <v>1.875</v>
      </c>
      <c r="P30" s="98" t="n">
        <f aca="false">BCi!AG32</f>
        <v>1.25</v>
      </c>
      <c r="Q30" s="98" t="n">
        <f aca="false">BCi!AH32</f>
        <v>8.75</v>
      </c>
    </row>
    <row r="31" customFormat="false" ht="12.75" hidden="false" customHeight="false" outlineLevel="0" collapsed="false">
      <c r="A31" s="38" t="n">
        <v>506</v>
      </c>
      <c r="B31" s="98" t="n">
        <f aca="false">BCi!E33</f>
        <v>0</v>
      </c>
      <c r="C31" s="98" t="n">
        <f aca="false">BCi!H33</f>
        <v>0</v>
      </c>
      <c r="D31" s="98" t="n">
        <f aca="false">BCi!I33</f>
        <v>0</v>
      </c>
      <c r="E31" s="98" t="n">
        <f aca="false">BCi!J33</f>
        <v>0</v>
      </c>
      <c r="F31" s="98" t="n">
        <f aca="false">BCi!M33</f>
        <v>0</v>
      </c>
      <c r="G31" s="98" t="n">
        <f aca="false">BCi!P33</f>
        <v>0</v>
      </c>
      <c r="H31" s="98" t="n">
        <f aca="false">BCi!Q33</f>
        <v>0</v>
      </c>
      <c r="I31" s="98" t="n">
        <f aca="false">BCi!R33</f>
        <v>0</v>
      </c>
      <c r="J31" s="99" t="n">
        <f aca="false">BCi!U33</f>
        <v>0</v>
      </c>
      <c r="K31" s="99" t="n">
        <f aca="false">BCi!X33</f>
        <v>0</v>
      </c>
      <c r="L31" s="99" t="n">
        <f aca="false">BCi!Y33</f>
        <v>0</v>
      </c>
      <c r="M31" s="99" t="n">
        <f aca="false">BCi!Z33</f>
        <v>0</v>
      </c>
      <c r="N31" s="98" t="n">
        <f aca="false">BCi!AC33</f>
        <v>5</v>
      </c>
      <c r="O31" s="98" t="n">
        <f aca="false">BCi!AF33</f>
        <v>1.875</v>
      </c>
      <c r="P31" s="98" t="n">
        <f aca="false">BCi!AG33</f>
        <v>1.25</v>
      </c>
      <c r="Q31" s="98" t="n">
        <f aca="false">BCi!AH33</f>
        <v>8.75</v>
      </c>
    </row>
    <row r="32" customFormat="false" ht="12.75" hidden="false" customHeight="false" outlineLevel="0" collapsed="false">
      <c r="A32" s="38" t="n">
        <v>107</v>
      </c>
      <c r="B32" s="98" t="n">
        <f aca="false">BCi!E34</f>
        <v>2.7</v>
      </c>
      <c r="C32" s="98" t="n">
        <f aca="false">BCi!H34</f>
        <v>1.0125</v>
      </c>
      <c r="D32" s="98" t="n">
        <f aca="false">BCi!I34</f>
        <v>0.675</v>
      </c>
      <c r="E32" s="98" t="n">
        <f aca="false">BCi!J34</f>
        <v>4.725</v>
      </c>
      <c r="F32" s="98" t="n">
        <f aca="false">BCi!M34</f>
        <v>2.8</v>
      </c>
      <c r="G32" s="98" t="n">
        <f aca="false">BCi!P34</f>
        <v>2.016</v>
      </c>
      <c r="H32" s="100" t="n">
        <f aca="false">BCi!Q34</f>
        <v>-1.232</v>
      </c>
      <c r="I32" s="98" t="n">
        <f aca="false">BCi!R34</f>
        <v>6.832</v>
      </c>
      <c r="J32" s="99" t="n">
        <f aca="false">BCi!U34</f>
        <v>0.47</v>
      </c>
      <c r="K32" s="99" t="n">
        <f aca="false">BCi!X34</f>
        <v>0</v>
      </c>
      <c r="L32" s="99" t="n">
        <f aca="false">BCi!Y34</f>
        <v>0.47</v>
      </c>
      <c r="M32" s="99" t="n">
        <f aca="false">BCi!Z34</f>
        <v>0.47</v>
      </c>
      <c r="N32" s="98" t="n">
        <f aca="false">BCi!AC34</f>
        <v>0</v>
      </c>
      <c r="O32" s="98" t="n">
        <f aca="false">BCi!AF34</f>
        <v>0</v>
      </c>
      <c r="P32" s="98" t="n">
        <f aca="false">BCi!AG34</f>
        <v>0</v>
      </c>
      <c r="Q32" s="98" t="n">
        <f aca="false">BCi!AH34</f>
        <v>0</v>
      </c>
    </row>
    <row r="33" customFormat="false" ht="12.75" hidden="false" customHeight="false" outlineLevel="0" collapsed="false">
      <c r="A33" s="38" t="n">
        <v>207</v>
      </c>
      <c r="B33" s="98" t="n">
        <f aca="false">BCi!E35</f>
        <v>2.3</v>
      </c>
      <c r="C33" s="98" t="n">
        <f aca="false">BCi!H35</f>
        <v>0.8625</v>
      </c>
      <c r="D33" s="98" t="n">
        <f aca="false">BCi!I35</f>
        <v>0.575</v>
      </c>
      <c r="E33" s="98" t="n">
        <f aca="false">BCi!J35</f>
        <v>4.025</v>
      </c>
      <c r="F33" s="98" t="n">
        <f aca="false">BCi!M35</f>
        <v>2.8</v>
      </c>
      <c r="G33" s="98" t="n">
        <f aca="false">BCi!P35</f>
        <v>2.016</v>
      </c>
      <c r="H33" s="100" t="n">
        <f aca="false">BCi!Q35</f>
        <v>-1.232</v>
      </c>
      <c r="I33" s="98" t="n">
        <f aca="false">BCi!R35</f>
        <v>6.832</v>
      </c>
      <c r="J33" s="99" t="n">
        <f aca="false">BCi!U35</f>
        <v>0.47</v>
      </c>
      <c r="K33" s="99" t="n">
        <f aca="false">BCi!X35</f>
        <v>0</v>
      </c>
      <c r="L33" s="99" t="n">
        <f aca="false">BCi!Y35</f>
        <v>0.47</v>
      </c>
      <c r="M33" s="99" t="n">
        <f aca="false">BCi!Z35</f>
        <v>0.47</v>
      </c>
      <c r="N33" s="98" t="n">
        <f aca="false">BCi!AC35</f>
        <v>0</v>
      </c>
      <c r="O33" s="98" t="n">
        <f aca="false">BCi!AF35</f>
        <v>0</v>
      </c>
      <c r="P33" s="98" t="n">
        <f aca="false">BCi!AG35</f>
        <v>0</v>
      </c>
      <c r="Q33" s="98" t="n">
        <f aca="false">BCi!AH35</f>
        <v>0</v>
      </c>
    </row>
    <row r="34" customFormat="false" ht="12.75" hidden="false" customHeight="false" outlineLevel="0" collapsed="false">
      <c r="A34" s="38" t="n">
        <v>307</v>
      </c>
      <c r="B34" s="98" t="n">
        <f aca="false">BCi!E36</f>
        <v>6.2</v>
      </c>
      <c r="C34" s="98" t="n">
        <f aca="false">BCi!H36</f>
        <v>2.325</v>
      </c>
      <c r="D34" s="98" t="n">
        <f aca="false">BCi!I36</f>
        <v>1.55</v>
      </c>
      <c r="E34" s="98" t="n">
        <f aca="false">BCi!J36</f>
        <v>10.85</v>
      </c>
      <c r="F34" s="98" t="n">
        <f aca="false">BCi!M36</f>
        <v>2.8</v>
      </c>
      <c r="G34" s="98" t="n">
        <f aca="false">BCi!P36</f>
        <v>2.016</v>
      </c>
      <c r="H34" s="100" t="n">
        <f aca="false">BCi!Q36</f>
        <v>-1.232</v>
      </c>
      <c r="I34" s="98" t="n">
        <f aca="false">BCi!R36</f>
        <v>6.832</v>
      </c>
      <c r="J34" s="99" t="n">
        <f aca="false">BCi!U36</f>
        <v>0.47</v>
      </c>
      <c r="K34" s="99" t="n">
        <f aca="false">BCi!X36</f>
        <v>0</v>
      </c>
      <c r="L34" s="99" t="n">
        <f aca="false">BCi!Y36</f>
        <v>0.47</v>
      </c>
      <c r="M34" s="99" t="n">
        <f aca="false">BCi!Z36</f>
        <v>0.47</v>
      </c>
      <c r="N34" s="98" t="n">
        <f aca="false">BCi!AC36</f>
        <v>0</v>
      </c>
      <c r="O34" s="98" t="n">
        <f aca="false">BCi!AF36</f>
        <v>0</v>
      </c>
      <c r="P34" s="98" t="n">
        <f aca="false">BCi!AG36</f>
        <v>0</v>
      </c>
      <c r="Q34" s="98" t="n">
        <f aca="false">BCi!AH36</f>
        <v>0</v>
      </c>
    </row>
    <row r="35" customFormat="false" ht="12.75" hidden="false" customHeight="false" outlineLevel="0" collapsed="false">
      <c r="A35" s="38" t="n">
        <v>407</v>
      </c>
      <c r="B35" s="98" t="n">
        <f aca="false">BCi!E37</f>
        <v>6.2</v>
      </c>
      <c r="C35" s="98" t="n">
        <f aca="false">BCi!H37</f>
        <v>2.325</v>
      </c>
      <c r="D35" s="98" t="n">
        <f aca="false">BCi!I37</f>
        <v>1.55</v>
      </c>
      <c r="E35" s="98" t="n">
        <f aca="false">BCi!J37</f>
        <v>10.85</v>
      </c>
      <c r="F35" s="98" t="n">
        <f aca="false">BCi!M37</f>
        <v>2.8</v>
      </c>
      <c r="G35" s="98" t="n">
        <f aca="false">BCi!P37</f>
        <v>2.016</v>
      </c>
      <c r="H35" s="100" t="n">
        <f aca="false">BCi!Q37</f>
        <v>-1.232</v>
      </c>
      <c r="I35" s="98" t="n">
        <f aca="false">BCi!R37</f>
        <v>6.832</v>
      </c>
      <c r="J35" s="99" t="n">
        <f aca="false">BCi!U37</f>
        <v>0.47</v>
      </c>
      <c r="K35" s="99" t="n">
        <f aca="false">BCi!X37</f>
        <v>0</v>
      </c>
      <c r="L35" s="99" t="n">
        <f aca="false">BCi!Y37</f>
        <v>0.47</v>
      </c>
      <c r="M35" s="99" t="n">
        <f aca="false">BCi!Z37</f>
        <v>0.47</v>
      </c>
      <c r="N35" s="98" t="n">
        <f aca="false">BCi!AC37</f>
        <v>0</v>
      </c>
      <c r="O35" s="98" t="n">
        <f aca="false">BCi!AF37</f>
        <v>0</v>
      </c>
      <c r="P35" s="98" t="n">
        <f aca="false">BCi!AG37</f>
        <v>0</v>
      </c>
      <c r="Q35" s="98" t="n">
        <f aca="false">BCi!AH37</f>
        <v>0</v>
      </c>
    </row>
    <row r="36" customFormat="false" ht="12.75" hidden="false" customHeight="false" outlineLevel="0" collapsed="false">
      <c r="A36" s="38" t="n">
        <v>507</v>
      </c>
      <c r="B36" s="98" t="n">
        <f aca="false">BCi!E38</f>
        <v>2.3</v>
      </c>
      <c r="C36" s="98" t="n">
        <f aca="false">BCi!H38</f>
        <v>0.8625</v>
      </c>
      <c r="D36" s="98" t="n">
        <f aca="false">BCi!I38</f>
        <v>0.575</v>
      </c>
      <c r="E36" s="98" t="n">
        <f aca="false">BCi!J38</f>
        <v>4.025</v>
      </c>
      <c r="F36" s="98" t="n">
        <f aca="false">BCi!M38</f>
        <v>2.8</v>
      </c>
      <c r="G36" s="98" t="n">
        <f aca="false">BCi!P38</f>
        <v>2.016</v>
      </c>
      <c r="H36" s="100" t="n">
        <f aca="false">BCi!Q38</f>
        <v>-1.232</v>
      </c>
      <c r="I36" s="98" t="n">
        <f aca="false">BCi!R38</f>
        <v>6.832</v>
      </c>
      <c r="J36" s="99" t="n">
        <f aca="false">BCi!U38</f>
        <v>0.47</v>
      </c>
      <c r="K36" s="99" t="n">
        <f aca="false">BCi!X38</f>
        <v>0</v>
      </c>
      <c r="L36" s="99" t="n">
        <f aca="false">BCi!Y38</f>
        <v>0.47</v>
      </c>
      <c r="M36" s="99" t="n">
        <f aca="false">BCi!Z38</f>
        <v>0.47</v>
      </c>
      <c r="N36" s="98" t="n">
        <f aca="false">BCi!AC38</f>
        <v>0</v>
      </c>
      <c r="O36" s="98" t="n">
        <f aca="false">BCi!AF38</f>
        <v>0</v>
      </c>
      <c r="P36" s="98" t="n">
        <f aca="false">BCi!AG38</f>
        <v>0</v>
      </c>
      <c r="Q36" s="98" t="n">
        <f aca="false">BCi!AH38</f>
        <v>0</v>
      </c>
    </row>
    <row r="37" s="101" customFormat="true" ht="12.75" hidden="false" customHeight="false" outlineLevel="0" collapsed="false">
      <c r="A37" s="37" t="n">
        <v>108</v>
      </c>
      <c r="B37" s="98" t="n">
        <f aca="false">BCi!E39</f>
        <v>19.6895</v>
      </c>
      <c r="C37" s="98" t="n">
        <f aca="false">BCi!H39</f>
        <v>0</v>
      </c>
      <c r="D37" s="98" t="n">
        <f aca="false">BCi!I39</f>
        <v>19.6895</v>
      </c>
      <c r="E37" s="98" t="n">
        <f aca="false">BCi!J39</f>
        <v>19.6895</v>
      </c>
      <c r="F37" s="98" t="n">
        <f aca="false">BCi!M39</f>
        <v>0.2</v>
      </c>
      <c r="G37" s="98" t="n">
        <f aca="false">BCi!P39</f>
        <v>0</v>
      </c>
      <c r="H37" s="98" t="n">
        <f aca="false">BCi!Q39</f>
        <v>0.2</v>
      </c>
      <c r="I37" s="98" t="n">
        <f aca="false">BCi!R39</f>
        <v>0.2</v>
      </c>
      <c r="J37" s="99" t="n">
        <f aca="false">BCi!U39</f>
        <v>0.47</v>
      </c>
      <c r="K37" s="99" t="n">
        <f aca="false">BCi!X39</f>
        <v>0</v>
      </c>
      <c r="L37" s="99" t="n">
        <f aca="false">BCi!Y39</f>
        <v>0.47</v>
      </c>
      <c r="M37" s="99" t="n">
        <f aca="false">BCi!Z39</f>
        <v>0.47</v>
      </c>
      <c r="N37" s="98" t="n">
        <f aca="false">BCi!AC39</f>
        <v>0</v>
      </c>
      <c r="O37" s="98" t="n">
        <f aca="false">BCi!AF39</f>
        <v>0</v>
      </c>
      <c r="P37" s="98" t="n">
        <f aca="false">BCi!AG39</f>
        <v>0</v>
      </c>
      <c r="Q37" s="98" t="n">
        <f aca="false">BCi!AH39</f>
        <v>0</v>
      </c>
    </row>
    <row r="38" s="101" customFormat="true" ht="12.75" hidden="false" customHeight="false" outlineLevel="0" collapsed="false">
      <c r="A38" s="37" t="n">
        <v>208</v>
      </c>
      <c r="B38" s="98" t="n">
        <f aca="false">BCi!E40</f>
        <v>19.6895</v>
      </c>
      <c r="C38" s="98" t="n">
        <f aca="false">BCi!H40</f>
        <v>0</v>
      </c>
      <c r="D38" s="98" t="n">
        <f aca="false">BCi!I40</f>
        <v>19.6895</v>
      </c>
      <c r="E38" s="98" t="n">
        <f aca="false">BCi!J40</f>
        <v>19.6895</v>
      </c>
      <c r="F38" s="98" t="n">
        <f aca="false">BCi!M40</f>
        <v>0.2</v>
      </c>
      <c r="G38" s="98" t="n">
        <f aca="false">BCi!P40</f>
        <v>0</v>
      </c>
      <c r="H38" s="98" t="n">
        <f aca="false">BCi!Q40</f>
        <v>0.2</v>
      </c>
      <c r="I38" s="98" t="n">
        <f aca="false">BCi!R40</f>
        <v>0.2</v>
      </c>
      <c r="J38" s="99" t="n">
        <f aca="false">BCi!U40</f>
        <v>0.47</v>
      </c>
      <c r="K38" s="99" t="n">
        <f aca="false">BCi!X40</f>
        <v>0</v>
      </c>
      <c r="L38" s="99" t="n">
        <f aca="false">BCi!Y40</f>
        <v>0.47</v>
      </c>
      <c r="M38" s="99" t="n">
        <f aca="false">BCi!Z40</f>
        <v>0.47</v>
      </c>
      <c r="N38" s="98" t="n">
        <f aca="false">BCi!AC40</f>
        <v>0</v>
      </c>
      <c r="O38" s="98" t="n">
        <f aca="false">BCi!AF40</f>
        <v>0</v>
      </c>
      <c r="P38" s="98" t="n">
        <f aca="false">BCi!AG40</f>
        <v>0</v>
      </c>
      <c r="Q38" s="98" t="n">
        <f aca="false">BCi!AH40</f>
        <v>0</v>
      </c>
    </row>
    <row r="39" s="101" customFormat="true" ht="12.75" hidden="false" customHeight="false" outlineLevel="0" collapsed="false">
      <c r="A39" s="37" t="n">
        <v>308</v>
      </c>
      <c r="B39" s="98" t="n">
        <f aca="false">BCi!E41</f>
        <v>19.6895</v>
      </c>
      <c r="C39" s="98" t="n">
        <f aca="false">BCi!H41</f>
        <v>0</v>
      </c>
      <c r="D39" s="98" t="n">
        <f aca="false">BCi!I41</f>
        <v>19.6895</v>
      </c>
      <c r="E39" s="98" t="n">
        <f aca="false">BCi!J41</f>
        <v>19.6895</v>
      </c>
      <c r="F39" s="98" t="n">
        <f aca="false">BCi!M41</f>
        <v>0.2</v>
      </c>
      <c r="G39" s="98" t="n">
        <f aca="false">BCi!P41</f>
        <v>0</v>
      </c>
      <c r="H39" s="98" t="n">
        <f aca="false">BCi!Q41</f>
        <v>0.2</v>
      </c>
      <c r="I39" s="98" t="n">
        <f aca="false">BCi!R41</f>
        <v>0.2</v>
      </c>
      <c r="J39" s="99" t="n">
        <f aca="false">BCi!U41</f>
        <v>0.47</v>
      </c>
      <c r="K39" s="99" t="n">
        <f aca="false">BCi!X41</f>
        <v>0</v>
      </c>
      <c r="L39" s="99" t="n">
        <f aca="false">BCi!Y41</f>
        <v>0.47</v>
      </c>
      <c r="M39" s="99" t="n">
        <f aca="false">BCi!Z41</f>
        <v>0.47</v>
      </c>
      <c r="N39" s="98" t="n">
        <f aca="false">BCi!AC41</f>
        <v>0</v>
      </c>
      <c r="O39" s="98" t="n">
        <f aca="false">BCi!AF41</f>
        <v>0</v>
      </c>
      <c r="P39" s="98" t="n">
        <f aca="false">BCi!AG41</f>
        <v>0</v>
      </c>
      <c r="Q39" s="98" t="n">
        <f aca="false">BCi!AH41</f>
        <v>0</v>
      </c>
    </row>
    <row r="40" s="101" customFormat="true" ht="12.75" hidden="false" customHeight="false" outlineLevel="0" collapsed="false">
      <c r="A40" s="37" t="n">
        <v>408</v>
      </c>
      <c r="B40" s="98" t="n">
        <f aca="false">BCi!E42</f>
        <v>19.6895</v>
      </c>
      <c r="C40" s="98" t="n">
        <f aca="false">BCi!H42</f>
        <v>0</v>
      </c>
      <c r="D40" s="98" t="n">
        <f aca="false">BCi!I42</f>
        <v>19.6895</v>
      </c>
      <c r="E40" s="98" t="n">
        <f aca="false">BCi!J42</f>
        <v>19.6895</v>
      </c>
      <c r="F40" s="98" t="n">
        <f aca="false">BCi!M42</f>
        <v>0.2</v>
      </c>
      <c r="G40" s="98" t="n">
        <f aca="false">BCi!P42</f>
        <v>0</v>
      </c>
      <c r="H40" s="98" t="n">
        <f aca="false">BCi!Q42</f>
        <v>0.2</v>
      </c>
      <c r="I40" s="98" t="n">
        <f aca="false">BCi!R42</f>
        <v>0.2</v>
      </c>
      <c r="J40" s="99" t="n">
        <f aca="false">BCi!U42</f>
        <v>0.47</v>
      </c>
      <c r="K40" s="99" t="n">
        <f aca="false">BCi!X42</f>
        <v>0</v>
      </c>
      <c r="L40" s="99" t="n">
        <f aca="false">BCi!Y42</f>
        <v>0.47</v>
      </c>
      <c r="M40" s="99" t="n">
        <f aca="false">BCi!Z42</f>
        <v>0.47</v>
      </c>
      <c r="N40" s="98" t="n">
        <f aca="false">BCi!AC42</f>
        <v>0</v>
      </c>
      <c r="O40" s="98" t="n">
        <f aca="false">BCi!AF42</f>
        <v>0</v>
      </c>
      <c r="P40" s="98" t="n">
        <f aca="false">BCi!AG42</f>
        <v>0</v>
      </c>
      <c r="Q40" s="98" t="n">
        <f aca="false">BCi!AH42</f>
        <v>0</v>
      </c>
    </row>
    <row r="41" s="101" customFormat="true" ht="12.75" hidden="false" customHeight="false" outlineLevel="0" collapsed="false">
      <c r="A41" s="37" t="n">
        <v>508</v>
      </c>
      <c r="B41" s="98" t="n">
        <f aca="false">BCi!E43</f>
        <v>19.6895</v>
      </c>
      <c r="C41" s="98" t="n">
        <f aca="false">BCi!H43</f>
        <v>0</v>
      </c>
      <c r="D41" s="98" t="n">
        <f aca="false">BCi!I43</f>
        <v>19.6895</v>
      </c>
      <c r="E41" s="98" t="n">
        <f aca="false">BCi!J43</f>
        <v>19.6895</v>
      </c>
      <c r="F41" s="98" t="n">
        <f aca="false">BCi!M43</f>
        <v>0.2</v>
      </c>
      <c r="G41" s="98" t="n">
        <f aca="false">BCi!P43</f>
        <v>0</v>
      </c>
      <c r="H41" s="98" t="n">
        <f aca="false">BCi!Q43</f>
        <v>0.2</v>
      </c>
      <c r="I41" s="98" t="n">
        <f aca="false">BCi!R43</f>
        <v>0.2</v>
      </c>
      <c r="J41" s="99" t="n">
        <f aca="false">BCi!U43</f>
        <v>0.47</v>
      </c>
      <c r="K41" s="99" t="n">
        <f aca="false">BCi!X43</f>
        <v>0</v>
      </c>
      <c r="L41" s="99" t="n">
        <f aca="false">BCi!Y43</f>
        <v>0.47</v>
      </c>
      <c r="M41" s="99" t="n">
        <f aca="false">BCi!Z43</f>
        <v>0.47</v>
      </c>
      <c r="N41" s="98" t="n">
        <f aca="false">BCi!AC43</f>
        <v>0</v>
      </c>
      <c r="O41" s="98" t="n">
        <f aca="false">BCi!AF43</f>
        <v>0</v>
      </c>
      <c r="P41" s="98" t="n">
        <f aca="false">BCi!AG43</f>
        <v>0</v>
      </c>
      <c r="Q41" s="98" t="n">
        <f aca="false">BCi!AH43</f>
        <v>0</v>
      </c>
    </row>
    <row r="42" customFormat="false" ht="12.75" hidden="false" customHeight="false" outlineLevel="0" collapsed="false">
      <c r="A42" s="38" t="n">
        <v>109</v>
      </c>
      <c r="B42" s="98" t="n">
        <f aca="false">BCi!E44</f>
        <v>2.7</v>
      </c>
      <c r="C42" s="98" t="n">
        <f aca="false">BCi!H44</f>
        <v>1.0125</v>
      </c>
      <c r="D42" s="98" t="n">
        <f aca="false">BCi!I44</f>
        <v>0.675</v>
      </c>
      <c r="E42" s="98" t="n">
        <f aca="false">BCi!J44</f>
        <v>4.725</v>
      </c>
      <c r="F42" s="98" t="n">
        <f aca="false">BCi!M44</f>
        <v>4</v>
      </c>
      <c r="G42" s="98" t="n">
        <f aca="false">BCi!P44</f>
        <v>3</v>
      </c>
      <c r="H42" s="98" t="n">
        <f aca="false">BCi!Q44</f>
        <v>-2</v>
      </c>
      <c r="I42" s="98" t="n">
        <f aca="false">BCi!R44</f>
        <v>10</v>
      </c>
      <c r="J42" s="99" t="n">
        <f aca="false">BCi!U44</f>
        <v>0.47</v>
      </c>
      <c r="K42" s="99" t="n">
        <f aca="false">BCi!X44</f>
        <v>0</v>
      </c>
      <c r="L42" s="99" t="n">
        <f aca="false">BCi!Y44</f>
        <v>0.47</v>
      </c>
      <c r="M42" s="99" t="n">
        <f aca="false">BCi!Z44</f>
        <v>0.47</v>
      </c>
      <c r="N42" s="98" t="n">
        <f aca="false">BCi!AC44</f>
        <v>0</v>
      </c>
      <c r="O42" s="98" t="n">
        <f aca="false">BCi!AF44</f>
        <v>0</v>
      </c>
      <c r="P42" s="98" t="n">
        <f aca="false">BCi!AG44</f>
        <v>0</v>
      </c>
      <c r="Q42" s="98" t="n">
        <f aca="false">BCi!AH44</f>
        <v>0</v>
      </c>
    </row>
    <row r="43" customFormat="false" ht="12.75" hidden="false" customHeight="false" outlineLevel="0" collapsed="false">
      <c r="A43" s="38" t="n">
        <v>209</v>
      </c>
      <c r="B43" s="98" t="n">
        <f aca="false">BCi!E45</f>
        <v>2.3</v>
      </c>
      <c r="C43" s="98" t="n">
        <f aca="false">BCi!H45</f>
        <v>0.8625</v>
      </c>
      <c r="D43" s="98" t="n">
        <f aca="false">BCi!I45</f>
        <v>0.575</v>
      </c>
      <c r="E43" s="98" t="n">
        <f aca="false">BCi!J45</f>
        <v>4.025</v>
      </c>
      <c r="F43" s="98" t="n">
        <f aca="false">BCi!M45</f>
        <v>2.8</v>
      </c>
      <c r="G43" s="98" t="n">
        <f aca="false">BCi!P45</f>
        <v>1.33</v>
      </c>
      <c r="H43" s="98" t="n">
        <f aca="false">BCi!Q45</f>
        <v>0.14</v>
      </c>
      <c r="I43" s="98" t="n">
        <f aca="false">BCi!R45</f>
        <v>5.46</v>
      </c>
      <c r="J43" s="99" t="n">
        <f aca="false">BCi!U45</f>
        <v>0.47</v>
      </c>
      <c r="K43" s="99" t="n">
        <f aca="false">BCi!X45</f>
        <v>0</v>
      </c>
      <c r="L43" s="99" t="n">
        <f aca="false">BCi!Y45</f>
        <v>0.47</v>
      </c>
      <c r="M43" s="99" t="n">
        <f aca="false">BCi!Z45</f>
        <v>0.47</v>
      </c>
      <c r="N43" s="98" t="n">
        <f aca="false">BCi!AC45</f>
        <v>0</v>
      </c>
      <c r="O43" s="98" t="n">
        <f aca="false">BCi!AF45</f>
        <v>0</v>
      </c>
      <c r="P43" s="98" t="n">
        <f aca="false">BCi!AG45</f>
        <v>0</v>
      </c>
      <c r="Q43" s="98" t="n">
        <f aca="false">BCi!AH45</f>
        <v>0</v>
      </c>
    </row>
    <row r="44" customFormat="false" ht="12.75" hidden="false" customHeight="false" outlineLevel="0" collapsed="false">
      <c r="A44" s="38" t="n">
        <v>309</v>
      </c>
      <c r="B44" s="98" t="n">
        <f aca="false">BCi!E46</f>
        <v>6.2</v>
      </c>
      <c r="C44" s="98" t="n">
        <f aca="false">BCi!H46</f>
        <v>2.325</v>
      </c>
      <c r="D44" s="98" t="n">
        <f aca="false">BCi!I46</f>
        <v>1.55</v>
      </c>
      <c r="E44" s="98" t="n">
        <f aca="false">BCi!J46</f>
        <v>10.85</v>
      </c>
      <c r="F44" s="98" t="n">
        <f aca="false">BCi!M46</f>
        <v>1.6</v>
      </c>
      <c r="G44" s="98" t="n">
        <f aca="false">BCi!P46</f>
        <v>1.04</v>
      </c>
      <c r="H44" s="98" t="n">
        <f aca="false">BCi!Q46</f>
        <v>-0.48</v>
      </c>
      <c r="I44" s="98" t="n">
        <f aca="false">BCi!R46</f>
        <v>3.68</v>
      </c>
      <c r="J44" s="99" t="n">
        <f aca="false">BCi!U46</f>
        <v>0.47</v>
      </c>
      <c r="K44" s="99" t="n">
        <f aca="false">BCi!X46</f>
        <v>0</v>
      </c>
      <c r="L44" s="99" t="n">
        <f aca="false">BCi!Y46</f>
        <v>0.47</v>
      </c>
      <c r="M44" s="99" t="n">
        <f aca="false">BCi!Z46</f>
        <v>0.47</v>
      </c>
      <c r="N44" s="98" t="n">
        <f aca="false">BCi!AC46</f>
        <v>0</v>
      </c>
      <c r="O44" s="98" t="n">
        <f aca="false">BCi!AF46</f>
        <v>0</v>
      </c>
      <c r="P44" s="98" t="n">
        <f aca="false">BCi!AG46</f>
        <v>0</v>
      </c>
      <c r="Q44" s="98" t="n">
        <f aca="false">BCi!AH46</f>
        <v>0</v>
      </c>
    </row>
    <row r="45" customFormat="false" ht="12.75" hidden="false" customHeight="false" outlineLevel="0" collapsed="false">
      <c r="A45" s="38" t="n">
        <v>409</v>
      </c>
      <c r="B45" s="98" t="n">
        <f aca="false">BCi!E47</f>
        <v>6.2</v>
      </c>
      <c r="C45" s="98" t="n">
        <f aca="false">BCi!H47</f>
        <v>2.325</v>
      </c>
      <c r="D45" s="98" t="n">
        <f aca="false">BCi!I47</f>
        <v>1.55</v>
      </c>
      <c r="E45" s="98" t="n">
        <f aca="false">BCi!J47</f>
        <v>10.85</v>
      </c>
      <c r="F45" s="98" t="n">
        <f aca="false">BCi!M47</f>
        <v>1.6</v>
      </c>
      <c r="G45" s="98" t="n">
        <f aca="false">BCi!P47</f>
        <v>1.04</v>
      </c>
      <c r="H45" s="98" t="n">
        <f aca="false">BCi!Q47</f>
        <v>-0.48</v>
      </c>
      <c r="I45" s="98" t="n">
        <f aca="false">BCi!R47</f>
        <v>3.68</v>
      </c>
      <c r="J45" s="99" t="n">
        <f aca="false">BCi!U47</f>
        <v>0.47</v>
      </c>
      <c r="K45" s="99" t="n">
        <f aca="false">BCi!X47</f>
        <v>0</v>
      </c>
      <c r="L45" s="99" t="n">
        <f aca="false">BCi!Y47</f>
        <v>0.47</v>
      </c>
      <c r="M45" s="99" t="n">
        <f aca="false">BCi!Z47</f>
        <v>0.47</v>
      </c>
      <c r="N45" s="98" t="n">
        <f aca="false">BCi!AC47</f>
        <v>0</v>
      </c>
      <c r="O45" s="98" t="n">
        <f aca="false">BCi!AF47</f>
        <v>0</v>
      </c>
      <c r="P45" s="98" t="n">
        <f aca="false">BCi!AG47</f>
        <v>0</v>
      </c>
      <c r="Q45" s="98" t="n">
        <f aca="false">BCi!AH47</f>
        <v>0</v>
      </c>
    </row>
    <row r="46" customFormat="false" ht="12.75" hidden="false" customHeight="false" outlineLevel="0" collapsed="false">
      <c r="A46" s="38" t="n">
        <v>509</v>
      </c>
      <c r="B46" s="98" t="n">
        <f aca="false">BCi!E48</f>
        <v>2.3</v>
      </c>
      <c r="C46" s="98" t="n">
        <f aca="false">BCi!H48</f>
        <v>0.8625</v>
      </c>
      <c r="D46" s="98" t="n">
        <f aca="false">BCi!I48</f>
        <v>0.575</v>
      </c>
      <c r="E46" s="98" t="n">
        <f aca="false">BCi!J48</f>
        <v>4.025</v>
      </c>
      <c r="F46" s="98" t="n">
        <f aca="false">BCi!M48</f>
        <v>1.6</v>
      </c>
      <c r="G46" s="98" t="n">
        <f aca="false">BCi!P48</f>
        <v>1.04</v>
      </c>
      <c r="H46" s="98" t="n">
        <f aca="false">BCi!Q48</f>
        <v>-0.48</v>
      </c>
      <c r="I46" s="98" t="n">
        <f aca="false">BCi!R48</f>
        <v>3.68</v>
      </c>
      <c r="J46" s="99" t="n">
        <f aca="false">BCi!U48</f>
        <v>0.47</v>
      </c>
      <c r="K46" s="99" t="n">
        <f aca="false">BCi!X48</f>
        <v>0</v>
      </c>
      <c r="L46" s="99" t="n">
        <f aca="false">BCi!Y48</f>
        <v>0.47</v>
      </c>
      <c r="M46" s="99" t="n">
        <f aca="false">BCi!Z48</f>
        <v>0.47</v>
      </c>
      <c r="N46" s="98" t="n">
        <f aca="false">BCi!AC48</f>
        <v>0</v>
      </c>
      <c r="O46" s="98" t="n">
        <f aca="false">BCi!AF48</f>
        <v>0</v>
      </c>
      <c r="P46" s="98" t="n">
        <f aca="false">BCi!AG48</f>
        <v>0</v>
      </c>
      <c r="Q46" s="98" t="n">
        <f aca="false">BCi!AH48</f>
        <v>0</v>
      </c>
    </row>
    <row r="47" customFormat="false" ht="12.75" hidden="false" customHeight="false" outlineLevel="0" collapsed="false">
      <c r="A47" s="38" t="n">
        <v>110</v>
      </c>
      <c r="B47" s="98" t="n">
        <f aca="false">BCi!E49</f>
        <v>0</v>
      </c>
      <c r="C47" s="98" t="n">
        <f aca="false">BCi!H49</f>
        <v>0</v>
      </c>
      <c r="D47" s="98" t="n">
        <f aca="false">BCi!I49</f>
        <v>0</v>
      </c>
      <c r="E47" s="98" t="n">
        <f aca="false">BCi!J49</f>
        <v>0</v>
      </c>
      <c r="F47" s="98" t="n">
        <f aca="false">BCi!M49</f>
        <v>0</v>
      </c>
      <c r="G47" s="98" t="n">
        <f aca="false">BCi!P49</f>
        <v>0</v>
      </c>
      <c r="H47" s="98" t="n">
        <f aca="false">BCi!Q49</f>
        <v>0</v>
      </c>
      <c r="I47" s="98" t="n">
        <f aca="false">BCi!R49</f>
        <v>0</v>
      </c>
      <c r="J47" s="99" t="n">
        <f aca="false">BCi!U49</f>
        <v>0</v>
      </c>
      <c r="K47" s="99" t="n">
        <f aca="false">BCi!X49</f>
        <v>0</v>
      </c>
      <c r="L47" s="99" t="n">
        <f aca="false">BCi!Y49</f>
        <v>0</v>
      </c>
      <c r="M47" s="99" t="n">
        <f aca="false">BCi!Z49</f>
        <v>0</v>
      </c>
      <c r="N47" s="98" t="n">
        <f aca="false">BCi!AC49</f>
        <v>0</v>
      </c>
      <c r="O47" s="98" t="n">
        <f aca="false">BCi!AF49</f>
        <v>0</v>
      </c>
      <c r="P47" s="98" t="n">
        <f aca="false">BCi!AG49</f>
        <v>0</v>
      </c>
      <c r="Q47" s="98" t="n">
        <f aca="false">BCi!AH49</f>
        <v>0</v>
      </c>
    </row>
    <row r="48" customFormat="false" ht="12.75" hidden="false" customHeight="false" outlineLevel="0" collapsed="false">
      <c r="A48" s="38" t="n">
        <v>210</v>
      </c>
      <c r="B48" s="98" t="n">
        <f aca="false">BCi!E50</f>
        <v>0</v>
      </c>
      <c r="C48" s="98" t="n">
        <f aca="false">BCi!H50</f>
        <v>0</v>
      </c>
      <c r="D48" s="98" t="n">
        <f aca="false">BCi!I50</f>
        <v>0</v>
      </c>
      <c r="E48" s="98" t="n">
        <f aca="false">BCi!J50</f>
        <v>0</v>
      </c>
      <c r="F48" s="98" t="n">
        <f aca="false">BCi!M50</f>
        <v>0</v>
      </c>
      <c r="G48" s="98" t="n">
        <f aca="false">BCi!P50</f>
        <v>0</v>
      </c>
      <c r="H48" s="98" t="n">
        <f aca="false">BCi!Q50</f>
        <v>0</v>
      </c>
      <c r="I48" s="98" t="n">
        <f aca="false">BCi!R50</f>
        <v>0</v>
      </c>
      <c r="J48" s="99" t="n">
        <f aca="false">BCi!U50</f>
        <v>0</v>
      </c>
      <c r="K48" s="99" t="n">
        <f aca="false">BCi!X50</f>
        <v>0</v>
      </c>
      <c r="L48" s="99" t="n">
        <f aca="false">BCi!Y50</f>
        <v>0</v>
      </c>
      <c r="M48" s="99" t="n">
        <f aca="false">BCi!Z50</f>
        <v>0</v>
      </c>
      <c r="N48" s="98" t="n">
        <f aca="false">BCi!AC50</f>
        <v>0</v>
      </c>
      <c r="O48" s="98" t="n">
        <f aca="false">BCi!AF50</f>
        <v>0</v>
      </c>
      <c r="P48" s="98" t="n">
        <f aca="false">BCi!AG50</f>
        <v>0</v>
      </c>
      <c r="Q48" s="98" t="n">
        <f aca="false">BCi!AH50</f>
        <v>0</v>
      </c>
    </row>
    <row r="49" customFormat="false" ht="12.75" hidden="false" customHeight="false" outlineLevel="0" collapsed="false">
      <c r="A49" s="38" t="n">
        <v>310</v>
      </c>
      <c r="B49" s="98" t="n">
        <f aca="false">BCi!E51</f>
        <v>0</v>
      </c>
      <c r="C49" s="98" t="n">
        <f aca="false">BCi!H51</f>
        <v>0</v>
      </c>
      <c r="D49" s="98" t="n">
        <f aca="false">BCi!I51</f>
        <v>0</v>
      </c>
      <c r="E49" s="98" t="n">
        <f aca="false">BCi!J51</f>
        <v>0</v>
      </c>
      <c r="F49" s="98" t="n">
        <f aca="false">BCi!M51</f>
        <v>0</v>
      </c>
      <c r="G49" s="98" t="n">
        <f aca="false">BCi!P51</f>
        <v>0</v>
      </c>
      <c r="H49" s="98" t="n">
        <f aca="false">BCi!Q51</f>
        <v>0</v>
      </c>
      <c r="I49" s="98" t="n">
        <f aca="false">BCi!R51</f>
        <v>0</v>
      </c>
      <c r="J49" s="99" t="n">
        <f aca="false">BCi!U51</f>
        <v>0</v>
      </c>
      <c r="K49" s="99" t="n">
        <f aca="false">BCi!X51</f>
        <v>0</v>
      </c>
      <c r="L49" s="99" t="n">
        <f aca="false">BCi!Y51</f>
        <v>0</v>
      </c>
      <c r="M49" s="99" t="n">
        <f aca="false">BCi!Z51</f>
        <v>0</v>
      </c>
      <c r="N49" s="98" t="n">
        <f aca="false">BCi!AC51</f>
        <v>0</v>
      </c>
      <c r="O49" s="98" t="n">
        <f aca="false">BCi!AF51</f>
        <v>0</v>
      </c>
      <c r="P49" s="98" t="n">
        <f aca="false">BCi!AG51</f>
        <v>0</v>
      </c>
      <c r="Q49" s="98" t="n">
        <f aca="false">BCi!AH51</f>
        <v>0</v>
      </c>
    </row>
    <row r="50" customFormat="false" ht="12.75" hidden="false" customHeight="false" outlineLevel="0" collapsed="false">
      <c r="A50" s="38" t="n">
        <v>410</v>
      </c>
      <c r="B50" s="98" t="n">
        <f aca="false">BCi!E52</f>
        <v>0</v>
      </c>
      <c r="C50" s="98" t="n">
        <f aca="false">BCi!H52</f>
        <v>0</v>
      </c>
      <c r="D50" s="98" t="n">
        <f aca="false">BCi!I52</f>
        <v>0</v>
      </c>
      <c r="E50" s="98" t="n">
        <f aca="false">BCi!J52</f>
        <v>0</v>
      </c>
      <c r="F50" s="98" t="n">
        <f aca="false">BCi!M52</f>
        <v>0</v>
      </c>
      <c r="G50" s="98" t="n">
        <f aca="false">BCi!P52</f>
        <v>0</v>
      </c>
      <c r="H50" s="98" t="n">
        <f aca="false">BCi!Q52</f>
        <v>0</v>
      </c>
      <c r="I50" s="98" t="n">
        <f aca="false">BCi!R52</f>
        <v>0</v>
      </c>
      <c r="J50" s="99" t="n">
        <f aca="false">BCi!U52</f>
        <v>0</v>
      </c>
      <c r="K50" s="99" t="n">
        <f aca="false">BCi!X52</f>
        <v>0</v>
      </c>
      <c r="L50" s="99" t="n">
        <f aca="false">BCi!Y52</f>
        <v>0</v>
      </c>
      <c r="M50" s="99" t="n">
        <f aca="false">BCi!Z52</f>
        <v>0</v>
      </c>
      <c r="N50" s="98" t="n">
        <f aca="false">BCi!AC52</f>
        <v>0</v>
      </c>
      <c r="O50" s="98" t="n">
        <f aca="false">BCi!AF52</f>
        <v>0</v>
      </c>
      <c r="P50" s="98" t="n">
        <f aca="false">BCi!AG52</f>
        <v>0</v>
      </c>
      <c r="Q50" s="98" t="n">
        <f aca="false">BCi!AH52</f>
        <v>0</v>
      </c>
    </row>
    <row r="51" customFormat="false" ht="12.75" hidden="false" customHeight="false" outlineLevel="0" collapsed="false">
      <c r="A51" s="38" t="n">
        <v>510</v>
      </c>
      <c r="B51" s="98" t="n">
        <f aca="false">BCi!E53</f>
        <v>0</v>
      </c>
      <c r="C51" s="98" t="n">
        <f aca="false">BCi!H53</f>
        <v>0</v>
      </c>
      <c r="D51" s="98" t="n">
        <f aca="false">BCi!I53</f>
        <v>0</v>
      </c>
      <c r="E51" s="98" t="n">
        <f aca="false">BCi!J53</f>
        <v>0</v>
      </c>
      <c r="F51" s="98" t="n">
        <f aca="false">BCi!M53</f>
        <v>0</v>
      </c>
      <c r="G51" s="98" t="n">
        <f aca="false">BCi!P53</f>
        <v>0</v>
      </c>
      <c r="H51" s="98" t="n">
        <f aca="false">BCi!Q53</f>
        <v>0</v>
      </c>
      <c r="I51" s="98" t="n">
        <f aca="false">BCi!R53</f>
        <v>0</v>
      </c>
      <c r="J51" s="99" t="n">
        <f aca="false">BCi!U53</f>
        <v>0</v>
      </c>
      <c r="K51" s="99" t="n">
        <f aca="false">BCi!X53</f>
        <v>0</v>
      </c>
      <c r="L51" s="99" t="n">
        <f aca="false">BCi!Y53</f>
        <v>0</v>
      </c>
      <c r="M51" s="99" t="n">
        <f aca="false">BCi!Z53</f>
        <v>0</v>
      </c>
      <c r="N51" s="98" t="n">
        <f aca="false">BCi!AC53</f>
        <v>0</v>
      </c>
      <c r="O51" s="98" t="n">
        <f aca="false">BCi!AF53</f>
        <v>0</v>
      </c>
      <c r="P51" s="98" t="n">
        <f aca="false">BCi!AG53</f>
        <v>0</v>
      </c>
      <c r="Q51" s="98" t="n">
        <f aca="false">BCi!AH53</f>
        <v>0</v>
      </c>
    </row>
    <row r="52" customFormat="false" ht="12.75" hidden="false" customHeight="false" outlineLevel="0" collapsed="false">
      <c r="A52" s="38" t="n">
        <v>111</v>
      </c>
      <c r="B52" s="98" t="n">
        <f aca="false">BCi!E54</f>
        <v>0</v>
      </c>
      <c r="C52" s="98" t="n">
        <f aca="false">BCi!H54</f>
        <v>0</v>
      </c>
      <c r="D52" s="98" t="n">
        <f aca="false">BCi!I54</f>
        <v>0</v>
      </c>
      <c r="E52" s="98" t="n">
        <f aca="false">BCi!J54</f>
        <v>0</v>
      </c>
      <c r="F52" s="98" t="n">
        <f aca="false">BCi!M54</f>
        <v>0</v>
      </c>
      <c r="G52" s="98" t="n">
        <f aca="false">BCi!P54</f>
        <v>0</v>
      </c>
      <c r="H52" s="98" t="n">
        <f aca="false">BCi!Q54</f>
        <v>0</v>
      </c>
      <c r="I52" s="98" t="n">
        <f aca="false">BCi!R54</f>
        <v>0</v>
      </c>
      <c r="J52" s="99" t="n">
        <f aca="false">BCi!U54</f>
        <v>0</v>
      </c>
      <c r="K52" s="99" t="n">
        <f aca="false">BCi!X54</f>
        <v>0</v>
      </c>
      <c r="L52" s="99" t="n">
        <f aca="false">BCi!Y54</f>
        <v>0</v>
      </c>
      <c r="M52" s="99" t="n">
        <f aca="false">BCi!Z54</f>
        <v>0</v>
      </c>
      <c r="N52" s="98" t="n">
        <f aca="false">BCi!AC54</f>
        <v>2.5</v>
      </c>
      <c r="O52" s="98" t="n">
        <f aca="false">BCi!AF54</f>
        <v>0.9375</v>
      </c>
      <c r="P52" s="98" t="n">
        <f aca="false">BCi!AG54</f>
        <v>0.625</v>
      </c>
      <c r="Q52" s="98" t="n">
        <f aca="false">BCi!AH54</f>
        <v>4.375</v>
      </c>
    </row>
    <row r="53" customFormat="false" ht="12.75" hidden="false" customHeight="false" outlineLevel="0" collapsed="false">
      <c r="A53" s="38" t="n">
        <v>211</v>
      </c>
      <c r="B53" s="98" t="n">
        <f aca="false">BCi!E55</f>
        <v>0</v>
      </c>
      <c r="C53" s="98" t="n">
        <f aca="false">BCi!H55</f>
        <v>0</v>
      </c>
      <c r="D53" s="98" t="n">
        <f aca="false">BCi!I55</f>
        <v>0</v>
      </c>
      <c r="E53" s="98" t="n">
        <f aca="false">BCi!J55</f>
        <v>0</v>
      </c>
      <c r="F53" s="98" t="n">
        <f aca="false">BCi!M55</f>
        <v>0</v>
      </c>
      <c r="G53" s="98" t="n">
        <f aca="false">BCi!P55</f>
        <v>0</v>
      </c>
      <c r="H53" s="98" t="n">
        <f aca="false">BCi!Q55</f>
        <v>0</v>
      </c>
      <c r="I53" s="98" t="n">
        <f aca="false">BCi!R55</f>
        <v>0</v>
      </c>
      <c r="J53" s="99" t="n">
        <f aca="false">BCi!U55</f>
        <v>0</v>
      </c>
      <c r="K53" s="99" t="n">
        <f aca="false">BCi!X55</f>
        <v>0</v>
      </c>
      <c r="L53" s="99" t="n">
        <f aca="false">BCi!Y55</f>
        <v>0</v>
      </c>
      <c r="M53" s="99" t="n">
        <f aca="false">BCi!Z55</f>
        <v>0</v>
      </c>
      <c r="N53" s="98" t="n">
        <f aca="false">BCi!AC55</f>
        <v>2.5</v>
      </c>
      <c r="O53" s="98" t="n">
        <f aca="false">BCi!AF55</f>
        <v>0.9375</v>
      </c>
      <c r="P53" s="98" t="n">
        <f aca="false">BCi!AG55</f>
        <v>0.625</v>
      </c>
      <c r="Q53" s="98" t="n">
        <f aca="false">BCi!AH55</f>
        <v>4.375</v>
      </c>
    </row>
    <row r="54" customFormat="false" ht="12.75" hidden="false" customHeight="false" outlineLevel="0" collapsed="false">
      <c r="A54" s="38" t="n">
        <v>311</v>
      </c>
      <c r="B54" s="98" t="n">
        <f aca="false">BCi!E56</f>
        <v>0</v>
      </c>
      <c r="C54" s="98" t="n">
        <f aca="false">BCi!H56</f>
        <v>0</v>
      </c>
      <c r="D54" s="98" t="n">
        <f aca="false">BCi!I56</f>
        <v>0</v>
      </c>
      <c r="E54" s="98" t="n">
        <f aca="false">BCi!J56</f>
        <v>0</v>
      </c>
      <c r="F54" s="98" t="n">
        <f aca="false">BCi!M56</f>
        <v>0</v>
      </c>
      <c r="G54" s="98" t="n">
        <f aca="false">BCi!P56</f>
        <v>0</v>
      </c>
      <c r="H54" s="98" t="n">
        <f aca="false">BCi!Q56</f>
        <v>0</v>
      </c>
      <c r="I54" s="98" t="n">
        <f aca="false">BCi!R56</f>
        <v>0</v>
      </c>
      <c r="J54" s="99" t="n">
        <f aca="false">BCi!U56</f>
        <v>0</v>
      </c>
      <c r="K54" s="99" t="n">
        <f aca="false">BCi!X56</f>
        <v>0</v>
      </c>
      <c r="L54" s="99" t="n">
        <f aca="false">BCi!Y56</f>
        <v>0</v>
      </c>
      <c r="M54" s="99" t="n">
        <f aca="false">BCi!Z56</f>
        <v>0</v>
      </c>
      <c r="N54" s="98" t="n">
        <f aca="false">BCi!AC56</f>
        <v>2.5</v>
      </c>
      <c r="O54" s="98" t="n">
        <f aca="false">BCi!AF56</f>
        <v>0.9375</v>
      </c>
      <c r="P54" s="98" t="n">
        <f aca="false">BCi!AG56</f>
        <v>0.625</v>
      </c>
      <c r="Q54" s="98" t="n">
        <f aca="false">BCi!AH56</f>
        <v>4.375</v>
      </c>
    </row>
    <row r="55" customFormat="false" ht="12.75" hidden="false" customHeight="false" outlineLevel="0" collapsed="false">
      <c r="A55" s="38" t="n">
        <v>411</v>
      </c>
      <c r="B55" s="98" t="n">
        <f aca="false">BCi!E57</f>
        <v>0</v>
      </c>
      <c r="C55" s="98" t="n">
        <f aca="false">BCi!H57</f>
        <v>0</v>
      </c>
      <c r="D55" s="98" t="n">
        <f aca="false">BCi!I57</f>
        <v>0</v>
      </c>
      <c r="E55" s="98" t="n">
        <f aca="false">BCi!J57</f>
        <v>0</v>
      </c>
      <c r="F55" s="98" t="n">
        <f aca="false">BCi!M57</f>
        <v>0</v>
      </c>
      <c r="G55" s="98" t="n">
        <f aca="false">BCi!P57</f>
        <v>0</v>
      </c>
      <c r="H55" s="98" t="n">
        <f aca="false">BCi!Q57</f>
        <v>0</v>
      </c>
      <c r="I55" s="98" t="n">
        <f aca="false">BCi!R57</f>
        <v>0</v>
      </c>
      <c r="J55" s="99" t="n">
        <f aca="false">BCi!U57</f>
        <v>0</v>
      </c>
      <c r="K55" s="99" t="n">
        <f aca="false">BCi!X57</f>
        <v>0</v>
      </c>
      <c r="L55" s="99" t="n">
        <f aca="false">BCi!Y57</f>
        <v>0</v>
      </c>
      <c r="M55" s="99" t="n">
        <f aca="false">BCi!Z57</f>
        <v>0</v>
      </c>
      <c r="N55" s="98" t="n">
        <f aca="false">BCi!AC57</f>
        <v>2.5</v>
      </c>
      <c r="O55" s="98" t="n">
        <f aca="false">BCi!AF57</f>
        <v>0.9375</v>
      </c>
      <c r="P55" s="98" t="n">
        <f aca="false">BCi!AG57</f>
        <v>0.625</v>
      </c>
      <c r="Q55" s="98" t="n">
        <f aca="false">BCi!AH57</f>
        <v>4.375</v>
      </c>
    </row>
    <row r="56" customFormat="false" ht="12.75" hidden="false" customHeight="false" outlineLevel="0" collapsed="false">
      <c r="A56" s="38" t="n">
        <v>511</v>
      </c>
      <c r="B56" s="98" t="n">
        <f aca="false">BCi!E58</f>
        <v>0</v>
      </c>
      <c r="C56" s="98" t="n">
        <f aca="false">BCi!H58</f>
        <v>0</v>
      </c>
      <c r="D56" s="98" t="n">
        <f aca="false">BCi!I58</f>
        <v>0</v>
      </c>
      <c r="E56" s="98" t="n">
        <f aca="false">BCi!J58</f>
        <v>0</v>
      </c>
      <c r="F56" s="98" t="n">
        <f aca="false">BCi!M58</f>
        <v>0</v>
      </c>
      <c r="G56" s="98" t="n">
        <f aca="false">BCi!P58</f>
        <v>0</v>
      </c>
      <c r="H56" s="98" t="n">
        <f aca="false">BCi!Q58</f>
        <v>0</v>
      </c>
      <c r="I56" s="98" t="n">
        <f aca="false">BCi!R58</f>
        <v>0</v>
      </c>
      <c r="J56" s="99" t="n">
        <f aca="false">BCi!U58</f>
        <v>0</v>
      </c>
      <c r="K56" s="99" t="n">
        <f aca="false">BCi!X58</f>
        <v>0</v>
      </c>
      <c r="L56" s="99" t="n">
        <f aca="false">BCi!Y58</f>
        <v>0</v>
      </c>
      <c r="M56" s="99" t="n">
        <f aca="false">BCi!Z58</f>
        <v>0</v>
      </c>
      <c r="N56" s="98" t="n">
        <f aca="false">BCi!AC58</f>
        <v>2.5</v>
      </c>
      <c r="O56" s="98" t="n">
        <f aca="false">BCi!AF58</f>
        <v>0.9375</v>
      </c>
      <c r="P56" s="98" t="n">
        <f aca="false">BCi!AG58</f>
        <v>0.625</v>
      </c>
      <c r="Q56" s="98" t="n">
        <f aca="false">BCi!AH58</f>
        <v>4.375</v>
      </c>
    </row>
  </sheetData>
  <conditionalFormatting sqref="C2:I2 O12:Q12 B3:I56 M13:Q56 M12 M2:Q11">
    <cfRule type="cellIs" priority="2" operator="equal" aboveAverage="0" equalAverage="0" bottom="0" percent="0" rank="0" text="" dxfId="0">
      <formula>"-"</formula>
    </cfRule>
  </conditionalFormatting>
  <conditionalFormatting sqref="F57">
    <cfRule type="cellIs" priority="3" operator="equal" aboveAverage="0" equalAverage="0" bottom="0" percent="0" rank="0" text="" dxfId="1">
      <formula>"-"</formula>
    </cfRule>
  </conditionalFormatting>
  <conditionalFormatting sqref="N57">
    <cfRule type="cellIs" priority="4" operator="equal" aboveAverage="0" equalAverage="0" bottom="0" percent="0" rank="0" text="" dxfId="2">
      <formula>"-"</formula>
    </cfRule>
  </conditionalFormatting>
  <conditionalFormatting sqref="C2:I2 O12:Q12 B3:I56 M13:Q56 M12 M2:Q11">
    <cfRule type="cellIs" priority="5" operator="lessThan" aboveAverage="0" equalAverage="0" bottom="0" percent="0" rank="0" text="" dxfId="0">
      <formula>0</formula>
    </cfRule>
  </conditionalFormatting>
  <conditionalFormatting sqref="A1 F1">
    <cfRule type="cellIs" priority="6" operator="equal" aboveAverage="0" equalAverage="0" bottom="0" percent="0" rank="0" text="" dxfId="1">
      <formula>0</formula>
    </cfRule>
  </conditionalFormatting>
  <conditionalFormatting sqref="A1 F1">
    <cfRule type="cellIs" priority="7" operator="equal" aboveAverage="0" equalAverage="0" bottom="0" percent="0" rank="0" text="" dxfId="3">
      <formula>"-"</formula>
    </cfRule>
  </conditionalFormatting>
  <conditionalFormatting sqref="B2:I56 M2:Q56">
    <cfRule type="cellIs" priority="8" operator="equal" aboveAverage="0" equalAverage="0" bottom="0" percent="0" rank="0" text="" dxfId="4">
      <formula>0</formula>
    </cfRule>
  </conditionalFormatting>
  <conditionalFormatting sqref="N12:Q43">
    <cfRule type="cellIs" priority="9" operator="equal" aboveAverage="0" equalAverage="0" bottom="0" percent="0" rank="0" text="" dxfId="0">
      <formula>"-"</formula>
    </cfRule>
  </conditionalFormatting>
  <conditionalFormatting sqref="N12:Q43">
    <cfRule type="cellIs" priority="10" operator="lessThan" aboveAverage="0" equalAverage="0" bottom="0" percent="0" rank="0" text="" dxfId="5">
      <formula>0</formula>
    </cfRule>
  </conditionalFormatting>
  <conditionalFormatting sqref="N12:Q43">
    <cfRule type="cellIs" priority="11" operator="equal" aboveAverage="0" equalAverage="0" bottom="0" percent="0" rank="0" text="" dxfId="6">
      <formula>0</formula>
    </cfRule>
  </conditionalFormatting>
  <conditionalFormatting sqref="N44:Q46">
    <cfRule type="cellIs" priority="12" operator="equal" aboveAverage="0" equalAverage="0" bottom="0" percent="0" rank="0" text="" dxfId="7">
      <formula>"-"</formula>
    </cfRule>
  </conditionalFormatting>
  <conditionalFormatting sqref="N44:Q46">
    <cfRule type="cellIs" priority="13" operator="lessThan" aboveAverage="0" equalAverage="0" bottom="0" percent="0" rank="0" text="" dxfId="8">
      <formula>0</formula>
    </cfRule>
  </conditionalFormatting>
  <conditionalFormatting sqref="N44:Q46">
    <cfRule type="cellIs" priority="14" operator="equal" aboveAverage="0" equalAverage="0" bottom="0" percent="0" rank="0" text="" dxfId="9">
      <formula>0</formula>
    </cfRule>
  </conditionalFormatting>
  <conditionalFormatting sqref="B2:I56 M2:Q56">
    <cfRule type="cellIs" priority="15" operator="lessThan" aboveAverage="0" equalAverage="0" bottom="0" percent="0" rank="0" text="" dxfId="10">
      <formula>0</formula>
    </cfRule>
  </conditionalFormatting>
  <conditionalFormatting sqref="J2:L56">
    <cfRule type="cellIs" priority="16" operator="equal" aboveAverage="0" equalAverage="0" bottom="0" percent="0" rank="0" text="" dxfId="11">
      <formula>"-"</formula>
    </cfRule>
  </conditionalFormatting>
  <conditionalFormatting sqref="J2:L56">
    <cfRule type="cellIs" priority="17" operator="lessThan" aboveAverage="0" equalAverage="0" bottom="0" percent="0" rank="0" text="" dxfId="12">
      <formula>0</formula>
    </cfRule>
  </conditionalFormatting>
  <conditionalFormatting sqref="J2:L56">
    <cfRule type="cellIs" priority="18" operator="equal" aboveAverage="0" equalAverage="0" bottom="0" percent="0" rank="0" text="" dxfId="13">
      <formula>0</formula>
    </cfRule>
  </conditionalFormatting>
  <conditionalFormatting sqref="J2:L56">
    <cfRule type="cellIs" priority="19" operator="lessThan" aboveAverage="0" equalAverage="0" bottom="0" percent="0" rank="0" text="" dxfId="14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C18" activeCellId="0" sqref="C18"/>
    </sheetView>
  </sheetViews>
  <sheetFormatPr defaultRowHeight="13.8" zeroHeight="false" outlineLevelRow="0" outlineLevelCol="0"/>
  <cols>
    <col collapsed="false" customWidth="true" hidden="false" outlineLevel="0" max="1" min="1" style="10" width="7.28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91" t="s">
        <v>5</v>
      </c>
      <c r="B1" s="0" t="s">
        <v>213</v>
      </c>
    </row>
    <row r="2" customFormat="false" ht="13.8" hidden="false" customHeight="false" outlineLevel="0" collapsed="false">
      <c r="A2" s="37" t="n">
        <v>101</v>
      </c>
      <c r="B2" s="0" t="n">
        <f aca="false">ROUND(((('bcs_uncertainty.txt'!B2+('bcs_uncertainty.txt'!B2*'bcs_uncertainty.txt'!F2))*'bcs_uncertainty.txt'!J2)*1000),0)</f>
        <v>0</v>
      </c>
    </row>
    <row r="3" customFormat="false" ht="13.8" hidden="false" customHeight="false" outlineLevel="0" collapsed="false">
      <c r="A3" s="38" t="n">
        <v>201</v>
      </c>
      <c r="B3" s="0" t="n">
        <f aca="false">ROUND(((('bcs_uncertainty.txt'!B3+('bcs_uncertainty.txt'!B3*'bcs_uncertainty.txt'!F3))*'bcs_uncertainty.txt'!J3)*1000),0)</f>
        <v>0</v>
      </c>
    </row>
    <row r="4" customFormat="false" ht="13.8" hidden="false" customHeight="false" outlineLevel="0" collapsed="false">
      <c r="A4" s="38" t="n">
        <v>301</v>
      </c>
      <c r="B4" s="0" t="n">
        <f aca="false">ROUND(((('bcs_uncertainty.txt'!B4+('bcs_uncertainty.txt'!B4*'bcs_uncertainty.txt'!F4))*'bcs_uncertainty.txt'!J4)*1000),0)</f>
        <v>0</v>
      </c>
    </row>
    <row r="5" customFormat="false" ht="13.8" hidden="false" customHeight="false" outlineLevel="0" collapsed="false">
      <c r="A5" s="38" t="n">
        <v>401</v>
      </c>
      <c r="B5" s="0" t="n">
        <f aca="false">ROUND(((('bcs_uncertainty.txt'!B5+('bcs_uncertainty.txt'!B5*'bcs_uncertainty.txt'!F5))*'bcs_uncertainty.txt'!J5)*1000),0)</f>
        <v>0</v>
      </c>
    </row>
    <row r="6" customFormat="false" ht="13.8" hidden="false" customHeight="false" outlineLevel="0" collapsed="false">
      <c r="A6" s="38" t="n">
        <v>501</v>
      </c>
      <c r="B6" s="0" t="n">
        <f aca="false">ROUND(((('bcs_uncertainty.txt'!B6+('bcs_uncertainty.txt'!B6*'bcs_uncertainty.txt'!F6))*'bcs_uncertainty.txt'!J6)*1000),0)</f>
        <v>0</v>
      </c>
    </row>
    <row r="7" customFormat="false" ht="13.8" hidden="false" customHeight="false" outlineLevel="0" collapsed="false">
      <c r="A7" s="38" t="n">
        <v>102</v>
      </c>
      <c r="B7" s="0" t="n">
        <f aca="false">ROUND(((('bcs_uncertainty.txt'!B7+('bcs_uncertainty.txt'!B7*'bcs_uncertainty.txt'!F7))*'bcs_uncertainty.txt'!J7)*1000),0)</f>
        <v>0</v>
      </c>
    </row>
    <row r="8" customFormat="false" ht="13.8" hidden="false" customHeight="false" outlineLevel="0" collapsed="false">
      <c r="A8" s="38" t="n">
        <v>202</v>
      </c>
      <c r="B8" s="0" t="n">
        <f aca="false">ROUND(((('bcs_uncertainty.txt'!B8+('bcs_uncertainty.txt'!B8*'bcs_uncertainty.txt'!F8))*'bcs_uncertainty.txt'!J8)*1000),0)</f>
        <v>0</v>
      </c>
    </row>
    <row r="9" customFormat="false" ht="13.8" hidden="false" customHeight="false" outlineLevel="0" collapsed="false">
      <c r="A9" s="38" t="n">
        <v>302</v>
      </c>
      <c r="B9" s="0" t="n">
        <f aca="false">ROUND(((('bcs_uncertainty.txt'!B9+('bcs_uncertainty.txt'!B9*'bcs_uncertainty.txt'!F9))*'bcs_uncertainty.txt'!J9)*1000),0)</f>
        <v>0</v>
      </c>
    </row>
    <row r="10" customFormat="false" ht="13.8" hidden="false" customHeight="false" outlineLevel="0" collapsed="false">
      <c r="A10" s="38" t="n">
        <v>402</v>
      </c>
      <c r="B10" s="0" t="n">
        <f aca="false">ROUND(((('bcs_uncertainty.txt'!B10+('bcs_uncertainty.txt'!B10*'bcs_uncertainty.txt'!F10))*'bcs_uncertainty.txt'!J10)*1000),0)</f>
        <v>0</v>
      </c>
    </row>
    <row r="11" customFormat="false" ht="13.8" hidden="false" customHeight="false" outlineLevel="0" collapsed="false">
      <c r="A11" s="38" t="n">
        <v>502</v>
      </c>
      <c r="B11" s="0" t="n">
        <f aca="false">ROUND(((('bcs_uncertainty.txt'!B11+('bcs_uncertainty.txt'!B11*'bcs_uncertainty.txt'!F11))*'bcs_uncertainty.txt'!J11)*1000),0)</f>
        <v>0</v>
      </c>
    </row>
    <row r="12" customFormat="false" ht="13.8" hidden="false" customHeight="false" outlineLevel="0" collapsed="false">
      <c r="A12" s="38" t="n">
        <v>103</v>
      </c>
      <c r="B12" s="0" t="n">
        <f aca="false">ROUND(((('bcs_uncertainty.txt'!B12+('bcs_uncertainty.txt'!B12*'bcs_uncertainty.txt'!F12))*'bcs_uncertainty.txt'!J12)*1000),0)</f>
        <v>145254</v>
      </c>
    </row>
    <row r="13" customFormat="false" ht="13.8" hidden="false" customHeight="false" outlineLevel="0" collapsed="false">
      <c r="A13" s="38" t="n">
        <v>203</v>
      </c>
      <c r="B13" s="0" t="n">
        <f aca="false">ROUND(((('bcs_uncertainty.txt'!B13+('bcs_uncertainty.txt'!B13*'bcs_uncertainty.txt'!F13))*'bcs_uncertainty.txt'!J13)*1000),0)</f>
        <v>180827</v>
      </c>
    </row>
    <row r="14" customFormat="false" ht="13.8" hidden="false" customHeight="false" outlineLevel="0" collapsed="false">
      <c r="A14" s="38" t="n">
        <v>303</v>
      </c>
      <c r="B14" s="0" t="n">
        <f aca="false">ROUND(((('bcs_uncertainty.txt'!B14+('bcs_uncertainty.txt'!B14*'bcs_uncertainty.txt'!F14))*'bcs_uncertainty.txt'!J14)*1000),0)</f>
        <v>145254</v>
      </c>
    </row>
    <row r="15" customFormat="false" ht="13.8" hidden="false" customHeight="false" outlineLevel="0" collapsed="false">
      <c r="A15" s="38" t="n">
        <v>403</v>
      </c>
      <c r="B15" s="0" t="n">
        <f aca="false">ROUND(((('bcs_uncertainty.txt'!B15+('bcs_uncertainty.txt'!B15*'bcs_uncertainty.txt'!F15))*'bcs_uncertainty.txt'!J15)*1000),0)</f>
        <v>165633</v>
      </c>
    </row>
    <row r="16" customFormat="false" ht="13.8" hidden="false" customHeight="false" outlineLevel="0" collapsed="false">
      <c r="A16" s="38" t="n">
        <v>503</v>
      </c>
      <c r="B16" s="0" t="n">
        <f aca="false">ROUND(((('bcs_uncertainty.txt'!B16+('bcs_uncertainty.txt'!B16*'bcs_uncertainty.txt'!F16))*'bcs_uncertainty.txt'!J16)*1000),0)</f>
        <v>85967</v>
      </c>
    </row>
    <row r="17" customFormat="false" ht="13.8" hidden="false" customHeight="false" outlineLevel="0" collapsed="false">
      <c r="A17" s="38" t="n">
        <v>104</v>
      </c>
      <c r="B17" s="0" t="n">
        <f aca="false">ROUND(((('bcs_uncertainty.txt'!B17+('bcs_uncertainty.txt'!B17*'bcs_uncertainty.txt'!F17))*'bcs_uncertainty.txt'!J17)*1000),0)</f>
        <v>6750</v>
      </c>
    </row>
    <row r="18" customFormat="false" ht="13.8" hidden="false" customHeight="false" outlineLevel="0" collapsed="false">
      <c r="A18" s="38" t="n">
        <v>204</v>
      </c>
      <c r="B18" s="0" t="n">
        <f aca="false">ROUND(((('bcs_uncertainty.txt'!B18+('bcs_uncertainty.txt'!B18*'bcs_uncertainty.txt'!F18))*'bcs_uncertainty.txt'!J18)*1000),0)</f>
        <v>4370</v>
      </c>
    </row>
    <row r="19" customFormat="false" ht="13.8" hidden="false" customHeight="false" outlineLevel="0" collapsed="false">
      <c r="A19" s="38" t="n">
        <v>304</v>
      </c>
      <c r="B19" s="0" t="n">
        <f aca="false">ROUND(((('bcs_uncertainty.txt'!B19+('bcs_uncertainty.txt'!B19*'bcs_uncertainty.txt'!F19))*'bcs_uncertainty.txt'!J19)*1000),0)</f>
        <v>8060</v>
      </c>
    </row>
    <row r="20" customFormat="false" ht="13.8" hidden="false" customHeight="false" outlineLevel="0" collapsed="false">
      <c r="A20" s="38" t="n">
        <v>404</v>
      </c>
      <c r="B20" s="0" t="n">
        <f aca="false">ROUND(((('bcs_uncertainty.txt'!B20+('bcs_uncertainty.txt'!B20*'bcs_uncertainty.txt'!F20))*'bcs_uncertainty.txt'!J20)*1000),0)</f>
        <v>8060</v>
      </c>
    </row>
    <row r="21" customFormat="false" ht="13.8" hidden="false" customHeight="false" outlineLevel="0" collapsed="false">
      <c r="A21" s="38" t="n">
        <v>504</v>
      </c>
      <c r="B21" s="0" t="n">
        <f aca="false">ROUND(((('bcs_uncertainty.txt'!B21+('bcs_uncertainty.txt'!B21*'bcs_uncertainty.txt'!F21))*'bcs_uncertainty.txt'!J21)*1000),0)</f>
        <v>2990</v>
      </c>
    </row>
    <row r="22" customFormat="false" ht="13.8" hidden="false" customHeight="false" outlineLevel="0" collapsed="false">
      <c r="A22" s="38" t="n">
        <v>105</v>
      </c>
      <c r="B22" s="0" t="n">
        <f aca="false">ROUND(((('bcs_uncertainty.txt'!B22+('bcs_uncertainty.txt'!B22*'bcs_uncertainty.txt'!F22))*'bcs_uncertainty.txt'!J22)*1000),0)</f>
        <v>101038</v>
      </c>
    </row>
    <row r="23" customFormat="false" ht="13.8" hidden="false" customHeight="false" outlineLevel="0" collapsed="false">
      <c r="A23" s="38" t="n">
        <v>205</v>
      </c>
      <c r="B23" s="0" t="n">
        <f aca="false">ROUND(((('bcs_uncertainty.txt'!B23+('bcs_uncertainty.txt'!B23*'bcs_uncertainty.txt'!F23))*'bcs_uncertainty.txt'!J23)*1000),0)</f>
        <v>56133</v>
      </c>
    </row>
    <row r="24" customFormat="false" ht="13.8" hidden="false" customHeight="false" outlineLevel="0" collapsed="false">
      <c r="A24" s="38" t="n">
        <v>305</v>
      </c>
      <c r="B24" s="0" t="n">
        <f aca="false">ROUND(((('bcs_uncertainty.txt'!B24+('bcs_uncertainty.txt'!B24*'bcs_uncertainty.txt'!F24))*'bcs_uncertainty.txt'!J24)*1000),0)</f>
        <v>71880</v>
      </c>
    </row>
    <row r="25" customFormat="false" ht="13.8" hidden="false" customHeight="false" outlineLevel="0" collapsed="false">
      <c r="A25" s="38" t="n">
        <v>405</v>
      </c>
      <c r="B25" s="0" t="n">
        <f aca="false">ROUND(((('bcs_uncertainty.txt'!B25+('bcs_uncertainty.txt'!B25*'bcs_uncertainty.txt'!F25))*'bcs_uncertainty.txt'!J25)*1000),0)</f>
        <v>142317</v>
      </c>
    </row>
    <row r="26" customFormat="false" ht="13.8" hidden="false" customHeight="false" outlineLevel="0" collapsed="false">
      <c r="A26" s="38" t="n">
        <v>505</v>
      </c>
      <c r="B26" s="0" t="n">
        <f aca="false">ROUND(((('bcs_uncertainty.txt'!B26+('bcs_uncertainty.txt'!B26*'bcs_uncertainty.txt'!F26))*'bcs_uncertainty.txt'!J26)*1000),0)</f>
        <v>49748</v>
      </c>
    </row>
    <row r="27" customFormat="false" ht="13.8" hidden="false" customHeight="false" outlineLevel="0" collapsed="false">
      <c r="A27" s="38" t="n">
        <v>106</v>
      </c>
      <c r="B27" s="0" t="n">
        <f aca="false">ROUND('bcs_uncertainty.txt'!N27*1000,0)</f>
        <v>5000</v>
      </c>
    </row>
    <row r="28" customFormat="false" ht="13.8" hidden="false" customHeight="false" outlineLevel="0" collapsed="false">
      <c r="A28" s="38" t="n">
        <v>206</v>
      </c>
      <c r="B28" s="0" t="n">
        <f aca="false">ROUND('bcs_uncertainty.txt'!N28*1000,0)</f>
        <v>5000</v>
      </c>
    </row>
    <row r="29" customFormat="false" ht="13.8" hidden="false" customHeight="false" outlineLevel="0" collapsed="false">
      <c r="A29" s="38" t="n">
        <v>306</v>
      </c>
      <c r="B29" s="0" t="n">
        <f aca="false">ROUND('bcs_uncertainty.txt'!N29*1000,0)</f>
        <v>5000</v>
      </c>
    </row>
    <row r="30" customFormat="false" ht="13.8" hidden="false" customHeight="false" outlineLevel="0" collapsed="false">
      <c r="A30" s="38" t="n">
        <v>406</v>
      </c>
      <c r="B30" s="0" t="n">
        <f aca="false">ROUND('bcs_uncertainty.txt'!N30*1000,0)</f>
        <v>5000</v>
      </c>
    </row>
    <row r="31" customFormat="false" ht="13.8" hidden="false" customHeight="false" outlineLevel="0" collapsed="false">
      <c r="A31" s="38" t="n">
        <v>506</v>
      </c>
      <c r="B31" s="0" t="n">
        <f aca="false">ROUND('bcs_uncertainty.txt'!N31*1000,0)</f>
        <v>5000</v>
      </c>
    </row>
    <row r="32" customFormat="false" ht="13.8" hidden="false" customHeight="false" outlineLevel="0" collapsed="false">
      <c r="A32" s="38" t="n">
        <v>107</v>
      </c>
      <c r="B32" s="0" t="n">
        <f aca="false">ROUND(((('bcs_uncertainty.txt'!B32+('bcs_uncertainty.txt'!B32*'bcs_uncertainty.txt'!F32))*'bcs_uncertainty.txt'!J32)*1000),0)</f>
        <v>4822</v>
      </c>
    </row>
    <row r="33" customFormat="false" ht="13.8" hidden="false" customHeight="false" outlineLevel="0" collapsed="false">
      <c r="A33" s="38" t="n">
        <v>207</v>
      </c>
      <c r="B33" s="0" t="n">
        <f aca="false">ROUND(((('bcs_uncertainty.txt'!B33+('bcs_uncertainty.txt'!B33*'bcs_uncertainty.txt'!F33))*'bcs_uncertainty.txt'!J33)*1000),0)</f>
        <v>4108</v>
      </c>
    </row>
    <row r="34" customFormat="false" ht="13.8" hidden="false" customHeight="false" outlineLevel="0" collapsed="false">
      <c r="A34" s="38" t="n">
        <v>307</v>
      </c>
      <c r="B34" s="0" t="n">
        <f aca="false">ROUND(((('bcs_uncertainty.txt'!B34+('bcs_uncertainty.txt'!B34*'bcs_uncertainty.txt'!F34))*'bcs_uncertainty.txt'!J34)*1000),0)</f>
        <v>11073</v>
      </c>
    </row>
    <row r="35" customFormat="false" ht="13.8" hidden="false" customHeight="false" outlineLevel="0" collapsed="false">
      <c r="A35" s="38" t="n">
        <v>407</v>
      </c>
      <c r="B35" s="0" t="n">
        <f aca="false">ROUND(((('bcs_uncertainty.txt'!B35+('bcs_uncertainty.txt'!B35*'bcs_uncertainty.txt'!F35))*'bcs_uncertainty.txt'!J35)*1000),0)</f>
        <v>11073</v>
      </c>
    </row>
    <row r="36" customFormat="false" ht="13.8" hidden="false" customHeight="false" outlineLevel="0" collapsed="false">
      <c r="A36" s="38" t="n">
        <v>507</v>
      </c>
      <c r="B36" s="0" t="n">
        <f aca="false">ROUND(((('bcs_uncertainty.txt'!B36+('bcs_uncertainty.txt'!B36*'bcs_uncertainty.txt'!F36))*'bcs_uncertainty.txt'!J36)*1000),0)</f>
        <v>4108</v>
      </c>
    </row>
    <row r="37" customFormat="false" ht="13.8" hidden="false" customHeight="false" outlineLevel="0" collapsed="false">
      <c r="A37" s="37" t="n">
        <v>108</v>
      </c>
      <c r="B37" s="0" t="n">
        <f aca="false">ROUND(((('bcs_uncertainty.txt'!B37+('bcs_uncertainty.txt'!B37*'bcs_uncertainty.txt'!F37))*'bcs_uncertainty.txt'!J37)*1000),0)</f>
        <v>11105</v>
      </c>
    </row>
    <row r="38" customFormat="false" ht="13.8" hidden="false" customHeight="false" outlineLevel="0" collapsed="false">
      <c r="A38" s="37" t="n">
        <v>208</v>
      </c>
      <c r="B38" s="0" t="n">
        <f aca="false">ROUND(((('bcs_uncertainty.txt'!B38+('bcs_uncertainty.txt'!B38*'bcs_uncertainty.txt'!F38))*'bcs_uncertainty.txt'!J38)*1000),0)</f>
        <v>11105</v>
      </c>
    </row>
    <row r="39" customFormat="false" ht="13.8" hidden="false" customHeight="false" outlineLevel="0" collapsed="false">
      <c r="A39" s="37" t="n">
        <v>308</v>
      </c>
      <c r="B39" s="0" t="n">
        <f aca="false">ROUND(((('bcs_uncertainty.txt'!B39+('bcs_uncertainty.txt'!B39*'bcs_uncertainty.txt'!F39))*'bcs_uncertainty.txt'!J39)*1000),0)</f>
        <v>11105</v>
      </c>
    </row>
    <row r="40" customFormat="false" ht="13.8" hidden="false" customHeight="false" outlineLevel="0" collapsed="false">
      <c r="A40" s="37" t="n">
        <v>408</v>
      </c>
      <c r="B40" s="0" t="n">
        <f aca="false">ROUND(((('bcs_uncertainty.txt'!B40+('bcs_uncertainty.txt'!B40*'bcs_uncertainty.txt'!F40))*'bcs_uncertainty.txt'!J40)*1000),0)</f>
        <v>11105</v>
      </c>
    </row>
    <row r="41" customFormat="false" ht="13.8" hidden="false" customHeight="false" outlineLevel="0" collapsed="false">
      <c r="A41" s="37" t="n">
        <v>508</v>
      </c>
      <c r="B41" s="0" t="n">
        <f aca="false">ROUND(((('bcs_uncertainty.txt'!B41+('bcs_uncertainty.txt'!B41*'bcs_uncertainty.txt'!F41))*'bcs_uncertainty.txt'!J41)*1000),0)</f>
        <v>11105</v>
      </c>
    </row>
    <row r="42" customFormat="false" ht="13.8" hidden="false" customHeight="false" outlineLevel="0" collapsed="false">
      <c r="A42" s="38" t="n">
        <v>109</v>
      </c>
      <c r="B42" s="0" t="n">
        <f aca="false">ROUND(((('bcs_uncertainty.txt'!B42+('bcs_uncertainty.txt'!B42*'bcs_uncertainty.txt'!F42))*'bcs_uncertainty.txt'!J42)*1000),0)</f>
        <v>6345</v>
      </c>
    </row>
    <row r="43" customFormat="false" ht="13.8" hidden="false" customHeight="false" outlineLevel="0" collapsed="false">
      <c r="A43" s="38" t="n">
        <v>209</v>
      </c>
      <c r="B43" s="0" t="n">
        <f aca="false">ROUND(((('bcs_uncertainty.txt'!B43+('bcs_uncertainty.txt'!B43*'bcs_uncertainty.txt'!F43))*'bcs_uncertainty.txt'!J43)*1000),0)</f>
        <v>4108</v>
      </c>
    </row>
    <row r="44" customFormat="false" ht="13.8" hidden="false" customHeight="false" outlineLevel="0" collapsed="false">
      <c r="A44" s="38" t="n">
        <v>309</v>
      </c>
      <c r="B44" s="0" t="n">
        <f aca="false">ROUND(((('bcs_uncertainty.txt'!B44+('bcs_uncertainty.txt'!B44*'bcs_uncertainty.txt'!F44))*'bcs_uncertainty.txt'!J44)*1000),0)</f>
        <v>7576</v>
      </c>
    </row>
    <row r="45" customFormat="false" ht="13.8" hidden="false" customHeight="false" outlineLevel="0" collapsed="false">
      <c r="A45" s="38" t="n">
        <v>409</v>
      </c>
      <c r="B45" s="0" t="n">
        <f aca="false">ROUND(((('bcs_uncertainty.txt'!B45+('bcs_uncertainty.txt'!B45*'bcs_uncertainty.txt'!F45))*'bcs_uncertainty.txt'!J45)*1000),0)</f>
        <v>7576</v>
      </c>
    </row>
    <row r="46" customFormat="false" ht="13.8" hidden="false" customHeight="false" outlineLevel="0" collapsed="false">
      <c r="A46" s="38" t="n">
        <v>509</v>
      </c>
      <c r="B46" s="0" t="n">
        <f aca="false">ROUND(((('bcs_uncertainty.txt'!B46+('bcs_uncertainty.txt'!B46*'bcs_uncertainty.txt'!F46))*'bcs_uncertainty.txt'!J46)*1000),0)</f>
        <v>2811</v>
      </c>
    </row>
    <row r="47" customFormat="false" ht="13.8" hidden="false" customHeight="false" outlineLevel="0" collapsed="false">
      <c r="A47" s="38" t="n">
        <v>110</v>
      </c>
      <c r="B47" s="0" t="n">
        <f aca="false">ROUND(((('bcs_uncertainty.txt'!B47+('bcs_uncertainty.txt'!B47*'bcs_uncertainty.txt'!F47))*'bcs_uncertainty.txt'!J47)*1000),0)</f>
        <v>0</v>
      </c>
    </row>
    <row r="48" customFormat="false" ht="13.8" hidden="false" customHeight="false" outlineLevel="0" collapsed="false">
      <c r="A48" s="38" t="n">
        <v>210</v>
      </c>
      <c r="B48" s="0" t="n">
        <f aca="false">ROUND(((('bcs_uncertainty.txt'!B48+('bcs_uncertainty.txt'!B48*'bcs_uncertainty.txt'!F48))*'bcs_uncertainty.txt'!J48)*1000),0)</f>
        <v>0</v>
      </c>
    </row>
    <row r="49" customFormat="false" ht="13.8" hidden="false" customHeight="false" outlineLevel="0" collapsed="false">
      <c r="A49" s="38" t="n">
        <v>310</v>
      </c>
      <c r="B49" s="0" t="n">
        <f aca="false">ROUND(((('bcs_uncertainty.txt'!B49+('bcs_uncertainty.txt'!B49*'bcs_uncertainty.txt'!F49))*'bcs_uncertainty.txt'!J49)*1000),0)</f>
        <v>0</v>
      </c>
    </row>
    <row r="50" customFormat="false" ht="13.8" hidden="false" customHeight="false" outlineLevel="0" collapsed="false">
      <c r="A50" s="38" t="n">
        <v>410</v>
      </c>
      <c r="B50" s="0" t="n">
        <f aca="false">ROUND(((('bcs_uncertainty.txt'!B50+('bcs_uncertainty.txt'!B50*'bcs_uncertainty.txt'!F50))*'bcs_uncertainty.txt'!J50)*1000),0)</f>
        <v>0</v>
      </c>
    </row>
    <row r="51" customFormat="false" ht="13.8" hidden="false" customHeight="false" outlineLevel="0" collapsed="false">
      <c r="A51" s="38" t="n">
        <v>510</v>
      </c>
      <c r="B51" s="0" t="n">
        <f aca="false">ROUND(((('bcs_uncertainty.txt'!B51+('bcs_uncertainty.txt'!B51*'bcs_uncertainty.txt'!F51))*'bcs_uncertainty.txt'!J51)*1000),0)</f>
        <v>0</v>
      </c>
    </row>
    <row r="52" customFormat="false" ht="13.8" hidden="false" customHeight="false" outlineLevel="0" collapsed="false">
      <c r="A52" s="38" t="n">
        <v>111</v>
      </c>
      <c r="B52" s="0" t="n">
        <f aca="false">ROUND('bcs_uncertainty.txt'!N52*1000,0)</f>
        <v>2500</v>
      </c>
    </row>
    <row r="53" customFormat="false" ht="13.8" hidden="false" customHeight="false" outlineLevel="0" collapsed="false">
      <c r="A53" s="38" t="n">
        <v>211</v>
      </c>
      <c r="B53" s="0" t="n">
        <f aca="false">ROUND('bcs_uncertainty.txt'!N53*1000,0)</f>
        <v>2500</v>
      </c>
    </row>
    <row r="54" customFormat="false" ht="13.8" hidden="false" customHeight="false" outlineLevel="0" collapsed="false">
      <c r="A54" s="38" t="n">
        <v>311</v>
      </c>
      <c r="B54" s="0" t="n">
        <f aca="false">ROUND('bcs_uncertainty.txt'!N54*1000,0)</f>
        <v>2500</v>
      </c>
    </row>
    <row r="55" customFormat="false" ht="13.8" hidden="false" customHeight="false" outlineLevel="0" collapsed="false">
      <c r="A55" s="38" t="n">
        <v>411</v>
      </c>
      <c r="B55" s="0" t="n">
        <f aca="false">ROUND('bcs_uncertainty.txt'!N55*1000,0)</f>
        <v>2500</v>
      </c>
    </row>
    <row r="56" customFormat="false" ht="13.8" hidden="false" customHeight="false" outlineLevel="0" collapsed="false">
      <c r="A56" s="38" t="n">
        <v>511</v>
      </c>
      <c r="B56" s="0" t="n">
        <f aca="false">ROUND('bcs_uncertainty.txt'!N56*1000,0)</f>
        <v>2500</v>
      </c>
    </row>
  </sheetData>
  <conditionalFormatting sqref="A1">
    <cfRule type="cellIs" priority="2" operator="equal" aboveAverage="0" equalAverage="0" bottom="0" percent="0" rank="0" text="" dxfId="1">
      <formula>0</formula>
    </cfRule>
  </conditionalFormatting>
  <conditionalFormatting sqref="A1">
    <cfRule type="cellIs" priority="3" operator="equal" aboveAverage="0" equalAverage="0" bottom="0" percent="0" rank="0" text="" dxfId="3">
      <formula>"-"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2018-11-14T13:54:18Z</dcterms:created>
  <dc:creator>RB</dc:creator>
  <dc:description/>
  <dc:language>en-US</dc:language>
  <cp:lastModifiedBy/>
  <dcterms:modified xsi:type="dcterms:W3CDTF">2019-04-23T15:49:55Z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