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tabRatio="877"/>
  </bookViews>
  <sheets>
    <sheet name="Main Module - Xbee" sheetId="1" r:id="rId1"/>
    <sheet name="Sensor Module - Base" sheetId="2" r:id="rId2"/>
    <sheet name="Sensor Module - Heat Flux" sheetId="3" r:id="rId3"/>
    <sheet name="Sensor Module - SHT31" sheetId="4" r:id="rId4"/>
    <sheet name="Sensor Module - TSL2561" sheetId="5" r:id="rId5"/>
    <sheet name="Sensor Module - DS18B20" sheetId="6" r:id="rId6"/>
    <sheet name="Sensor Module - Pulse" sheetId="7" r:id="rId7"/>
    <sheet name="Sensor Module - S8" sheetId="8" r:id="rId8"/>
    <sheet name="Gateway" sheetId="9" r:id="rId9"/>
    <sheet name="Sheet9" sheetId="10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" i="7" l="1"/>
  <c r="D9" i="7"/>
  <c r="D8" i="7"/>
  <c r="D6" i="10"/>
  <c r="D5" i="10"/>
  <c r="D4" i="10"/>
  <c r="D24" i="10" s="1"/>
  <c r="D17" i="9"/>
  <c r="D5" i="9"/>
  <c r="D6" i="9"/>
  <c r="D7" i="9"/>
  <c r="D8" i="9"/>
  <c r="D9" i="9"/>
  <c r="D10" i="9"/>
  <c r="D11" i="9"/>
  <c r="D12" i="9"/>
  <c r="D13" i="9"/>
  <c r="D14" i="9"/>
  <c r="D15" i="9"/>
  <c r="D16" i="9"/>
  <c r="B9" i="9"/>
  <c r="D4" i="9"/>
  <c r="D6" i="8"/>
  <c r="D5" i="8"/>
  <c r="D6" i="7"/>
  <c r="D7" i="7"/>
  <c r="D5" i="7"/>
  <c r="D6" i="6"/>
  <c r="D5" i="6"/>
  <c r="D8" i="5"/>
  <c r="D7" i="5"/>
  <c r="D6" i="5"/>
  <c r="D5" i="5"/>
  <c r="D8" i="4"/>
  <c r="D7" i="4"/>
  <c r="D6" i="4"/>
  <c r="D5" i="4"/>
  <c r="D17" i="3"/>
  <c r="D25" i="3"/>
  <c r="F6" i="3" s="1"/>
  <c r="D6" i="3"/>
  <c r="F5" i="10" l="1"/>
  <c r="F7" i="10"/>
  <c r="F6" i="10"/>
  <c r="F4" i="10"/>
  <c r="D24" i="9"/>
  <c r="F17" i="3"/>
  <c r="F4" i="3"/>
  <c r="D16" i="3"/>
  <c r="D15" i="3"/>
  <c r="D14" i="3"/>
  <c r="D13" i="3"/>
  <c r="D12" i="3"/>
  <c r="D11" i="3"/>
  <c r="D10" i="3"/>
  <c r="D9" i="3"/>
  <c r="D8" i="3"/>
  <c r="D7" i="3"/>
  <c r="D4" i="3"/>
  <c r="D18" i="2"/>
  <c r="D17" i="2"/>
  <c r="D16" i="2"/>
  <c r="D15" i="2"/>
  <c r="D14" i="2"/>
  <c r="D13" i="2"/>
  <c r="B12" i="2"/>
  <c r="D12" i="2" s="1"/>
  <c r="B11" i="2"/>
  <c r="D11" i="2" s="1"/>
  <c r="D10" i="2"/>
  <c r="D9" i="2"/>
  <c r="D8" i="2"/>
  <c r="D7" i="2"/>
  <c r="D6" i="2"/>
  <c r="D5" i="2"/>
  <c r="D4" i="2"/>
  <c r="D7" i="1"/>
  <c r="D22" i="1"/>
  <c r="D12" i="1"/>
  <c r="D13" i="1"/>
  <c r="D14" i="1"/>
  <c r="D27" i="1"/>
  <c r="D17" i="1"/>
  <c r="D18" i="1"/>
  <c r="D24" i="1"/>
  <c r="D31" i="1"/>
  <c r="D34" i="1"/>
  <c r="D33" i="1"/>
  <c r="D32" i="1"/>
  <c r="E28" i="1"/>
  <c r="D28" i="1"/>
  <c r="D29" i="1"/>
  <c r="D30" i="1"/>
  <c r="D15" i="1"/>
  <c r="D26" i="1"/>
  <c r="D25" i="1"/>
  <c r="D23" i="1"/>
  <c r="D19" i="1"/>
  <c r="D21" i="1"/>
  <c r="D16" i="1"/>
  <c r="D11" i="1"/>
  <c r="D20" i="1"/>
  <c r="D8" i="1"/>
  <c r="D6" i="1"/>
  <c r="D9" i="1"/>
  <c r="D4" i="1"/>
  <c r="D10" i="1"/>
  <c r="D5" i="1"/>
  <c r="F5" i="9" l="1"/>
  <c r="F9" i="9"/>
  <c r="F13" i="9"/>
  <c r="F17" i="9"/>
  <c r="F10" i="9"/>
  <c r="F18" i="9"/>
  <c r="F11" i="9"/>
  <c r="F16" i="9"/>
  <c r="F6" i="9"/>
  <c r="F14" i="9"/>
  <c r="F7" i="9"/>
  <c r="F15" i="9"/>
  <c r="F8" i="9"/>
  <c r="F12" i="9"/>
  <c r="F4" i="9"/>
  <c r="D24" i="2"/>
  <c r="D40" i="1"/>
  <c r="F8" i="1" s="1"/>
  <c r="F25" i="1" l="1"/>
  <c r="F16" i="1"/>
  <c r="F19" i="1"/>
  <c r="F34" i="1"/>
  <c r="C4" i="7"/>
  <c r="D4" i="7" s="1"/>
  <c r="C4" i="6"/>
  <c r="D4" i="6" s="1"/>
  <c r="D24" i="6" s="1"/>
  <c r="C4" i="5"/>
  <c r="D4" i="5" s="1"/>
  <c r="C4" i="4"/>
  <c r="D4" i="4" s="1"/>
  <c r="C4" i="8"/>
  <c r="D4" i="8" s="1"/>
  <c r="F12" i="2"/>
  <c r="D5" i="3"/>
  <c r="F6" i="2"/>
  <c r="F11" i="2"/>
  <c r="F17" i="2"/>
  <c r="F15" i="2"/>
  <c r="F13" i="2"/>
  <c r="F10" i="2"/>
  <c r="F16" i="2"/>
  <c r="F9" i="2"/>
  <c r="F5" i="2"/>
  <c r="F18" i="2"/>
  <c r="F14" i="2"/>
  <c r="F8" i="2"/>
  <c r="F4" i="2"/>
  <c r="F7" i="2"/>
  <c r="F7" i="1"/>
  <c r="F10" i="1"/>
  <c r="F20" i="1"/>
  <c r="F32" i="1"/>
  <c r="F29" i="1"/>
  <c r="F5" i="1"/>
  <c r="F30" i="1"/>
  <c r="F27" i="1"/>
  <c r="F4" i="1"/>
  <c r="F23" i="1"/>
  <c r="F31" i="1"/>
  <c r="F22" i="1"/>
  <c r="F6" i="1"/>
  <c r="F15" i="1"/>
  <c r="F33" i="1"/>
  <c r="F17" i="1"/>
  <c r="F14" i="1"/>
  <c r="F11" i="1"/>
  <c r="F28" i="1"/>
  <c r="F26" i="1"/>
  <c r="F18" i="1"/>
  <c r="F13" i="1"/>
  <c r="F12" i="1"/>
  <c r="F24" i="1"/>
  <c r="F9" i="1"/>
  <c r="F21" i="1"/>
  <c r="D24" i="4" l="1"/>
  <c r="F4" i="4"/>
  <c r="D24" i="5"/>
  <c r="F4" i="5" s="1"/>
  <c r="F4" i="6"/>
  <c r="F6" i="6"/>
  <c r="F5" i="6"/>
  <c r="D24" i="8"/>
  <c r="D24" i="7"/>
  <c r="F14" i="3"/>
  <c r="F15" i="3"/>
  <c r="F16" i="3"/>
  <c r="F12" i="3"/>
  <c r="F13" i="3"/>
  <c r="F10" i="3"/>
  <c r="F11" i="3"/>
  <c r="F7" i="3"/>
  <c r="F8" i="3"/>
  <c r="F9" i="3"/>
  <c r="F5" i="3"/>
  <c r="F4" i="7" l="1"/>
  <c r="F8" i="7"/>
  <c r="F6" i="8"/>
  <c r="F5" i="8"/>
  <c r="F8" i="5"/>
  <c r="F7" i="5"/>
  <c r="F5" i="5"/>
  <c r="F6" i="5"/>
  <c r="F6" i="7"/>
  <c r="F5" i="7"/>
  <c r="F7" i="7"/>
  <c r="F4" i="8"/>
  <c r="F5" i="4"/>
  <c r="F6" i="4"/>
  <c r="F8" i="4"/>
  <c r="F7" i="4"/>
</calcChain>
</file>

<file path=xl/sharedStrings.xml><?xml version="1.0" encoding="utf-8"?>
<sst xmlns="http://schemas.openxmlformats.org/spreadsheetml/2006/main" count="393" uniqueCount="149">
  <si>
    <t>Description</t>
  </si>
  <si>
    <t>Pcs</t>
  </si>
  <si>
    <t>Price</t>
  </si>
  <si>
    <t>Total</t>
  </si>
  <si>
    <t>Link</t>
  </si>
  <si>
    <t>Xbee Series 2</t>
  </si>
  <si>
    <t>USD</t>
  </si>
  <si>
    <t>https://www.digikey.ch/short/39m8w1</t>
  </si>
  <si>
    <t>PCB</t>
  </si>
  <si>
    <t>Battery 2000mAh</t>
  </si>
  <si>
    <t>http://www.play-zone.ch/de/elektronik-kit-zubehoer/netzteile/akkus-charger-booster/polymer-lithium-ion-lipo-akku-2000mah.html</t>
  </si>
  <si>
    <t>Female Pin Header Xbee</t>
  </si>
  <si>
    <t>https://www.digikey.ch/short/39m8d0</t>
  </si>
  <si>
    <t>https://www.digikey.ch/short/39mzrv</t>
  </si>
  <si>
    <t>https://www.digikey.ch/short/39mzf8</t>
  </si>
  <si>
    <t>Resonator</t>
  </si>
  <si>
    <t>https://www.digikey.ch/short/39mz18</t>
  </si>
  <si>
    <t>Power Jack</t>
  </si>
  <si>
    <t>https://www.digikey.ch/short/39mzfr</t>
  </si>
  <si>
    <t>Battery Connector</t>
  </si>
  <si>
    <t>https://www.digikey.ch/short/3bwfbw</t>
  </si>
  <si>
    <t>LED red</t>
  </si>
  <si>
    <t>https://www.digikey.ch/short/39mzvh</t>
  </si>
  <si>
    <t>LED yellow</t>
  </si>
  <si>
    <t>https://www.digikey.ch/short/39mz24</t>
  </si>
  <si>
    <t>LED green</t>
  </si>
  <si>
    <t>https://www.digikey.ch/short/39mzvj</t>
  </si>
  <si>
    <t>Schottky Diode</t>
  </si>
  <si>
    <t>https://www.digikey.ch/short/39mzwn</t>
  </si>
  <si>
    <t>Capacitor 0.1uF</t>
  </si>
  <si>
    <t>https://www.digikey.ch/short/39mzwv</t>
  </si>
  <si>
    <t>Capacitor 10uF</t>
  </si>
  <si>
    <t>https://www.digikey.ch/short/39m4c7</t>
  </si>
  <si>
    <t>Resistor 330</t>
  </si>
  <si>
    <t>https://www.digikey.ch/short/39m470</t>
  </si>
  <si>
    <t>Resistor 4.7k</t>
  </si>
  <si>
    <t>https://www.digikey.ch/short/39m4cz</t>
  </si>
  <si>
    <t>Resistor 10k</t>
  </si>
  <si>
    <t>Resistor 100k</t>
  </si>
  <si>
    <t>https://www.digikey.ch/short/39mznv</t>
  </si>
  <si>
    <t>Resistor 1M</t>
  </si>
  <si>
    <t>https://www.digikey.ch/short/39mzd8</t>
  </si>
  <si>
    <t>Resistor 2M</t>
  </si>
  <si>
    <t>https://www.digikey.ch/short/39mzd9</t>
  </si>
  <si>
    <t>Resistor 10M</t>
  </si>
  <si>
    <t>https://www.digikey.ch/short/39mzd2</t>
  </si>
  <si>
    <t>SPI Pin Header</t>
  </si>
  <si>
    <t>https://www.digikey.ch/short/39mz0t</t>
  </si>
  <si>
    <t>High side switch IC</t>
  </si>
  <si>
    <t>https://www.digikey.ch/short/39mzvn</t>
  </si>
  <si>
    <t>Debug Switch</t>
  </si>
  <si>
    <t>https://www.digikey.ch/short/39mzvc</t>
  </si>
  <si>
    <t>Reset Switch</t>
  </si>
  <si>
    <t>https://www.digikey.ch/short/39mz1b</t>
  </si>
  <si>
    <t>Voltage Regulator</t>
  </si>
  <si>
    <t>https://www.digikey.ch/short/39mz1n</t>
  </si>
  <si>
    <t>Molex 4 pin header</t>
  </si>
  <si>
    <t>http://www.digikey.ch/short/39m43r</t>
  </si>
  <si>
    <t>Molex 3 pin header</t>
  </si>
  <si>
    <t>http://www.digikey.ch/short/39m432</t>
  </si>
  <si>
    <t>Mosfet</t>
  </si>
  <si>
    <t>https://www.digikey.ch/short/39mmtz</t>
  </si>
  <si>
    <t>Housing</t>
  </si>
  <si>
    <t>https://www.sparkfun.com/products/127</t>
  </si>
  <si>
    <t>Main Module - Xbee</t>
  </si>
  <si>
    <t>https://www.jlcpcb.com</t>
  </si>
  <si>
    <t>RTC DS3231</t>
  </si>
  <si>
    <t>Microcontroller ATmega328p</t>
  </si>
  <si>
    <t>3D printed</t>
  </si>
  <si>
    <t>microSD Socket</t>
  </si>
  <si>
    <t>Sensor Module - Base</t>
  </si>
  <si>
    <t>Molex Housing 3 pin</t>
  </si>
  <si>
    <t>https://www.digikey.ch/short/39m4f2</t>
  </si>
  <si>
    <t>Molex Housing 4 pin</t>
  </si>
  <si>
    <t>https://www.digikey.ch/short/39m4fm</t>
  </si>
  <si>
    <t>Cable pre-crimp</t>
  </si>
  <si>
    <t>https://www.digikey.ch/short/39m429</t>
  </si>
  <si>
    <t>Sensor Module - SHT31</t>
  </si>
  <si>
    <t>https://shop.greenteg.com/shop/building/robust-heat-flux-sensor-gskin-xo/</t>
  </si>
  <si>
    <t>Heat flux sensor gSKIN-XO</t>
  </si>
  <si>
    <t>Analog front end MCP3911</t>
  </si>
  <si>
    <t>https://www.digikey.ch/short/jmvf78</t>
  </si>
  <si>
    <t>https://www.digikey.ch/short/jmvf1w</t>
  </si>
  <si>
    <t>IC Switch TI 4066</t>
  </si>
  <si>
    <t>Diode Array BAV99</t>
  </si>
  <si>
    <t>https://www.digikey.ch/short/jmv2qq</t>
  </si>
  <si>
    <t>Sensor Module - Heat Flux</t>
  </si>
  <si>
    <t>Capacitor 100n</t>
  </si>
  <si>
    <t>Capacitor 1u</t>
  </si>
  <si>
    <t>Resistor 0k</t>
  </si>
  <si>
    <t>https://www.digikey.ch/short/jmv2z9</t>
  </si>
  <si>
    <t>https://www.digikey.ch/short/jmv2r2</t>
  </si>
  <si>
    <t>https://www.digikey.ch/short/jmv2w7</t>
  </si>
  <si>
    <t>https://www.digikey.ch/short/jmv2w5</t>
  </si>
  <si>
    <t>Ferrite Bead</t>
  </si>
  <si>
    <t>Microcontroller PIC16F1825-I/ST</t>
  </si>
  <si>
    <t>https://www.digikey.ch/short/jmv210</t>
  </si>
  <si>
    <t>Pin header, male, 5-pin</t>
  </si>
  <si>
    <t>https://www.digikey.ch/short/jmvwjh</t>
  </si>
  <si>
    <t>Sensor module base</t>
  </si>
  <si>
    <t>Temperature and humidity sensor SHT31</t>
  </si>
  <si>
    <t>https://www.adafruit.com/product/2857</t>
  </si>
  <si>
    <t>Pin header, female, 7-pin</t>
  </si>
  <si>
    <t>https://www.digikey.ch/short/jmvwb5</t>
  </si>
  <si>
    <t>Sensor Module - TSL2561</t>
  </si>
  <si>
    <t>Luminosity sensor TSL2561</t>
  </si>
  <si>
    <t>https://www.adafruit.com/product/439</t>
  </si>
  <si>
    <t>Pin header, female, 6-pin</t>
  </si>
  <si>
    <t>https://www.digikey.ch/short/jmvwv2</t>
  </si>
  <si>
    <t>Sensor Module - DS18B20</t>
  </si>
  <si>
    <t>Temperature sensor DS18B20</t>
  </si>
  <si>
    <t>https://www.adafruit.com/product/381</t>
  </si>
  <si>
    <t>Sensor Module - Pulse</t>
  </si>
  <si>
    <t>Debouncer</t>
  </si>
  <si>
    <t>Debouncer IC MAX6816EUS+T</t>
  </si>
  <si>
    <t>Sensor Module - S8</t>
  </si>
  <si>
    <t>Remarks</t>
  </si>
  <si>
    <t>Not populated</t>
  </si>
  <si>
    <t>CO2 Sensor S8</t>
  </si>
  <si>
    <t>http://www.co2meter.com/collections/co2-sensors/products/s8-miniature-co2-sensor-1</t>
  </si>
  <si>
    <t>Gateway</t>
  </si>
  <si>
    <t>Adafruit 32u4 FONA</t>
  </si>
  <si>
    <t>https://www.adafruit.com/product/3027</t>
  </si>
  <si>
    <t>Pin header, female, Xbee</t>
  </si>
  <si>
    <t>Pin header, female, 12pin</t>
  </si>
  <si>
    <t>Battery, LiPo, 1000mAh</t>
  </si>
  <si>
    <t>https://www.digikey.ch/short/39m80b</t>
  </si>
  <si>
    <t>https://www.digikey.ch/short/39m80p</t>
  </si>
  <si>
    <t>http://www.play-zone.ch/de/elektronik-kit-zubehoer/netzteile/akkus-charger-booster/polymer-lithium-ion-lipo-akku-1000mah.html</t>
  </si>
  <si>
    <t>Power Supply</t>
  </si>
  <si>
    <t>Antenna</t>
  </si>
  <si>
    <t>http://www.play-zone.ch/de/gsm-antenne-2-4-5-8ghz.html</t>
  </si>
  <si>
    <t>https://www.digitec.ch/de/s1/product/samsung-eta-u90-reiseladegeraet-2a-micro-usb-tablet-stromversorgung-434009?tagIds=82-537</t>
  </si>
  <si>
    <t>3D-printed</t>
  </si>
  <si>
    <t>Antenna cable SMA to u.Fl</t>
  </si>
  <si>
    <t>https://www.digikey.ch/short/39m8v4</t>
  </si>
  <si>
    <t>Hop Node</t>
  </si>
  <si>
    <t>Xbee explorer regulated</t>
  </si>
  <si>
    <t>http://www.pearl.ch/ch-a-PX3372-1021.shtml?query=ladeger%C3%A4t</t>
  </si>
  <si>
    <t>http://www.digikey.ch/short/39h71v</t>
  </si>
  <si>
    <t>https://www.digikey.ch/short/jmvd74</t>
  </si>
  <si>
    <t>Reed Switch</t>
  </si>
  <si>
    <t>For windows opening times</t>
  </si>
  <si>
    <t>Light to voltage converter TSL257</t>
  </si>
  <si>
    <t>https://www.digikey.ch/short/jmvd3p</t>
  </si>
  <si>
    <t>For light pulses</t>
  </si>
  <si>
    <t>2 wired cable</t>
  </si>
  <si>
    <t>For electric pulses</t>
  </si>
  <si>
    <t>End of Life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</si>
</sst>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23">
    <xf numFmtId="0" fontId="0" fillId="0" borderId="0" xfId="0"/>
    <xf numFmtId="2" fontId="0" fillId="0" borderId="0" xfId="0" applyNumberFormat="1"/>
    <xf numFmtId="9" fontId="0" fillId="0" borderId="0" xfId="1" applyFont="1"/>
    <xf numFmtId="9" fontId="0" fillId="0" borderId="0" xfId="0" applyNumberFormat="1"/>
    <xf numFmtId="0" fontId="2" fillId="0" borderId="0" xfId="0" applyFont="1"/>
    <xf numFmtId="0" fontId="2" fillId="0" borderId="0" xfId="0" applyFont="1" applyFill="1"/>
    <xf numFmtId="0" fontId="0" fillId="0" borderId="0" xfId="0" applyFill="1"/>
    <xf numFmtId="2" fontId="0" fillId="0" borderId="0" xfId="0" applyNumberFormat="1" applyFill="1"/>
    <xf numFmtId="9" fontId="0" fillId="0" borderId="0" xfId="1" applyFont="1" applyFill="1"/>
    <xf numFmtId="0" fontId="3" fillId="0" borderId="0" xfId="2" applyFill="1"/>
    <xf numFmtId="0" fontId="4" fillId="0" borderId="0" xfId="0" applyFont="1" applyFill="1"/>
    <xf numFmtId="2" fontId="4" fillId="0" borderId="0" xfId="0" applyNumberFormat="1" applyFont="1" applyFill="1"/>
    <xf numFmtId="1" fontId="4" fillId="0" borderId="0" xfId="0" applyNumberFormat="1" applyFont="1" applyFill="1"/>
    <xf numFmtId="1" fontId="0" fillId="0" borderId="0" xfId="0" applyNumberFormat="1" applyFill="1"/>
    <xf numFmtId="9" fontId="0" fillId="0" borderId="0" xfId="0" applyNumberFormat="1" applyFill="1"/>
    <xf numFmtId="0" fontId="0" fillId="0" borderId="1" xfId="0" applyFont="1" applyFill="1" applyBorder="1"/>
    <xf numFmtId="2" fontId="0" fillId="0" borderId="1" xfId="0" applyNumberFormat="1" applyFont="1" applyFill="1" applyBorder="1"/>
    <xf numFmtId="1" fontId="0" fillId="0" borderId="1" xfId="0" applyNumberFormat="1" applyFont="1" applyFill="1" applyBorder="1"/>
    <xf numFmtId="0" fontId="0" fillId="0" borderId="1" xfId="0" applyFill="1" applyBorder="1"/>
    <xf numFmtId="2" fontId="0" fillId="0" borderId="1" xfId="0" applyNumberFormat="1" applyFill="1" applyBorder="1"/>
    <xf numFmtId="9" fontId="0" fillId="0" borderId="1" xfId="1" applyFont="1" applyFill="1" applyBorder="1"/>
    <xf numFmtId="0" fontId="3" fillId="0" borderId="1" xfId="2" applyFill="1" applyBorder="1"/>
    <xf numFmtId="2" fontId="3" fillId="0" borderId="0" xfId="2" applyNumberFormat="1" applyFill="1"/>
  </cellXfs>
  <cellStyles count="3">
    <cellStyle name="Hyperlink" xfId="2" builtinId="8"/>
    <cellStyle name="Normal" xfId="0" builtinId="0"/>
    <cellStyle name="Percent" xfId="1" builtinId="5"/>
  </cellStyles>
  <dxfs count="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parkfun.com/products/127" TargetMode="External"/><Relationship Id="rId13" Type="http://schemas.openxmlformats.org/officeDocument/2006/relationships/hyperlink" Target="https://www.digikey.ch/short/39mz1n" TargetMode="External"/><Relationship Id="rId18" Type="http://schemas.openxmlformats.org/officeDocument/2006/relationships/hyperlink" Target="https://www.digikey.ch/short/39mz24" TargetMode="External"/><Relationship Id="rId26" Type="http://schemas.openxmlformats.org/officeDocument/2006/relationships/hyperlink" Target="https://www.digikey.ch/short/39mz1b" TargetMode="External"/><Relationship Id="rId3" Type="http://schemas.openxmlformats.org/officeDocument/2006/relationships/hyperlink" Target="https://www.digikey.ch/short/39mzrv" TargetMode="External"/><Relationship Id="rId21" Type="http://schemas.openxmlformats.org/officeDocument/2006/relationships/hyperlink" Target="https://www.digikey.ch/short/39mmtz" TargetMode="External"/><Relationship Id="rId7" Type="http://schemas.openxmlformats.org/officeDocument/2006/relationships/hyperlink" Target="http://www.play-zone.ch/de/elektronik-kit-zubehoer/netzteile/akkus-charger-booster/polymer-lithium-ion-lipo-akku-2000mah.html" TargetMode="External"/><Relationship Id="rId12" Type="http://schemas.openxmlformats.org/officeDocument/2006/relationships/hyperlink" Target="http://www.digikey.ch/short/39m43r" TargetMode="External"/><Relationship Id="rId17" Type="http://schemas.openxmlformats.org/officeDocument/2006/relationships/hyperlink" Target="https://www.digikey.ch/short/39mzvn" TargetMode="External"/><Relationship Id="rId25" Type="http://schemas.openxmlformats.org/officeDocument/2006/relationships/hyperlink" Target="https://www.digikey.ch/short/39mzwv" TargetMode="External"/><Relationship Id="rId2" Type="http://schemas.openxmlformats.org/officeDocument/2006/relationships/hyperlink" Target="https://www.digikey.ch/short/39m470" TargetMode="External"/><Relationship Id="rId16" Type="http://schemas.openxmlformats.org/officeDocument/2006/relationships/hyperlink" Target="https://www.digikey.ch/short/39mzvc" TargetMode="External"/><Relationship Id="rId20" Type="http://schemas.openxmlformats.org/officeDocument/2006/relationships/hyperlink" Target="https://www.digikey.ch/short/39mzvh" TargetMode="External"/><Relationship Id="rId29" Type="http://schemas.openxmlformats.org/officeDocument/2006/relationships/hyperlink" Target="https://www.digikey.ch/short/39mznv" TargetMode="External"/><Relationship Id="rId1" Type="http://schemas.openxmlformats.org/officeDocument/2006/relationships/hyperlink" Target="https://www.digikey.ch/short/39mzd8" TargetMode="External"/><Relationship Id="rId6" Type="http://schemas.openxmlformats.org/officeDocument/2006/relationships/hyperlink" Target="https://www.digikey.ch/short/39m8d0" TargetMode="External"/><Relationship Id="rId11" Type="http://schemas.openxmlformats.org/officeDocument/2006/relationships/hyperlink" Target="http://www.digikey.ch/short/39m432" TargetMode="External"/><Relationship Id="rId24" Type="http://schemas.openxmlformats.org/officeDocument/2006/relationships/hyperlink" Target="https://www.digikey.ch/short/39mzwn" TargetMode="External"/><Relationship Id="rId5" Type="http://schemas.openxmlformats.org/officeDocument/2006/relationships/hyperlink" Target="https://www.digikey.ch/short/39m8w1" TargetMode="External"/><Relationship Id="rId15" Type="http://schemas.openxmlformats.org/officeDocument/2006/relationships/hyperlink" Target="https://www.digikey.ch/short/3bwfbw" TargetMode="External"/><Relationship Id="rId23" Type="http://schemas.openxmlformats.org/officeDocument/2006/relationships/hyperlink" Target="https://www.digikey.ch/short/39mz0t" TargetMode="External"/><Relationship Id="rId28" Type="http://schemas.openxmlformats.org/officeDocument/2006/relationships/hyperlink" Target="https://www.digikey.ch/short/39mzd2" TargetMode="External"/><Relationship Id="rId10" Type="http://schemas.openxmlformats.org/officeDocument/2006/relationships/hyperlink" Target="https://www.digikey.ch/short/39mzfr" TargetMode="External"/><Relationship Id="rId19" Type="http://schemas.openxmlformats.org/officeDocument/2006/relationships/hyperlink" Target="https://www.digikey.ch/short/39mz18" TargetMode="External"/><Relationship Id="rId31" Type="http://schemas.openxmlformats.org/officeDocument/2006/relationships/printerSettings" Target="../printerSettings/printerSettings1.bin"/><Relationship Id="rId4" Type="http://schemas.openxmlformats.org/officeDocument/2006/relationships/hyperlink" Target="https://www.jlcpcb.com/" TargetMode="External"/><Relationship Id="rId9" Type="http://schemas.openxmlformats.org/officeDocument/2006/relationships/hyperlink" Target="https://www.digikey.ch/short/39mzf8" TargetMode="External"/><Relationship Id="rId14" Type="http://schemas.openxmlformats.org/officeDocument/2006/relationships/hyperlink" Target="https://www.digikey.ch/short/39m4c7" TargetMode="External"/><Relationship Id="rId22" Type="http://schemas.openxmlformats.org/officeDocument/2006/relationships/hyperlink" Target="https://www.digikey.ch/short/39mzvj" TargetMode="External"/><Relationship Id="rId27" Type="http://schemas.openxmlformats.org/officeDocument/2006/relationships/hyperlink" Target="https://www.digikey.ch/short/39m4cz" TargetMode="External"/><Relationship Id="rId30" Type="http://schemas.openxmlformats.org/officeDocument/2006/relationships/hyperlink" Target="https://www.digikey.ch/short/39mzd9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://www.pearl.ch/ch-a-PX3372-1021.shtml?query=ladeger%C3%A4t" TargetMode="External"/><Relationship Id="rId2" Type="http://schemas.openxmlformats.org/officeDocument/2006/relationships/hyperlink" Target="https://www.digikey.ch/short/39m8w1" TargetMode="External"/><Relationship Id="rId1" Type="http://schemas.openxmlformats.org/officeDocument/2006/relationships/hyperlink" Target="http://www.digikey.ch/short/39h71v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jlcpcb.com/" TargetMode="External"/><Relationship Id="rId1" Type="http://schemas.openxmlformats.org/officeDocument/2006/relationships/hyperlink" Target="https://www.digikey.ch/short/39m470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igikey.ch/short/jmvf78" TargetMode="External"/><Relationship Id="rId2" Type="http://schemas.openxmlformats.org/officeDocument/2006/relationships/hyperlink" Target="https://shop.greenteg.com/shop/building/robust-heat-flux-sensor-gskin-xo/" TargetMode="External"/><Relationship Id="rId1" Type="http://schemas.openxmlformats.org/officeDocument/2006/relationships/hyperlink" Target="https://www.jlcpcb.com/" TargetMode="External"/><Relationship Id="rId5" Type="http://schemas.openxmlformats.org/officeDocument/2006/relationships/hyperlink" Target="https://www.digikey.ch/short/jmv210" TargetMode="External"/><Relationship Id="rId4" Type="http://schemas.openxmlformats.org/officeDocument/2006/relationships/hyperlink" Target="https://www.digikey.ch/short/jmv2z9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igikey.ch/short/jmvwb5" TargetMode="External"/><Relationship Id="rId2" Type="http://schemas.openxmlformats.org/officeDocument/2006/relationships/hyperlink" Target="https://www.digikey.ch/short/39mzwv" TargetMode="External"/><Relationship Id="rId1" Type="http://schemas.openxmlformats.org/officeDocument/2006/relationships/hyperlink" Target="https://www.adafruit.com/product/2857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igikey.ch/short/jmvwv2" TargetMode="External"/><Relationship Id="rId2" Type="http://schemas.openxmlformats.org/officeDocument/2006/relationships/hyperlink" Target="https://www.digikey.ch/short/39mzwv" TargetMode="External"/><Relationship Id="rId1" Type="http://schemas.openxmlformats.org/officeDocument/2006/relationships/hyperlink" Target="https://www.adafruit.com/product/2857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igikey.ch/short/39m4cz" TargetMode="External"/><Relationship Id="rId2" Type="http://schemas.openxmlformats.org/officeDocument/2006/relationships/hyperlink" Target="https://www.adafruit.com/product/381" TargetMode="External"/><Relationship Id="rId1" Type="http://schemas.openxmlformats.org/officeDocument/2006/relationships/hyperlink" Target="https://www.adafruit.com/product/2857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igikey.ch/short/39mzwv" TargetMode="External"/><Relationship Id="rId2" Type="http://schemas.openxmlformats.org/officeDocument/2006/relationships/hyperlink" Target="https://www.adafruit.com/product/381" TargetMode="External"/><Relationship Id="rId1" Type="http://schemas.openxmlformats.org/officeDocument/2006/relationships/hyperlink" Target="https://www.adafruit.com/product/2857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digikey.ch/short/39mzwv" TargetMode="External"/><Relationship Id="rId1" Type="http://schemas.openxmlformats.org/officeDocument/2006/relationships/hyperlink" Target="https://www.adafruit.com/product/2857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igikey.ch/short/39m8w1" TargetMode="External"/><Relationship Id="rId2" Type="http://schemas.openxmlformats.org/officeDocument/2006/relationships/hyperlink" Target="https://www.jlcpcb.com/" TargetMode="External"/><Relationship Id="rId1" Type="http://schemas.openxmlformats.org/officeDocument/2006/relationships/hyperlink" Target="https://www.digikey.ch/short/39m470" TargetMode="External"/><Relationship Id="rId4" Type="http://schemas.openxmlformats.org/officeDocument/2006/relationships/hyperlink" Target="https://www.digikey.ch/short/39m8d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1"/>
  <sheetViews>
    <sheetView tabSelected="1" workbookViewId="0">
      <selection activeCell="I4" sqref="I4"/>
    </sheetView>
  </sheetViews>
  <sheetFormatPr defaultRowHeight="14.4" x14ac:dyDescent="0.3"/>
  <cols>
    <col min="1" max="1" width="22.88671875" bestFit="1" customWidth="1"/>
    <col min="2" max="2" width="3.44140625" bestFit="1" customWidth="1"/>
    <col min="3" max="4" width="5.33203125" bestFit="1" customWidth="1"/>
    <col min="5" max="6" width="4.21875" bestFit="1" customWidth="1"/>
    <col min="7" max="7" width="2.77734375" customWidth="1"/>
    <col min="8" max="8" width="106.109375" bestFit="1" customWidth="1"/>
    <col min="10" max="10" width="3.44140625" bestFit="1" customWidth="1"/>
    <col min="11" max="12" width="5.77734375" bestFit="1" customWidth="1"/>
    <col min="13" max="13" width="4.21875" bestFit="1" customWidth="1"/>
  </cols>
  <sheetData>
    <row r="1" spans="1:15" x14ac:dyDescent="0.3">
      <c r="A1" s="4" t="s">
        <v>64</v>
      </c>
    </row>
    <row r="3" spans="1:15" x14ac:dyDescent="0.3">
      <c r="A3" s="5" t="s">
        <v>0</v>
      </c>
      <c r="B3" s="5" t="s">
        <v>1</v>
      </c>
      <c r="C3" s="5" t="s">
        <v>2</v>
      </c>
      <c r="D3" s="5" t="s">
        <v>3</v>
      </c>
      <c r="E3" s="6"/>
      <c r="F3" s="6"/>
      <c r="G3" s="6"/>
      <c r="H3" s="5" t="s">
        <v>4</v>
      </c>
      <c r="I3" s="4" t="s">
        <v>116</v>
      </c>
    </row>
    <row r="4" spans="1:15" x14ac:dyDescent="0.3">
      <c r="A4" s="6" t="s">
        <v>9</v>
      </c>
      <c r="B4" s="6">
        <v>1</v>
      </c>
      <c r="C4" s="7">
        <v>25.4</v>
      </c>
      <c r="D4" s="7">
        <f t="shared" ref="D4:D34" si="0">B4*C4</f>
        <v>25.4</v>
      </c>
      <c r="E4" s="6" t="s">
        <v>6</v>
      </c>
      <c r="F4" s="8">
        <f t="shared" ref="F4:F34" si="1">D4/$D$40</f>
        <v>0.35361171206539871</v>
      </c>
      <c r="G4" s="6"/>
      <c r="H4" s="9" t="s">
        <v>10</v>
      </c>
      <c r="K4" s="1"/>
      <c r="N4" s="2"/>
    </row>
    <row r="5" spans="1:15" x14ac:dyDescent="0.3">
      <c r="A5" s="6" t="s">
        <v>5</v>
      </c>
      <c r="B5" s="6">
        <v>1</v>
      </c>
      <c r="C5" s="7">
        <v>18.190000000000001</v>
      </c>
      <c r="D5" s="7">
        <f t="shared" si="0"/>
        <v>18.190000000000001</v>
      </c>
      <c r="E5" s="6" t="s">
        <v>6</v>
      </c>
      <c r="F5" s="8">
        <f t="shared" si="1"/>
        <v>0.25323610403423635</v>
      </c>
      <c r="G5" s="6"/>
      <c r="H5" s="9" t="s">
        <v>7</v>
      </c>
      <c r="N5" s="2"/>
      <c r="O5" s="3"/>
    </row>
    <row r="6" spans="1:15" x14ac:dyDescent="0.3">
      <c r="A6" s="6" t="s">
        <v>66</v>
      </c>
      <c r="B6" s="6">
        <v>1</v>
      </c>
      <c r="C6" s="7">
        <v>6.22</v>
      </c>
      <c r="D6" s="7">
        <f t="shared" si="0"/>
        <v>6.22</v>
      </c>
      <c r="E6" s="6" t="s">
        <v>6</v>
      </c>
      <c r="F6" s="8">
        <f t="shared" si="1"/>
        <v>8.6593104293180317E-2</v>
      </c>
      <c r="G6" s="6"/>
      <c r="H6" s="9" t="s">
        <v>13</v>
      </c>
      <c r="N6" s="2"/>
      <c r="O6" s="3"/>
    </row>
    <row r="7" spans="1:15" x14ac:dyDescent="0.3">
      <c r="A7" s="6" t="s">
        <v>69</v>
      </c>
      <c r="B7" s="6">
        <v>1</v>
      </c>
      <c r="C7" s="7">
        <v>3.95</v>
      </c>
      <c r="D7" s="7">
        <f t="shared" si="0"/>
        <v>3.95</v>
      </c>
      <c r="E7" s="6" t="s">
        <v>6</v>
      </c>
      <c r="F7" s="8">
        <f t="shared" si="1"/>
        <v>5.4990797742453738E-2</v>
      </c>
      <c r="G7" s="6"/>
      <c r="H7" s="9" t="s">
        <v>63</v>
      </c>
      <c r="N7" s="2"/>
      <c r="O7" s="3"/>
    </row>
    <row r="8" spans="1:15" x14ac:dyDescent="0.3">
      <c r="A8" s="6" t="s">
        <v>67</v>
      </c>
      <c r="B8" s="6">
        <v>1</v>
      </c>
      <c r="C8" s="7">
        <v>3.58</v>
      </c>
      <c r="D8" s="7">
        <f t="shared" si="0"/>
        <v>3.58</v>
      </c>
      <c r="E8" s="6" t="s">
        <v>6</v>
      </c>
      <c r="F8" s="8">
        <f t="shared" si="1"/>
        <v>4.9839760991894778E-2</v>
      </c>
      <c r="G8" s="6"/>
      <c r="H8" s="9" t="s">
        <v>14</v>
      </c>
      <c r="N8" s="2"/>
      <c r="O8" s="3"/>
    </row>
    <row r="9" spans="1:15" x14ac:dyDescent="0.3">
      <c r="A9" s="6" t="s">
        <v>11</v>
      </c>
      <c r="B9" s="6">
        <v>2</v>
      </c>
      <c r="C9" s="7">
        <v>1.48</v>
      </c>
      <c r="D9" s="7">
        <f t="shared" si="0"/>
        <v>2.96</v>
      </c>
      <c r="E9" s="6" t="s">
        <v>6</v>
      </c>
      <c r="F9" s="8">
        <f t="shared" si="1"/>
        <v>4.1208294004471659E-2</v>
      </c>
      <c r="G9" s="6"/>
      <c r="H9" s="9" t="s">
        <v>12</v>
      </c>
      <c r="K9" s="1"/>
      <c r="L9" s="1"/>
      <c r="N9" s="2"/>
      <c r="O9" s="3"/>
    </row>
    <row r="10" spans="1:15" x14ac:dyDescent="0.3">
      <c r="A10" s="6" t="s">
        <v>8</v>
      </c>
      <c r="B10" s="6">
        <v>1</v>
      </c>
      <c r="C10" s="7">
        <v>2</v>
      </c>
      <c r="D10" s="7">
        <f t="shared" si="0"/>
        <v>2</v>
      </c>
      <c r="E10" s="6" t="s">
        <v>6</v>
      </c>
      <c r="F10" s="8">
        <f t="shared" si="1"/>
        <v>2.7843441894913286E-2</v>
      </c>
      <c r="G10" s="6"/>
      <c r="H10" s="9" t="s">
        <v>65</v>
      </c>
      <c r="K10" s="1"/>
      <c r="L10" s="1"/>
      <c r="N10" s="2"/>
      <c r="O10" s="3"/>
    </row>
    <row r="11" spans="1:15" x14ac:dyDescent="0.3">
      <c r="A11" s="6" t="s">
        <v>17</v>
      </c>
      <c r="B11" s="6">
        <v>1</v>
      </c>
      <c r="C11" s="7">
        <v>1.84</v>
      </c>
      <c r="D11" s="7">
        <f t="shared" si="0"/>
        <v>1.84</v>
      </c>
      <c r="E11" s="6" t="s">
        <v>6</v>
      </c>
      <c r="F11" s="8">
        <f t="shared" si="1"/>
        <v>2.5615966543320223E-2</v>
      </c>
      <c r="G11" s="6"/>
      <c r="H11" s="9" t="s">
        <v>18</v>
      </c>
      <c r="K11" s="1"/>
      <c r="L11" s="1"/>
      <c r="N11" s="2"/>
      <c r="O11" s="3"/>
    </row>
    <row r="12" spans="1:15" x14ac:dyDescent="0.3">
      <c r="A12" s="6" t="s">
        <v>58</v>
      </c>
      <c r="B12" s="6">
        <v>1</v>
      </c>
      <c r="C12" s="7">
        <v>1.0349999999999999</v>
      </c>
      <c r="D12" s="7">
        <f t="shared" si="0"/>
        <v>1.0349999999999999</v>
      </c>
      <c r="E12" s="6" t="s">
        <v>6</v>
      </c>
      <c r="F12" s="8">
        <f t="shared" si="1"/>
        <v>1.4408981180617625E-2</v>
      </c>
      <c r="G12" s="6"/>
      <c r="H12" s="9" t="s">
        <v>59</v>
      </c>
      <c r="K12" s="1"/>
      <c r="L12" s="1"/>
      <c r="N12" s="2"/>
      <c r="O12" s="3"/>
    </row>
    <row r="13" spans="1:15" x14ac:dyDescent="0.3">
      <c r="A13" s="6" t="s">
        <v>56</v>
      </c>
      <c r="B13" s="6">
        <v>1</v>
      </c>
      <c r="C13" s="7">
        <v>0.84199999999999997</v>
      </c>
      <c r="D13" s="7">
        <f t="shared" si="0"/>
        <v>0.84199999999999997</v>
      </c>
      <c r="E13" s="6" t="s">
        <v>6</v>
      </c>
      <c r="F13" s="8">
        <f t="shared" si="1"/>
        <v>1.1722089037758492E-2</v>
      </c>
      <c r="G13" s="6"/>
      <c r="H13" s="9" t="s">
        <v>57</v>
      </c>
      <c r="K13" s="1"/>
      <c r="L13" s="1"/>
      <c r="N13" s="2"/>
      <c r="O13" s="3"/>
    </row>
    <row r="14" spans="1:15" x14ac:dyDescent="0.3">
      <c r="A14" s="6" t="s">
        <v>54</v>
      </c>
      <c r="B14" s="6">
        <v>1</v>
      </c>
      <c r="C14" s="7">
        <v>0.77200000000000002</v>
      </c>
      <c r="D14" s="7">
        <f t="shared" si="0"/>
        <v>0.77200000000000002</v>
      </c>
      <c r="E14" s="6" t="s">
        <v>6</v>
      </c>
      <c r="F14" s="8">
        <f t="shared" si="1"/>
        <v>1.0747568571436529E-2</v>
      </c>
      <c r="G14" s="6"/>
      <c r="H14" s="9" t="s">
        <v>55</v>
      </c>
      <c r="K14" s="1"/>
      <c r="L14" s="1"/>
      <c r="N14" s="2"/>
      <c r="O14" s="3"/>
    </row>
    <row r="15" spans="1:15" x14ac:dyDescent="0.3">
      <c r="A15" s="6" t="s">
        <v>31</v>
      </c>
      <c r="B15" s="6">
        <v>8</v>
      </c>
      <c r="C15" s="7">
        <v>9.4399999999999998E-2</v>
      </c>
      <c r="D15" s="7">
        <f t="shared" si="0"/>
        <v>0.75519999999999998</v>
      </c>
      <c r="E15" s="6" t="s">
        <v>6</v>
      </c>
      <c r="F15" s="8">
        <f t="shared" si="1"/>
        <v>1.0513683659519256E-2</v>
      </c>
      <c r="G15" s="6"/>
      <c r="H15" s="9" t="s">
        <v>32</v>
      </c>
      <c r="K15" s="1"/>
      <c r="L15" s="1"/>
      <c r="N15" s="2"/>
      <c r="O15" s="3"/>
    </row>
    <row r="16" spans="1:15" x14ac:dyDescent="0.3">
      <c r="A16" s="6" t="s">
        <v>19</v>
      </c>
      <c r="B16" s="6">
        <v>1</v>
      </c>
      <c r="C16" s="7">
        <v>0.57999999999999996</v>
      </c>
      <c r="D16" s="7">
        <f t="shared" si="0"/>
        <v>0.57999999999999996</v>
      </c>
      <c r="E16" s="6" t="s">
        <v>6</v>
      </c>
      <c r="F16" s="8">
        <f t="shared" si="1"/>
        <v>8.0745981495248514E-3</v>
      </c>
      <c r="G16" s="6"/>
      <c r="H16" s="9" t="s">
        <v>20</v>
      </c>
      <c r="K16" s="1"/>
      <c r="L16" s="1"/>
      <c r="N16" s="2"/>
      <c r="O16" s="3"/>
    </row>
    <row r="17" spans="1:15" x14ac:dyDescent="0.3">
      <c r="A17" s="6" t="s">
        <v>50</v>
      </c>
      <c r="B17" s="6">
        <v>1</v>
      </c>
      <c r="C17" s="7">
        <v>0.43159999999999998</v>
      </c>
      <c r="D17" s="7">
        <f t="shared" si="0"/>
        <v>0.43159999999999998</v>
      </c>
      <c r="E17" s="6" t="s">
        <v>6</v>
      </c>
      <c r="F17" s="8">
        <f t="shared" si="1"/>
        <v>6.0086147609222868E-3</v>
      </c>
      <c r="G17" s="6"/>
      <c r="H17" s="9" t="s">
        <v>51</v>
      </c>
      <c r="K17" s="1"/>
      <c r="L17" s="1"/>
      <c r="N17" s="2"/>
      <c r="O17" s="3"/>
    </row>
    <row r="18" spans="1:15" x14ac:dyDescent="0.3">
      <c r="A18" s="6" t="s">
        <v>48</v>
      </c>
      <c r="B18" s="6">
        <v>1</v>
      </c>
      <c r="C18" s="7">
        <v>0.39639999999999997</v>
      </c>
      <c r="D18" s="7">
        <f t="shared" si="0"/>
        <v>0.39639999999999997</v>
      </c>
      <c r="E18" s="6" t="s">
        <v>6</v>
      </c>
      <c r="F18" s="8">
        <f t="shared" si="1"/>
        <v>5.5185701835718127E-3</v>
      </c>
      <c r="G18" s="6"/>
      <c r="H18" s="9" t="s">
        <v>49</v>
      </c>
      <c r="K18" s="1"/>
      <c r="L18" s="1"/>
      <c r="N18" s="2"/>
      <c r="O18" s="3"/>
    </row>
    <row r="19" spans="1:15" x14ac:dyDescent="0.3">
      <c r="A19" s="6" t="s">
        <v>23</v>
      </c>
      <c r="B19" s="6">
        <v>1</v>
      </c>
      <c r="C19" s="7">
        <v>0.38900000000000001</v>
      </c>
      <c r="D19" s="7">
        <f t="shared" si="0"/>
        <v>0.38900000000000001</v>
      </c>
      <c r="E19" s="6" t="s">
        <v>6</v>
      </c>
      <c r="F19" s="8">
        <f t="shared" si="1"/>
        <v>5.4155494485606344E-3</v>
      </c>
      <c r="G19" s="6"/>
      <c r="H19" s="9" t="s">
        <v>24</v>
      </c>
      <c r="K19" s="1"/>
      <c r="L19" s="1"/>
      <c r="N19" s="2"/>
      <c r="O19" s="3"/>
    </row>
    <row r="20" spans="1:15" x14ac:dyDescent="0.3">
      <c r="A20" s="6" t="s">
        <v>15</v>
      </c>
      <c r="B20" s="6">
        <v>1</v>
      </c>
      <c r="C20" s="7">
        <v>0.38400000000000001</v>
      </c>
      <c r="D20" s="7">
        <f t="shared" si="0"/>
        <v>0.38400000000000001</v>
      </c>
      <c r="E20" s="6" t="s">
        <v>6</v>
      </c>
      <c r="F20" s="8">
        <f t="shared" si="1"/>
        <v>5.345940843823351E-3</v>
      </c>
      <c r="G20" s="6"/>
      <c r="H20" s="9" t="s">
        <v>16</v>
      </c>
      <c r="I20" t="s">
        <v>148</v>
      </c>
    </row>
    <row r="21" spans="1:15" x14ac:dyDescent="0.3">
      <c r="A21" s="6" t="s">
        <v>21</v>
      </c>
      <c r="B21" s="6">
        <v>1</v>
      </c>
      <c r="C21" s="7">
        <v>0.38300000000000001</v>
      </c>
      <c r="D21" s="7">
        <f t="shared" si="0"/>
        <v>0.38300000000000001</v>
      </c>
      <c r="E21" s="6" t="s">
        <v>6</v>
      </c>
      <c r="F21" s="8">
        <f t="shared" si="1"/>
        <v>5.3320191228758938E-3</v>
      </c>
      <c r="G21" s="6"/>
      <c r="H21" s="9" t="s">
        <v>22</v>
      </c>
      <c r="L21" s="1"/>
    </row>
    <row r="22" spans="1:15" x14ac:dyDescent="0.3">
      <c r="A22" s="6" t="s">
        <v>60</v>
      </c>
      <c r="B22" s="6">
        <v>1</v>
      </c>
      <c r="C22" s="7">
        <v>0.33200000000000002</v>
      </c>
      <c r="D22" s="7">
        <f t="shared" si="0"/>
        <v>0.33200000000000002</v>
      </c>
      <c r="E22" s="6" t="s">
        <v>6</v>
      </c>
      <c r="F22" s="8">
        <f t="shared" si="1"/>
        <v>4.6220113545556059E-3</v>
      </c>
      <c r="G22" s="6"/>
      <c r="H22" s="9" t="s">
        <v>61</v>
      </c>
    </row>
    <row r="23" spans="1:15" x14ac:dyDescent="0.3">
      <c r="A23" s="6" t="s">
        <v>25</v>
      </c>
      <c r="B23" s="6">
        <v>1</v>
      </c>
      <c r="C23" s="7">
        <v>0.32800000000000001</v>
      </c>
      <c r="D23" s="7">
        <f t="shared" si="0"/>
        <v>0.32800000000000001</v>
      </c>
      <c r="E23" s="6" t="s">
        <v>6</v>
      </c>
      <c r="F23" s="8">
        <f t="shared" si="1"/>
        <v>4.5663244707657789E-3</v>
      </c>
      <c r="G23" s="6"/>
      <c r="H23" s="9" t="s">
        <v>26</v>
      </c>
    </row>
    <row r="24" spans="1:15" x14ac:dyDescent="0.3">
      <c r="A24" s="6" t="s">
        <v>46</v>
      </c>
      <c r="B24" s="6">
        <v>1</v>
      </c>
      <c r="C24" s="7">
        <v>0.29799999999999999</v>
      </c>
      <c r="D24" s="7">
        <f t="shared" si="0"/>
        <v>0.29799999999999999</v>
      </c>
      <c r="E24" s="6" t="s">
        <v>6</v>
      </c>
      <c r="F24" s="8">
        <f t="shared" si="1"/>
        <v>4.1486728423420797E-3</v>
      </c>
      <c r="G24" s="6"/>
      <c r="H24" s="9" t="s">
        <v>47</v>
      </c>
    </row>
    <row r="25" spans="1:15" x14ac:dyDescent="0.3">
      <c r="A25" s="6" t="s">
        <v>27</v>
      </c>
      <c r="B25" s="6">
        <v>1</v>
      </c>
      <c r="C25" s="7">
        <v>0.27</v>
      </c>
      <c r="D25" s="7">
        <f t="shared" si="0"/>
        <v>0.27</v>
      </c>
      <c r="E25" s="6" t="s">
        <v>6</v>
      </c>
      <c r="F25" s="8">
        <f t="shared" si="1"/>
        <v>3.7588646558132936E-3</v>
      </c>
      <c r="G25" s="6"/>
      <c r="H25" s="9" t="s">
        <v>28</v>
      </c>
    </row>
    <row r="26" spans="1:15" x14ac:dyDescent="0.3">
      <c r="A26" s="6" t="s">
        <v>29</v>
      </c>
      <c r="B26" s="6">
        <v>9</v>
      </c>
      <c r="C26" s="7">
        <v>2.0799999999999999E-2</v>
      </c>
      <c r="D26" s="7">
        <f t="shared" si="0"/>
        <v>0.18719999999999998</v>
      </c>
      <c r="E26" s="6" t="s">
        <v>6</v>
      </c>
      <c r="F26" s="8">
        <f t="shared" si="1"/>
        <v>2.6061461613638833E-3</v>
      </c>
      <c r="G26" s="6"/>
      <c r="H26" s="9" t="s">
        <v>30</v>
      </c>
    </row>
    <row r="27" spans="1:15" x14ac:dyDescent="0.3">
      <c r="A27" s="6" t="s">
        <v>52</v>
      </c>
      <c r="B27" s="6">
        <v>1</v>
      </c>
      <c r="C27" s="7">
        <v>0.1416</v>
      </c>
      <c r="D27" s="7">
        <f t="shared" si="0"/>
        <v>0.1416</v>
      </c>
      <c r="E27" s="6" t="s">
        <v>6</v>
      </c>
      <c r="F27" s="8">
        <f t="shared" si="1"/>
        <v>1.9713156861598607E-3</v>
      </c>
      <c r="G27" s="6"/>
      <c r="H27" s="9" t="s">
        <v>53</v>
      </c>
    </row>
    <row r="28" spans="1:15" x14ac:dyDescent="0.3">
      <c r="A28" s="6" t="s">
        <v>37</v>
      </c>
      <c r="B28" s="6">
        <v>5</v>
      </c>
      <c r="C28" s="7">
        <v>9.1999999999999998E-3</v>
      </c>
      <c r="D28" s="7">
        <f t="shared" si="0"/>
        <v>4.5999999999999999E-2</v>
      </c>
      <c r="E28" s="6" t="str">
        <f>$E$18</f>
        <v>USD</v>
      </c>
      <c r="F28" s="8">
        <f t="shared" si="1"/>
        <v>6.4039916358300559E-4</v>
      </c>
      <c r="G28" s="6"/>
      <c r="H28" s="9" t="s">
        <v>91</v>
      </c>
    </row>
    <row r="29" spans="1:15" x14ac:dyDescent="0.3">
      <c r="A29" s="6" t="s">
        <v>35</v>
      </c>
      <c r="B29" s="6">
        <v>2</v>
      </c>
      <c r="C29" s="7">
        <v>1.4999999999999999E-2</v>
      </c>
      <c r="D29" s="7">
        <f t="shared" si="0"/>
        <v>0.03</v>
      </c>
      <c r="E29" s="6" t="s">
        <v>6</v>
      </c>
      <c r="F29" s="8">
        <f t="shared" si="1"/>
        <v>4.1765162842369926E-4</v>
      </c>
      <c r="G29" s="6"/>
      <c r="H29" s="9" t="s">
        <v>36</v>
      </c>
    </row>
    <row r="30" spans="1:15" x14ac:dyDescent="0.3">
      <c r="A30" s="6" t="s">
        <v>33</v>
      </c>
      <c r="B30" s="6">
        <v>3</v>
      </c>
      <c r="C30" s="7">
        <v>9.1999999999999998E-3</v>
      </c>
      <c r="D30" s="7">
        <f t="shared" si="0"/>
        <v>2.76E-2</v>
      </c>
      <c r="E30" s="6" t="s">
        <v>6</v>
      </c>
      <c r="F30" s="8">
        <f t="shared" si="1"/>
        <v>3.8423949814980334E-4</v>
      </c>
      <c r="G30" s="6"/>
      <c r="H30" s="9" t="s">
        <v>34</v>
      </c>
    </row>
    <row r="31" spans="1:15" x14ac:dyDescent="0.3">
      <c r="A31" s="6" t="s">
        <v>44</v>
      </c>
      <c r="B31" s="6">
        <v>2</v>
      </c>
      <c r="C31" s="7">
        <v>9.1999999999999998E-3</v>
      </c>
      <c r="D31" s="7">
        <f t="shared" si="0"/>
        <v>1.84E-2</v>
      </c>
      <c r="E31" s="6" t="s">
        <v>6</v>
      </c>
      <c r="F31" s="8">
        <f t="shared" si="1"/>
        <v>2.5615966543320225E-4</v>
      </c>
      <c r="G31" s="6"/>
      <c r="H31" s="9" t="s">
        <v>45</v>
      </c>
    </row>
    <row r="32" spans="1:15" x14ac:dyDescent="0.3">
      <c r="A32" s="6" t="s">
        <v>38</v>
      </c>
      <c r="B32" s="6">
        <v>1</v>
      </c>
      <c r="C32" s="7">
        <v>1.52E-2</v>
      </c>
      <c r="D32" s="7">
        <f t="shared" si="0"/>
        <v>1.52E-2</v>
      </c>
      <c r="E32" s="6" t="s">
        <v>6</v>
      </c>
      <c r="F32" s="8">
        <f t="shared" si="1"/>
        <v>2.1161015840134097E-4</v>
      </c>
      <c r="G32" s="6"/>
      <c r="H32" s="9" t="s">
        <v>39</v>
      </c>
    </row>
    <row r="33" spans="1:9" x14ac:dyDescent="0.3">
      <c r="A33" s="6" t="s">
        <v>40</v>
      </c>
      <c r="B33" s="6">
        <v>1</v>
      </c>
      <c r="C33" s="7">
        <v>1.52E-2</v>
      </c>
      <c r="D33" s="7">
        <f t="shared" si="0"/>
        <v>1.52E-2</v>
      </c>
      <c r="E33" s="6" t="s">
        <v>6</v>
      </c>
      <c r="F33" s="8">
        <f t="shared" si="1"/>
        <v>2.1161015840134097E-4</v>
      </c>
      <c r="G33" s="6"/>
      <c r="H33" s="9" t="s">
        <v>41</v>
      </c>
    </row>
    <row r="34" spans="1:9" x14ac:dyDescent="0.3">
      <c r="A34" s="6" t="s">
        <v>42</v>
      </c>
      <c r="B34" s="6">
        <v>1</v>
      </c>
      <c r="C34" s="7">
        <v>1.2800000000000001E-2</v>
      </c>
      <c r="D34" s="7">
        <f t="shared" si="0"/>
        <v>1.2800000000000001E-2</v>
      </c>
      <c r="E34" s="6" t="s">
        <v>6</v>
      </c>
      <c r="F34" s="8">
        <f t="shared" si="1"/>
        <v>1.7819802812744502E-4</v>
      </c>
      <c r="G34" s="6"/>
      <c r="H34" s="9" t="s">
        <v>43</v>
      </c>
    </row>
    <row r="35" spans="1:9" x14ac:dyDescent="0.3">
      <c r="A35" s="6" t="s">
        <v>62</v>
      </c>
      <c r="B35" s="6">
        <v>1</v>
      </c>
      <c r="C35" s="7"/>
      <c r="D35" s="7"/>
      <c r="E35" s="6"/>
      <c r="F35" s="8"/>
      <c r="G35" s="6"/>
      <c r="I35" s="6" t="s">
        <v>68</v>
      </c>
    </row>
    <row r="36" spans="1:9" x14ac:dyDescent="0.3">
      <c r="A36" s="6"/>
      <c r="B36" s="6"/>
      <c r="C36" s="7"/>
      <c r="D36" s="7"/>
      <c r="E36" s="6"/>
      <c r="F36" s="6"/>
      <c r="G36" s="6"/>
      <c r="H36" s="6"/>
    </row>
    <row r="37" spans="1:9" x14ac:dyDescent="0.3">
      <c r="A37" s="6"/>
      <c r="B37" s="6"/>
      <c r="C37" s="7"/>
      <c r="D37" s="7"/>
      <c r="E37" s="6"/>
      <c r="F37" s="6"/>
      <c r="G37" s="6"/>
      <c r="H37" s="6"/>
    </row>
    <row r="38" spans="1:9" x14ac:dyDescent="0.3">
      <c r="A38" s="6"/>
      <c r="B38" s="6"/>
      <c r="C38" s="7"/>
      <c r="D38" s="7"/>
      <c r="E38" s="6"/>
      <c r="F38" s="6"/>
      <c r="G38" s="6"/>
      <c r="H38" s="6"/>
    </row>
    <row r="39" spans="1:9" x14ac:dyDescent="0.3">
      <c r="A39" s="6"/>
      <c r="B39" s="6"/>
      <c r="C39" s="7"/>
      <c r="D39" s="7"/>
      <c r="E39" s="6"/>
      <c r="F39" s="6"/>
      <c r="G39" s="6"/>
      <c r="H39" s="6"/>
    </row>
    <row r="40" spans="1:9" x14ac:dyDescent="0.3">
      <c r="A40" s="15" t="s">
        <v>3</v>
      </c>
      <c r="B40" s="15"/>
      <c r="C40" s="16"/>
      <c r="D40" s="16">
        <f>SUM(D4:D39)</f>
        <v>71.830199999999991</v>
      </c>
      <c r="E40" s="17" t="s">
        <v>6</v>
      </c>
      <c r="F40" s="18"/>
      <c r="G40" s="18"/>
      <c r="H40" s="18"/>
    </row>
    <row r="41" spans="1:9" x14ac:dyDescent="0.3">
      <c r="A41" s="6"/>
      <c r="B41" s="6"/>
      <c r="C41" s="7"/>
      <c r="D41" s="7"/>
      <c r="E41" s="13"/>
      <c r="F41" s="6"/>
      <c r="G41" s="6"/>
      <c r="H41" s="6"/>
    </row>
  </sheetData>
  <sortState ref="A4:I35">
    <sortCondition descending="1" ref="F4:F35"/>
  </sortState>
  <conditionalFormatting sqref="F4:F39">
    <cfRule type="top10" dxfId="21" priority="2" rank="6"/>
  </conditionalFormatting>
  <hyperlinks>
    <hyperlink ref="H33" r:id="rId1"/>
    <hyperlink ref="H30" r:id="rId2"/>
    <hyperlink ref="H6" r:id="rId3"/>
    <hyperlink ref="H10" r:id="rId4"/>
    <hyperlink ref="H5" r:id="rId5"/>
    <hyperlink ref="H9" r:id="rId6"/>
    <hyperlink ref="H4" r:id="rId7"/>
    <hyperlink ref="H7" r:id="rId8"/>
    <hyperlink ref="H8" r:id="rId9"/>
    <hyperlink ref="H11" r:id="rId10"/>
    <hyperlink ref="H12" r:id="rId11"/>
    <hyperlink ref="H13" r:id="rId12"/>
    <hyperlink ref="H14" r:id="rId13"/>
    <hyperlink ref="H15" r:id="rId14"/>
    <hyperlink ref="H16" r:id="rId15"/>
    <hyperlink ref="H17" r:id="rId16"/>
    <hyperlink ref="H18" r:id="rId17"/>
    <hyperlink ref="H19" r:id="rId18"/>
    <hyperlink ref="H20" r:id="rId19"/>
    <hyperlink ref="H21" r:id="rId20"/>
    <hyperlink ref="H22" r:id="rId21"/>
    <hyperlink ref="H23" r:id="rId22"/>
    <hyperlink ref="H24" r:id="rId23"/>
    <hyperlink ref="H25" r:id="rId24"/>
    <hyperlink ref="H26" r:id="rId25"/>
    <hyperlink ref="H27" r:id="rId26"/>
    <hyperlink ref="H29" r:id="rId27"/>
    <hyperlink ref="H31" r:id="rId28"/>
    <hyperlink ref="H32" r:id="rId29"/>
    <hyperlink ref="H34" r:id="rId30"/>
  </hyperlinks>
  <pageMargins left="0.7" right="0.7" top="0.75" bottom="0.75" header="0.3" footer="0.3"/>
  <pageSetup paperSize="9" orientation="portrait" r:id="rId3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1"/>
  <sheetViews>
    <sheetView workbookViewId="0">
      <selection activeCell="C7" sqref="C7"/>
    </sheetView>
  </sheetViews>
  <sheetFormatPr defaultColWidth="9.109375" defaultRowHeight="14.4" x14ac:dyDescent="0.3"/>
  <cols>
    <col min="1" max="1" width="24.109375" style="6" bestFit="1" customWidth="1"/>
    <col min="2" max="2" width="3.44140625" style="6" bestFit="1" customWidth="1"/>
    <col min="3" max="4" width="5.33203125" style="6" bestFit="1" customWidth="1"/>
    <col min="5" max="6" width="4.21875" style="6" bestFit="1" customWidth="1"/>
    <col min="7" max="7" width="2.77734375" style="6" customWidth="1"/>
    <col min="8" max="8" width="57.6640625" style="6" bestFit="1" customWidth="1"/>
    <col min="9" max="9" width="12.109375" style="6" bestFit="1" customWidth="1"/>
    <col min="10" max="10" width="3.44140625" style="6" bestFit="1" customWidth="1"/>
    <col min="11" max="12" width="5.77734375" style="6" bestFit="1" customWidth="1"/>
    <col min="13" max="13" width="4.21875" style="6" bestFit="1" customWidth="1"/>
    <col min="14" max="16384" width="9.109375" style="6"/>
  </cols>
  <sheetData>
    <row r="1" spans="1:15" x14ac:dyDescent="0.3">
      <c r="A1" s="5" t="s">
        <v>136</v>
      </c>
    </row>
    <row r="3" spans="1:15" x14ac:dyDescent="0.3">
      <c r="A3" s="5" t="s">
        <v>0</v>
      </c>
      <c r="B3" s="5" t="s">
        <v>1</v>
      </c>
      <c r="C3" s="5" t="s">
        <v>2</v>
      </c>
      <c r="D3" s="5" t="s">
        <v>3</v>
      </c>
      <c r="H3" s="5" t="s">
        <v>4</v>
      </c>
      <c r="I3" s="5" t="s">
        <v>116</v>
      </c>
    </row>
    <row r="4" spans="1:15" x14ac:dyDescent="0.3">
      <c r="A4" s="6" t="s">
        <v>137</v>
      </c>
      <c r="B4" s="6">
        <v>1</v>
      </c>
      <c r="C4" s="7">
        <v>2</v>
      </c>
      <c r="D4" s="7">
        <f>B4*C4</f>
        <v>2</v>
      </c>
      <c r="E4" s="6" t="s">
        <v>6</v>
      </c>
      <c r="F4" s="8">
        <f>D4/$D$24</f>
        <v>7.9554494828957836E-2</v>
      </c>
      <c r="H4" s="9" t="s">
        <v>139</v>
      </c>
      <c r="K4" s="7"/>
      <c r="N4" s="8"/>
    </row>
    <row r="5" spans="1:15" x14ac:dyDescent="0.3">
      <c r="A5" s="6" t="s">
        <v>5</v>
      </c>
      <c r="B5" s="6">
        <v>1</v>
      </c>
      <c r="C5" s="7">
        <v>18.190000000000001</v>
      </c>
      <c r="D5" s="7">
        <f>B5*C5</f>
        <v>18.190000000000001</v>
      </c>
      <c r="E5" s="6" t="s">
        <v>6</v>
      </c>
      <c r="F5" s="8">
        <f>D5/$D$24</f>
        <v>0.72354813046937161</v>
      </c>
      <c r="H5" s="9" t="s">
        <v>7</v>
      </c>
      <c r="N5" s="8"/>
      <c r="O5" s="14"/>
    </row>
    <row r="6" spans="1:15" x14ac:dyDescent="0.3">
      <c r="A6" s="6" t="s">
        <v>129</v>
      </c>
      <c r="B6" s="6">
        <v>1</v>
      </c>
      <c r="C6" s="7">
        <v>4.95</v>
      </c>
      <c r="D6" s="7">
        <f>B6*C6</f>
        <v>4.95</v>
      </c>
      <c r="E6" s="6" t="s">
        <v>6</v>
      </c>
      <c r="F6" s="8">
        <f>D6/$D$24</f>
        <v>0.19689737470167065</v>
      </c>
      <c r="H6" s="9" t="s">
        <v>138</v>
      </c>
      <c r="N6" s="8"/>
      <c r="O6" s="14"/>
    </row>
    <row r="7" spans="1:15" x14ac:dyDescent="0.3">
      <c r="A7" s="6" t="s">
        <v>62</v>
      </c>
      <c r="B7" s="6">
        <v>1</v>
      </c>
      <c r="C7" s="7"/>
      <c r="D7" s="7"/>
      <c r="F7" s="8">
        <f>D7/$D$24</f>
        <v>0</v>
      </c>
      <c r="H7" s="9"/>
      <c r="I7" s="6" t="s">
        <v>133</v>
      </c>
      <c r="N7" s="8"/>
      <c r="O7" s="14"/>
    </row>
    <row r="8" spans="1:15" x14ac:dyDescent="0.3">
      <c r="C8" s="7"/>
      <c r="D8" s="7"/>
      <c r="F8" s="8"/>
      <c r="H8" s="9"/>
      <c r="K8" s="7"/>
      <c r="N8" s="8"/>
      <c r="O8" s="14"/>
    </row>
    <row r="9" spans="1:15" x14ac:dyDescent="0.3">
      <c r="C9" s="7"/>
      <c r="D9" s="7"/>
      <c r="F9" s="8"/>
      <c r="H9" s="9"/>
      <c r="K9" s="7"/>
      <c r="L9" s="7"/>
      <c r="N9" s="8"/>
      <c r="O9" s="14"/>
    </row>
    <row r="10" spans="1:15" x14ac:dyDescent="0.3">
      <c r="K10" s="7"/>
      <c r="L10" s="7"/>
      <c r="N10" s="8"/>
      <c r="O10" s="14"/>
    </row>
    <row r="11" spans="1:15" x14ac:dyDescent="0.3">
      <c r="C11" s="7"/>
      <c r="D11" s="7"/>
      <c r="F11" s="8"/>
      <c r="H11" s="9"/>
      <c r="K11" s="7"/>
      <c r="L11" s="7"/>
      <c r="N11" s="8"/>
      <c r="O11" s="14"/>
    </row>
    <row r="12" spans="1:15" x14ac:dyDescent="0.3">
      <c r="C12" s="7"/>
      <c r="D12" s="7"/>
      <c r="F12" s="8"/>
      <c r="H12" s="9"/>
      <c r="K12" s="7"/>
      <c r="L12" s="7"/>
      <c r="N12" s="8"/>
      <c r="O12" s="14"/>
    </row>
    <row r="13" spans="1:15" x14ac:dyDescent="0.3">
      <c r="C13" s="7"/>
      <c r="D13" s="7"/>
      <c r="F13" s="8"/>
      <c r="H13" s="9"/>
      <c r="K13" s="7"/>
      <c r="L13" s="7"/>
      <c r="N13" s="8"/>
      <c r="O13" s="14"/>
    </row>
    <row r="14" spans="1:15" x14ac:dyDescent="0.3">
      <c r="C14" s="7"/>
      <c r="D14" s="7"/>
      <c r="F14" s="8"/>
      <c r="H14" s="9"/>
      <c r="K14" s="7"/>
      <c r="L14" s="7"/>
      <c r="N14" s="8"/>
      <c r="O14" s="14"/>
    </row>
    <row r="15" spans="1:15" x14ac:dyDescent="0.3">
      <c r="C15" s="7"/>
      <c r="D15" s="7"/>
      <c r="F15" s="8"/>
      <c r="H15" s="9"/>
      <c r="K15" s="7"/>
      <c r="L15" s="7"/>
      <c r="N15" s="8"/>
      <c r="O15" s="14"/>
    </row>
    <row r="16" spans="1:15" x14ac:dyDescent="0.3">
      <c r="C16" s="7"/>
      <c r="D16" s="7"/>
      <c r="F16" s="8"/>
      <c r="H16" s="9"/>
      <c r="K16" s="7"/>
      <c r="L16" s="7"/>
      <c r="N16" s="8"/>
      <c r="O16" s="14"/>
    </row>
    <row r="17" spans="1:15" x14ac:dyDescent="0.3">
      <c r="K17" s="7"/>
      <c r="L17" s="7"/>
      <c r="N17" s="8"/>
      <c r="O17" s="14"/>
    </row>
    <row r="18" spans="1:15" x14ac:dyDescent="0.3">
      <c r="L18" s="7"/>
      <c r="N18" s="8"/>
      <c r="O18" s="14"/>
    </row>
    <row r="19" spans="1:15" x14ac:dyDescent="0.3">
      <c r="K19" s="7"/>
      <c r="L19" s="7"/>
      <c r="N19" s="8"/>
      <c r="O19" s="14"/>
    </row>
    <row r="21" spans="1:15" x14ac:dyDescent="0.3">
      <c r="C21" s="7"/>
      <c r="D21" s="7"/>
      <c r="F21" s="8"/>
      <c r="H21" s="9"/>
      <c r="L21" s="7"/>
    </row>
    <row r="22" spans="1:15" x14ac:dyDescent="0.3">
      <c r="C22" s="7"/>
      <c r="D22" s="7"/>
      <c r="F22" s="8"/>
      <c r="H22" s="9"/>
    </row>
    <row r="23" spans="1:15" x14ac:dyDescent="0.3">
      <c r="C23" s="7"/>
      <c r="D23" s="7"/>
      <c r="F23" s="8"/>
      <c r="H23" s="9"/>
    </row>
    <row r="24" spans="1:15" x14ac:dyDescent="0.3">
      <c r="A24" s="18" t="s">
        <v>3</v>
      </c>
      <c r="B24" s="18"/>
      <c r="C24" s="19"/>
      <c r="D24" s="19">
        <f>SUM(D4:D23)</f>
        <v>25.14</v>
      </c>
      <c r="E24" s="18" t="s">
        <v>6</v>
      </c>
      <c r="F24" s="20"/>
      <c r="G24" s="18"/>
      <c r="H24" s="21"/>
    </row>
    <row r="25" spans="1:15" x14ac:dyDescent="0.3">
      <c r="C25" s="7"/>
      <c r="D25" s="7"/>
      <c r="F25" s="8"/>
      <c r="H25" s="9"/>
    </row>
    <row r="26" spans="1:15" x14ac:dyDescent="0.3">
      <c r="C26" s="7"/>
      <c r="D26" s="7"/>
      <c r="F26" s="8"/>
      <c r="H26" s="9"/>
    </row>
    <row r="27" spans="1:15" x14ac:dyDescent="0.3">
      <c r="C27" s="7"/>
      <c r="D27" s="7"/>
      <c r="F27" s="8"/>
      <c r="H27" s="9"/>
    </row>
    <row r="28" spans="1:15" x14ac:dyDescent="0.3">
      <c r="C28" s="7"/>
      <c r="D28" s="7"/>
      <c r="F28" s="8"/>
      <c r="H28" s="9"/>
    </row>
    <row r="29" spans="1:15" x14ac:dyDescent="0.3">
      <c r="C29" s="7"/>
      <c r="D29" s="7"/>
      <c r="F29" s="8"/>
      <c r="H29" s="9"/>
    </row>
    <row r="30" spans="1:15" x14ac:dyDescent="0.3">
      <c r="C30" s="7"/>
      <c r="D30" s="7"/>
      <c r="F30" s="8"/>
      <c r="H30" s="9"/>
    </row>
    <row r="31" spans="1:15" x14ac:dyDescent="0.3">
      <c r="C31" s="7"/>
      <c r="D31" s="7"/>
      <c r="F31" s="8"/>
      <c r="H31" s="9"/>
    </row>
    <row r="32" spans="1:15" x14ac:dyDescent="0.3">
      <c r="C32" s="7"/>
      <c r="D32" s="7"/>
      <c r="F32" s="8"/>
      <c r="H32" s="9"/>
    </row>
    <row r="33" spans="1:8" x14ac:dyDescent="0.3">
      <c r="C33" s="7"/>
      <c r="D33" s="7"/>
      <c r="F33" s="8"/>
      <c r="H33" s="9"/>
    </row>
    <row r="34" spans="1:8" x14ac:dyDescent="0.3">
      <c r="C34" s="7"/>
      <c r="D34" s="7"/>
      <c r="F34" s="8"/>
      <c r="H34" s="9"/>
    </row>
    <row r="35" spans="1:8" x14ac:dyDescent="0.3">
      <c r="C35" s="7"/>
      <c r="D35" s="7"/>
      <c r="F35" s="8"/>
    </row>
    <row r="36" spans="1:8" x14ac:dyDescent="0.3">
      <c r="C36" s="7"/>
      <c r="D36" s="7"/>
    </row>
    <row r="37" spans="1:8" x14ac:dyDescent="0.3">
      <c r="C37" s="7"/>
      <c r="D37" s="7"/>
    </row>
    <row r="38" spans="1:8" x14ac:dyDescent="0.3">
      <c r="C38" s="7"/>
      <c r="D38" s="7"/>
    </row>
    <row r="39" spans="1:8" x14ac:dyDescent="0.3">
      <c r="C39" s="7"/>
      <c r="D39" s="7"/>
    </row>
    <row r="40" spans="1:8" x14ac:dyDescent="0.3">
      <c r="A40" s="10"/>
      <c r="B40" s="10"/>
      <c r="C40" s="11"/>
      <c r="D40" s="11"/>
      <c r="E40" s="12"/>
    </row>
    <row r="41" spans="1:8" x14ac:dyDescent="0.3">
      <c r="C41" s="7"/>
      <c r="D41" s="7"/>
      <c r="E41" s="13"/>
    </row>
  </sheetData>
  <conditionalFormatting sqref="F21:F39 F11:F16 F4:F9">
    <cfRule type="top10" dxfId="0" priority="1" rank="6"/>
  </conditionalFormatting>
  <hyperlinks>
    <hyperlink ref="H4" r:id="rId1"/>
    <hyperlink ref="H5" r:id="rId2"/>
    <hyperlink ref="H6" r:id="rId3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1"/>
  <sheetViews>
    <sheetView workbookViewId="0">
      <selection activeCell="A29" sqref="A29"/>
    </sheetView>
  </sheetViews>
  <sheetFormatPr defaultColWidth="9.109375" defaultRowHeight="14.4" x14ac:dyDescent="0.3"/>
  <cols>
    <col min="1" max="1" width="24.109375" style="6" bestFit="1" customWidth="1"/>
    <col min="2" max="2" width="3.44140625" style="6" bestFit="1" customWidth="1"/>
    <col min="3" max="4" width="5.33203125" style="6" bestFit="1" customWidth="1"/>
    <col min="5" max="6" width="4.21875" style="6" bestFit="1" customWidth="1"/>
    <col min="7" max="7" width="2.77734375" style="6" customWidth="1"/>
    <col min="8" max="8" width="31.77734375" style="6" bestFit="1" customWidth="1"/>
    <col min="9" max="9" width="12.109375" style="6" bestFit="1" customWidth="1"/>
    <col min="10" max="10" width="3.44140625" style="6" bestFit="1" customWidth="1"/>
    <col min="11" max="12" width="5.77734375" style="6" bestFit="1" customWidth="1"/>
    <col min="13" max="13" width="4.21875" style="6" bestFit="1" customWidth="1"/>
    <col min="14" max="16384" width="9.109375" style="6"/>
  </cols>
  <sheetData>
    <row r="1" spans="1:15" x14ac:dyDescent="0.3">
      <c r="A1" s="5" t="s">
        <v>70</v>
      </c>
    </row>
    <row r="3" spans="1:15" x14ac:dyDescent="0.3">
      <c r="A3" s="5" t="s">
        <v>0</v>
      </c>
      <c r="B3" s="5" t="s">
        <v>1</v>
      </c>
      <c r="C3" s="5" t="s">
        <v>2</v>
      </c>
      <c r="D3" s="5" t="s">
        <v>3</v>
      </c>
      <c r="H3" s="5" t="s">
        <v>4</v>
      </c>
      <c r="I3" s="5" t="s">
        <v>116</v>
      </c>
    </row>
    <row r="4" spans="1:15" x14ac:dyDescent="0.3">
      <c r="A4" s="6" t="s">
        <v>8</v>
      </c>
      <c r="B4" s="6">
        <v>1</v>
      </c>
      <c r="C4" s="7">
        <v>2</v>
      </c>
      <c r="D4" s="7">
        <f t="shared" ref="D4:D18" si="0">B4*C4</f>
        <v>2</v>
      </c>
      <c r="E4" s="6" t="s">
        <v>6</v>
      </c>
      <c r="F4" s="8">
        <f t="shared" ref="F4:F18" si="1">D4/$D$24</f>
        <v>0.20673715025242606</v>
      </c>
      <c r="H4" s="9" t="s">
        <v>65</v>
      </c>
      <c r="K4" s="7"/>
      <c r="N4" s="8"/>
    </row>
    <row r="5" spans="1:15" x14ac:dyDescent="0.3">
      <c r="A5" s="6" t="s">
        <v>67</v>
      </c>
      <c r="B5" s="6">
        <v>1</v>
      </c>
      <c r="C5" s="7">
        <v>3.58</v>
      </c>
      <c r="D5" s="7">
        <f t="shared" si="0"/>
        <v>3.58</v>
      </c>
      <c r="E5" s="6" t="s">
        <v>6</v>
      </c>
      <c r="F5" s="8">
        <f t="shared" si="1"/>
        <v>0.37005949895184265</v>
      </c>
      <c r="H5" s="9" t="s">
        <v>14</v>
      </c>
      <c r="N5" s="8"/>
      <c r="O5" s="14"/>
    </row>
    <row r="6" spans="1:15" x14ac:dyDescent="0.3">
      <c r="A6" s="6" t="s">
        <v>15</v>
      </c>
      <c r="B6" s="6">
        <v>1</v>
      </c>
      <c r="C6" s="7">
        <v>0.38400000000000001</v>
      </c>
      <c r="D6" s="7">
        <f t="shared" si="0"/>
        <v>0.38400000000000001</v>
      </c>
      <c r="E6" s="6" t="s">
        <v>6</v>
      </c>
      <c r="F6" s="8">
        <f t="shared" si="1"/>
        <v>3.9693532848465801E-2</v>
      </c>
      <c r="H6" s="9" t="s">
        <v>16</v>
      </c>
      <c r="N6" s="8"/>
      <c r="O6" s="14"/>
    </row>
    <row r="7" spans="1:15" x14ac:dyDescent="0.3">
      <c r="A7" s="6" t="s">
        <v>21</v>
      </c>
      <c r="B7" s="6">
        <v>1</v>
      </c>
      <c r="C7" s="7">
        <v>0.38300000000000001</v>
      </c>
      <c r="D7" s="7">
        <f t="shared" si="0"/>
        <v>0.38300000000000001</v>
      </c>
      <c r="E7" s="6" t="s">
        <v>6</v>
      </c>
      <c r="F7" s="8">
        <f t="shared" si="1"/>
        <v>3.9590164273339591E-2</v>
      </c>
      <c r="H7" s="9" t="s">
        <v>22</v>
      </c>
      <c r="N7" s="8"/>
      <c r="O7" s="14"/>
    </row>
    <row r="8" spans="1:15" x14ac:dyDescent="0.3">
      <c r="A8" s="6" t="s">
        <v>23</v>
      </c>
      <c r="B8" s="6">
        <v>0</v>
      </c>
      <c r="C8" s="7">
        <v>0.38900000000000001</v>
      </c>
      <c r="D8" s="7">
        <f t="shared" si="0"/>
        <v>0</v>
      </c>
      <c r="E8" s="6" t="s">
        <v>6</v>
      </c>
      <c r="F8" s="8">
        <f t="shared" si="1"/>
        <v>0</v>
      </c>
      <c r="H8" s="9" t="s">
        <v>24</v>
      </c>
      <c r="I8" s="6" t="s">
        <v>117</v>
      </c>
      <c r="N8" s="8"/>
      <c r="O8" s="14"/>
    </row>
    <row r="9" spans="1:15" x14ac:dyDescent="0.3">
      <c r="A9" s="6" t="s">
        <v>25</v>
      </c>
      <c r="B9" s="6">
        <v>0</v>
      </c>
      <c r="C9" s="7">
        <v>0.32800000000000001</v>
      </c>
      <c r="D9" s="7">
        <f t="shared" si="0"/>
        <v>0</v>
      </c>
      <c r="E9" s="6" t="s">
        <v>6</v>
      </c>
      <c r="F9" s="8">
        <f t="shared" si="1"/>
        <v>0</v>
      </c>
      <c r="H9" s="9" t="s">
        <v>26</v>
      </c>
      <c r="I9" s="6" t="s">
        <v>117</v>
      </c>
      <c r="K9" s="7"/>
      <c r="L9" s="7"/>
      <c r="N9" s="8"/>
      <c r="O9" s="14"/>
    </row>
    <row r="10" spans="1:15" x14ac:dyDescent="0.3">
      <c r="A10" s="6" t="s">
        <v>29</v>
      </c>
      <c r="B10" s="6">
        <v>2</v>
      </c>
      <c r="C10" s="7">
        <v>2.0799999999999999E-2</v>
      </c>
      <c r="D10" s="7">
        <f t="shared" si="0"/>
        <v>4.1599999999999998E-2</v>
      </c>
      <c r="E10" s="6" t="s">
        <v>6</v>
      </c>
      <c r="F10" s="8">
        <f t="shared" si="1"/>
        <v>4.300132725250462E-3</v>
      </c>
      <c r="H10" s="9" t="s">
        <v>30</v>
      </c>
      <c r="K10" s="7"/>
      <c r="L10" s="7"/>
      <c r="N10" s="8"/>
      <c r="O10" s="14"/>
    </row>
    <row r="11" spans="1:15" x14ac:dyDescent="0.3">
      <c r="A11" s="6" t="s">
        <v>33</v>
      </c>
      <c r="B11" s="6">
        <f>B7+B8+B9</f>
        <v>1</v>
      </c>
      <c r="C11" s="7">
        <v>9.1999999999999998E-3</v>
      </c>
      <c r="D11" s="7">
        <f t="shared" si="0"/>
        <v>9.1999999999999998E-3</v>
      </c>
      <c r="E11" s="6" t="s">
        <v>6</v>
      </c>
      <c r="F11" s="8">
        <f t="shared" si="1"/>
        <v>9.5099089116115981E-4</v>
      </c>
      <c r="H11" s="9" t="s">
        <v>34</v>
      </c>
      <c r="K11" s="7"/>
      <c r="L11" s="7"/>
      <c r="N11" s="8"/>
      <c r="O11" s="14"/>
    </row>
    <row r="12" spans="1:15" x14ac:dyDescent="0.3">
      <c r="A12" s="6" t="s">
        <v>37</v>
      </c>
      <c r="B12" s="6">
        <f>B14+B15</f>
        <v>2</v>
      </c>
      <c r="C12" s="7">
        <v>9.1999999999999998E-3</v>
      </c>
      <c r="D12" s="7">
        <f t="shared" si="0"/>
        <v>1.84E-2</v>
      </c>
      <c r="E12" s="6" t="s">
        <v>6</v>
      </c>
      <c r="F12" s="8">
        <f t="shared" si="1"/>
        <v>1.9019817823223196E-3</v>
      </c>
      <c r="H12" s="9" t="s">
        <v>91</v>
      </c>
      <c r="K12" s="7"/>
      <c r="L12" s="7"/>
      <c r="N12" s="8"/>
      <c r="O12" s="14"/>
    </row>
    <row r="13" spans="1:15" x14ac:dyDescent="0.3">
      <c r="A13" s="6" t="s">
        <v>46</v>
      </c>
      <c r="B13" s="6">
        <v>1</v>
      </c>
      <c r="C13" s="7">
        <v>0.29799999999999999</v>
      </c>
      <c r="D13" s="7">
        <f t="shared" si="0"/>
        <v>0.29799999999999999</v>
      </c>
      <c r="E13" s="6" t="s">
        <v>6</v>
      </c>
      <c r="F13" s="8">
        <f t="shared" si="1"/>
        <v>3.0803835387611479E-2</v>
      </c>
      <c r="H13" s="9" t="s">
        <v>47</v>
      </c>
      <c r="K13" s="7"/>
      <c r="L13" s="7"/>
      <c r="N13" s="8"/>
      <c r="O13" s="14"/>
    </row>
    <row r="14" spans="1:15" x14ac:dyDescent="0.3">
      <c r="A14" s="6" t="s">
        <v>50</v>
      </c>
      <c r="B14" s="6">
        <v>1</v>
      </c>
      <c r="C14" s="7">
        <v>0.43159999999999998</v>
      </c>
      <c r="D14" s="7">
        <f t="shared" si="0"/>
        <v>0.43159999999999998</v>
      </c>
      <c r="E14" s="6" t="s">
        <v>6</v>
      </c>
      <c r="F14" s="8">
        <f t="shared" si="1"/>
        <v>4.4613877024473537E-2</v>
      </c>
      <c r="H14" s="9" t="s">
        <v>51</v>
      </c>
      <c r="K14" s="7"/>
      <c r="L14" s="7"/>
      <c r="N14" s="8"/>
      <c r="O14" s="14"/>
    </row>
    <row r="15" spans="1:15" x14ac:dyDescent="0.3">
      <c r="A15" s="6" t="s">
        <v>52</v>
      </c>
      <c r="B15" s="6">
        <v>1</v>
      </c>
      <c r="C15" s="7">
        <v>0.1416</v>
      </c>
      <c r="D15" s="7">
        <f t="shared" si="0"/>
        <v>0.1416</v>
      </c>
      <c r="E15" s="6" t="s">
        <v>6</v>
      </c>
      <c r="F15" s="8">
        <f t="shared" si="1"/>
        <v>1.4636990237871765E-2</v>
      </c>
      <c r="H15" s="9" t="s">
        <v>53</v>
      </c>
      <c r="K15" s="7"/>
      <c r="L15" s="7"/>
      <c r="N15" s="8"/>
      <c r="O15" s="14"/>
    </row>
    <row r="16" spans="1:15" x14ac:dyDescent="0.3">
      <c r="A16" s="6" t="s">
        <v>71</v>
      </c>
      <c r="B16" s="6">
        <v>1</v>
      </c>
      <c r="C16" s="7">
        <v>0.35520000000000002</v>
      </c>
      <c r="D16" s="7">
        <f t="shared" si="0"/>
        <v>0.35520000000000002</v>
      </c>
      <c r="E16" s="6" t="s">
        <v>6</v>
      </c>
      <c r="F16" s="8">
        <f t="shared" si="1"/>
        <v>3.6716517884830872E-2</v>
      </c>
      <c r="H16" s="9" t="s">
        <v>72</v>
      </c>
      <c r="K16" s="7"/>
      <c r="L16" s="7"/>
      <c r="N16" s="8"/>
      <c r="O16" s="14"/>
    </row>
    <row r="17" spans="1:15" x14ac:dyDescent="0.3">
      <c r="A17" s="6" t="s">
        <v>73</v>
      </c>
      <c r="B17" s="6">
        <v>1</v>
      </c>
      <c r="C17" s="7">
        <v>0.36959999999999998</v>
      </c>
      <c r="D17" s="7">
        <f t="shared" si="0"/>
        <v>0.36959999999999998</v>
      </c>
      <c r="E17" s="6" t="s">
        <v>6</v>
      </c>
      <c r="F17" s="8">
        <f t="shared" si="1"/>
        <v>3.8205025366648333E-2</v>
      </c>
      <c r="H17" s="9" t="s">
        <v>74</v>
      </c>
      <c r="K17" s="7"/>
      <c r="L17" s="7"/>
      <c r="N17" s="8"/>
      <c r="O17" s="14"/>
    </row>
    <row r="18" spans="1:15" x14ac:dyDescent="0.3">
      <c r="A18" s="6" t="s">
        <v>75</v>
      </c>
      <c r="B18" s="6">
        <v>4</v>
      </c>
      <c r="C18" s="7">
        <v>0.41548000000000002</v>
      </c>
      <c r="D18" s="7">
        <f t="shared" si="0"/>
        <v>1.6619200000000001</v>
      </c>
      <c r="E18" s="6" t="s">
        <v>6</v>
      </c>
      <c r="F18" s="8">
        <f t="shared" si="1"/>
        <v>0.17179030237375595</v>
      </c>
      <c r="H18" s="9" t="s">
        <v>76</v>
      </c>
      <c r="K18" s="7"/>
      <c r="L18" s="7"/>
      <c r="N18" s="8"/>
      <c r="O18" s="14"/>
    </row>
    <row r="19" spans="1:15" x14ac:dyDescent="0.3">
      <c r="C19" s="7"/>
      <c r="D19" s="7"/>
      <c r="F19" s="8"/>
      <c r="H19" s="9"/>
      <c r="K19" s="7"/>
      <c r="L19" s="7"/>
      <c r="N19" s="8"/>
      <c r="O19" s="14"/>
    </row>
    <row r="20" spans="1:15" x14ac:dyDescent="0.3">
      <c r="C20" s="7"/>
      <c r="D20" s="7"/>
      <c r="F20" s="8"/>
      <c r="H20" s="9"/>
    </row>
    <row r="21" spans="1:15" x14ac:dyDescent="0.3">
      <c r="C21" s="7"/>
      <c r="D21" s="7"/>
      <c r="F21" s="8"/>
      <c r="H21" s="9"/>
      <c r="L21" s="7"/>
    </row>
    <row r="22" spans="1:15" x14ac:dyDescent="0.3">
      <c r="C22" s="7"/>
      <c r="D22" s="7"/>
      <c r="F22" s="8"/>
      <c r="H22" s="9"/>
    </row>
    <row r="23" spans="1:15" x14ac:dyDescent="0.3">
      <c r="C23" s="7"/>
      <c r="D23" s="7"/>
      <c r="F23" s="8"/>
      <c r="H23" s="9"/>
    </row>
    <row r="24" spans="1:15" x14ac:dyDescent="0.3">
      <c r="A24" s="18" t="s">
        <v>3</v>
      </c>
      <c r="B24" s="18"/>
      <c r="C24" s="19"/>
      <c r="D24" s="19">
        <f>SUM(D4:D23)</f>
        <v>9.6741200000000003</v>
      </c>
      <c r="E24" s="18" t="s">
        <v>6</v>
      </c>
      <c r="F24" s="20"/>
      <c r="G24" s="18"/>
      <c r="H24" s="21"/>
    </row>
    <row r="25" spans="1:15" x14ac:dyDescent="0.3">
      <c r="C25" s="7"/>
      <c r="D25" s="7"/>
      <c r="F25" s="8"/>
      <c r="H25" s="9"/>
    </row>
    <row r="26" spans="1:15" x14ac:dyDescent="0.3">
      <c r="C26" s="7"/>
      <c r="D26" s="7"/>
      <c r="F26" s="8"/>
      <c r="H26" s="9"/>
    </row>
    <row r="27" spans="1:15" x14ac:dyDescent="0.3">
      <c r="C27" s="7"/>
      <c r="D27" s="7"/>
      <c r="F27" s="8"/>
      <c r="H27" s="9"/>
    </row>
    <row r="28" spans="1:15" x14ac:dyDescent="0.3">
      <c r="C28" s="7"/>
      <c r="D28" s="7"/>
      <c r="F28" s="8"/>
      <c r="H28" s="9"/>
    </row>
    <row r="29" spans="1:15" x14ac:dyDescent="0.3">
      <c r="C29" s="7"/>
      <c r="D29" s="7"/>
      <c r="F29" s="8"/>
      <c r="H29" s="9"/>
    </row>
    <row r="30" spans="1:15" x14ac:dyDescent="0.3">
      <c r="C30" s="7"/>
      <c r="D30" s="7"/>
      <c r="F30" s="8"/>
      <c r="H30" s="9"/>
    </row>
    <row r="31" spans="1:15" x14ac:dyDescent="0.3">
      <c r="C31" s="7"/>
      <c r="D31" s="7"/>
      <c r="F31" s="8"/>
      <c r="H31" s="9"/>
    </row>
    <row r="32" spans="1:15" x14ac:dyDescent="0.3">
      <c r="C32" s="7"/>
      <c r="D32" s="7"/>
      <c r="F32" s="8"/>
      <c r="H32" s="9"/>
    </row>
    <row r="33" spans="1:8" x14ac:dyDescent="0.3">
      <c r="C33" s="7"/>
      <c r="D33" s="7"/>
      <c r="F33" s="8"/>
      <c r="H33" s="9"/>
    </row>
    <row r="34" spans="1:8" x14ac:dyDescent="0.3">
      <c r="C34" s="7"/>
      <c r="D34" s="7"/>
      <c r="F34" s="8"/>
      <c r="H34" s="9"/>
    </row>
    <row r="35" spans="1:8" x14ac:dyDescent="0.3">
      <c r="C35" s="7"/>
      <c r="D35" s="7"/>
      <c r="F35" s="8"/>
    </row>
    <row r="36" spans="1:8" x14ac:dyDescent="0.3">
      <c r="C36" s="7"/>
      <c r="D36" s="7"/>
    </row>
    <row r="37" spans="1:8" x14ac:dyDescent="0.3">
      <c r="C37" s="7"/>
      <c r="D37" s="7"/>
    </row>
    <row r="38" spans="1:8" x14ac:dyDescent="0.3">
      <c r="C38" s="7"/>
      <c r="D38" s="7"/>
    </row>
    <row r="39" spans="1:8" x14ac:dyDescent="0.3">
      <c r="C39" s="7"/>
      <c r="D39" s="7"/>
    </row>
    <row r="40" spans="1:8" x14ac:dyDescent="0.3">
      <c r="A40" s="10"/>
      <c r="B40" s="10"/>
      <c r="C40" s="11"/>
      <c r="D40" s="11"/>
      <c r="E40" s="12"/>
    </row>
    <row r="41" spans="1:8" x14ac:dyDescent="0.3">
      <c r="C41" s="7"/>
      <c r="D41" s="7"/>
      <c r="E41" s="13"/>
    </row>
  </sheetData>
  <conditionalFormatting sqref="F4:F39">
    <cfRule type="top10" dxfId="20" priority="1" rank="6"/>
  </conditionalFormatting>
  <hyperlinks>
    <hyperlink ref="H11" r:id="rId1"/>
    <hyperlink ref="H4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2"/>
  <sheetViews>
    <sheetView zoomScaleNormal="100" workbookViewId="0">
      <selection activeCell="A19" sqref="A19"/>
    </sheetView>
  </sheetViews>
  <sheetFormatPr defaultColWidth="9.109375" defaultRowHeight="14.4" x14ac:dyDescent="0.3"/>
  <cols>
    <col min="1" max="1" width="24.109375" style="6" bestFit="1" customWidth="1"/>
    <col min="2" max="2" width="3.44140625" style="6" bestFit="1" customWidth="1"/>
    <col min="3" max="3" width="6.21875" style="6" bestFit="1" customWidth="1"/>
    <col min="4" max="4" width="7.21875" style="6" bestFit="1" customWidth="1"/>
    <col min="5" max="6" width="4.21875" style="6" bestFit="1" customWidth="1"/>
    <col min="7" max="7" width="2.77734375" style="6" customWidth="1"/>
    <col min="8" max="8" width="106.109375" style="6" bestFit="1" customWidth="1"/>
    <col min="9" max="9" width="9.109375" style="6"/>
    <col min="10" max="10" width="3.44140625" style="6" bestFit="1" customWidth="1"/>
    <col min="11" max="12" width="5.77734375" style="6" bestFit="1" customWidth="1"/>
    <col min="13" max="13" width="4.21875" style="6" bestFit="1" customWidth="1"/>
    <col min="14" max="16384" width="9.109375" style="6"/>
  </cols>
  <sheetData>
    <row r="1" spans="1:15" x14ac:dyDescent="0.3">
      <c r="A1" s="5" t="s">
        <v>86</v>
      </c>
    </row>
    <row r="3" spans="1:15" x14ac:dyDescent="0.3">
      <c r="A3" s="5" t="s">
        <v>0</v>
      </c>
      <c r="B3" s="5" t="s">
        <v>1</v>
      </c>
      <c r="C3" s="5" t="s">
        <v>2</v>
      </c>
      <c r="D3" s="5" t="s">
        <v>3</v>
      </c>
      <c r="H3" s="5" t="s">
        <v>4</v>
      </c>
    </row>
    <row r="4" spans="1:15" x14ac:dyDescent="0.3">
      <c r="A4" s="6" t="s">
        <v>79</v>
      </c>
      <c r="B4" s="6">
        <v>1</v>
      </c>
      <c r="C4" s="7">
        <v>615</v>
      </c>
      <c r="D4" s="7">
        <f t="shared" ref="D4:D17" si="0">B4*C4</f>
        <v>615</v>
      </c>
      <c r="E4" s="6" t="s">
        <v>6</v>
      </c>
      <c r="F4" s="8">
        <f t="shared" ref="F4:F14" si="1">D4/$D$25</f>
        <v>0.98453319167154696</v>
      </c>
      <c r="H4" s="9" t="s">
        <v>78</v>
      </c>
    </row>
    <row r="5" spans="1:15" x14ac:dyDescent="0.3">
      <c r="A5" s="6" t="s">
        <v>8</v>
      </c>
      <c r="B5" s="6">
        <v>1</v>
      </c>
      <c r="C5" s="7">
        <v>2</v>
      </c>
      <c r="D5" s="7">
        <f t="shared" si="0"/>
        <v>2</v>
      </c>
      <c r="E5" s="6" t="s">
        <v>6</v>
      </c>
      <c r="F5" s="8">
        <f t="shared" si="1"/>
        <v>3.2017339566554376E-3</v>
      </c>
      <c r="H5" s="9" t="s">
        <v>65</v>
      </c>
      <c r="K5" s="7"/>
      <c r="N5" s="8"/>
    </row>
    <row r="6" spans="1:15" x14ac:dyDescent="0.3">
      <c r="A6" s="6" t="s">
        <v>95</v>
      </c>
      <c r="B6" s="6">
        <v>1</v>
      </c>
      <c r="C6" s="6">
        <v>1.37</v>
      </c>
      <c r="D6" s="7">
        <f t="shared" si="0"/>
        <v>1.37</v>
      </c>
      <c r="E6" s="6" t="s">
        <v>6</v>
      </c>
      <c r="F6" s="8">
        <f t="shared" si="1"/>
        <v>2.1931877603089747E-3</v>
      </c>
      <c r="H6" s="9" t="s">
        <v>96</v>
      </c>
      <c r="I6" s="9"/>
      <c r="N6" s="8"/>
      <c r="O6" s="14"/>
    </row>
    <row r="7" spans="1:15" x14ac:dyDescent="0.3">
      <c r="A7" s="6" t="s">
        <v>80</v>
      </c>
      <c r="B7" s="6">
        <v>1</v>
      </c>
      <c r="C7" s="7">
        <v>2</v>
      </c>
      <c r="D7" s="7">
        <f t="shared" si="0"/>
        <v>2</v>
      </c>
      <c r="E7" s="6" t="s">
        <v>6</v>
      </c>
      <c r="F7" s="8">
        <f t="shared" si="1"/>
        <v>3.2017339566554376E-3</v>
      </c>
      <c r="H7" s="22" t="s">
        <v>81</v>
      </c>
      <c r="N7" s="8"/>
      <c r="O7" s="14"/>
    </row>
    <row r="8" spans="1:15" x14ac:dyDescent="0.3">
      <c r="A8" s="6" t="s">
        <v>83</v>
      </c>
      <c r="B8" s="6">
        <v>1</v>
      </c>
      <c r="C8" s="7">
        <v>0.47</v>
      </c>
      <c r="D8" s="7">
        <f t="shared" si="0"/>
        <v>0.47</v>
      </c>
      <c r="E8" s="6" t="s">
        <v>6</v>
      </c>
      <c r="F8" s="8">
        <f t="shared" si="1"/>
        <v>7.5240747981402778E-4</v>
      </c>
      <c r="H8" s="9" t="s">
        <v>82</v>
      </c>
      <c r="N8" s="8"/>
      <c r="O8" s="14"/>
    </row>
    <row r="9" spans="1:15" x14ac:dyDescent="0.3">
      <c r="A9" s="6" t="s">
        <v>84</v>
      </c>
      <c r="B9" s="6">
        <v>3</v>
      </c>
      <c r="C9" s="7">
        <v>0.26</v>
      </c>
      <c r="D9" s="7">
        <f t="shared" si="0"/>
        <v>0.78</v>
      </c>
      <c r="E9" s="6" t="s">
        <v>6</v>
      </c>
      <c r="F9" s="8">
        <f t="shared" si="1"/>
        <v>1.2486762430956207E-3</v>
      </c>
      <c r="H9" s="9" t="s">
        <v>85</v>
      </c>
      <c r="N9" s="8"/>
      <c r="O9" s="14"/>
    </row>
    <row r="10" spans="1:15" x14ac:dyDescent="0.3">
      <c r="A10" s="6" t="s">
        <v>37</v>
      </c>
      <c r="B10" s="6">
        <v>1</v>
      </c>
      <c r="C10" s="7">
        <v>0.01</v>
      </c>
      <c r="D10" s="7">
        <f t="shared" si="0"/>
        <v>0.01</v>
      </c>
      <c r="E10" s="6" t="s">
        <v>6</v>
      </c>
      <c r="F10" s="8">
        <f t="shared" si="1"/>
        <v>1.6008669783277187E-5</v>
      </c>
      <c r="H10" s="9" t="s">
        <v>91</v>
      </c>
      <c r="K10" s="7"/>
      <c r="L10" s="7"/>
      <c r="N10" s="8"/>
      <c r="O10" s="14"/>
    </row>
    <row r="11" spans="1:15" x14ac:dyDescent="0.3">
      <c r="A11" s="6" t="s">
        <v>87</v>
      </c>
      <c r="B11" s="6">
        <v>6</v>
      </c>
      <c r="C11" s="7">
        <v>0.02</v>
      </c>
      <c r="D11" s="7">
        <f t="shared" si="0"/>
        <v>0.12</v>
      </c>
      <c r="E11" s="6" t="s">
        <v>6</v>
      </c>
      <c r="F11" s="8">
        <f t="shared" si="1"/>
        <v>1.9210403739932625E-4</v>
      </c>
      <c r="H11" s="9" t="s">
        <v>30</v>
      </c>
      <c r="K11" s="7"/>
      <c r="L11" s="7"/>
      <c r="N11" s="8"/>
      <c r="O11" s="14"/>
    </row>
    <row r="12" spans="1:15" x14ac:dyDescent="0.3">
      <c r="A12" s="6" t="s">
        <v>88</v>
      </c>
      <c r="B12" s="6">
        <v>2</v>
      </c>
      <c r="C12" s="7">
        <v>0.13</v>
      </c>
      <c r="D12" s="7">
        <f t="shared" si="0"/>
        <v>0.26</v>
      </c>
      <c r="E12" s="6" t="s">
        <v>6</v>
      </c>
      <c r="F12" s="8">
        <f t="shared" si="1"/>
        <v>4.1622541436520685E-4</v>
      </c>
      <c r="H12" s="9" t="s">
        <v>90</v>
      </c>
      <c r="K12" s="7"/>
      <c r="L12" s="7"/>
      <c r="N12" s="8"/>
      <c r="O12" s="14"/>
    </row>
    <row r="13" spans="1:15" x14ac:dyDescent="0.3">
      <c r="A13" s="6" t="s">
        <v>89</v>
      </c>
      <c r="B13" s="6">
        <v>1</v>
      </c>
      <c r="C13" s="7">
        <v>0.1</v>
      </c>
      <c r="D13" s="7">
        <f t="shared" si="0"/>
        <v>0.1</v>
      </c>
      <c r="E13" s="6" t="s">
        <v>6</v>
      </c>
      <c r="F13" s="8">
        <f t="shared" si="1"/>
        <v>1.6008669783277189E-4</v>
      </c>
      <c r="H13" s="9" t="s">
        <v>92</v>
      </c>
      <c r="K13" s="7"/>
      <c r="L13" s="7"/>
      <c r="N13" s="8"/>
      <c r="O13" s="14"/>
    </row>
    <row r="14" spans="1:15" x14ac:dyDescent="0.3">
      <c r="A14" s="6" t="s">
        <v>94</v>
      </c>
      <c r="B14" s="6">
        <v>1</v>
      </c>
      <c r="C14" s="7">
        <v>0.32</v>
      </c>
      <c r="D14" s="7">
        <f t="shared" si="0"/>
        <v>0.32</v>
      </c>
      <c r="E14" s="6" t="s">
        <v>6</v>
      </c>
      <c r="F14" s="8">
        <f t="shared" si="1"/>
        <v>5.1227743306486999E-4</v>
      </c>
      <c r="H14" s="9" t="s">
        <v>93</v>
      </c>
      <c r="K14" s="7"/>
      <c r="L14" s="7"/>
      <c r="N14" s="8"/>
      <c r="O14" s="14"/>
    </row>
    <row r="15" spans="1:15" x14ac:dyDescent="0.3">
      <c r="A15" s="6" t="s">
        <v>73</v>
      </c>
      <c r="B15" s="6">
        <v>1</v>
      </c>
      <c r="C15" s="7">
        <v>0.36959999999999998</v>
      </c>
      <c r="D15" s="7">
        <f t="shared" si="0"/>
        <v>0.36959999999999998</v>
      </c>
      <c r="E15" s="6" t="s">
        <v>6</v>
      </c>
      <c r="F15" s="8">
        <f>D15/$D$25</f>
        <v>5.9168043518992481E-4</v>
      </c>
      <c r="H15" s="9" t="s">
        <v>74</v>
      </c>
      <c r="K15" s="7"/>
      <c r="L15" s="7"/>
      <c r="N15" s="8"/>
      <c r="O15" s="14"/>
    </row>
    <row r="16" spans="1:15" x14ac:dyDescent="0.3">
      <c r="A16" s="6" t="s">
        <v>75</v>
      </c>
      <c r="B16" s="6">
        <v>4</v>
      </c>
      <c r="C16" s="7">
        <v>0.41548000000000002</v>
      </c>
      <c r="D16" s="7">
        <f t="shared" si="0"/>
        <v>1.6619200000000001</v>
      </c>
      <c r="E16" s="6" t="s">
        <v>6</v>
      </c>
      <c r="F16" s="8">
        <f>D16/$D$25</f>
        <v>2.6605128486224022E-3</v>
      </c>
      <c r="H16" s="9" t="s">
        <v>76</v>
      </c>
      <c r="K16" s="7"/>
      <c r="L16" s="7"/>
      <c r="N16" s="8"/>
      <c r="O16" s="14"/>
    </row>
    <row r="17" spans="1:15" x14ac:dyDescent="0.3">
      <c r="A17" s="6" t="s">
        <v>97</v>
      </c>
      <c r="B17" s="6">
        <v>1</v>
      </c>
      <c r="C17" s="7">
        <v>0.2</v>
      </c>
      <c r="D17" s="7">
        <f t="shared" si="0"/>
        <v>0.2</v>
      </c>
      <c r="E17" s="6" t="s">
        <v>6</v>
      </c>
      <c r="F17" s="8">
        <f>D17/$D$25</f>
        <v>3.2017339566554377E-4</v>
      </c>
      <c r="H17" s="9" t="s">
        <v>98</v>
      </c>
      <c r="K17" s="7"/>
      <c r="L17" s="7"/>
      <c r="N17" s="8"/>
      <c r="O17" s="14"/>
    </row>
    <row r="18" spans="1:15" x14ac:dyDescent="0.3">
      <c r="C18" s="7"/>
      <c r="D18" s="7"/>
      <c r="F18" s="8"/>
      <c r="H18" s="9"/>
      <c r="K18" s="7"/>
      <c r="L18" s="7"/>
      <c r="N18" s="8"/>
      <c r="O18" s="14"/>
    </row>
    <row r="19" spans="1:15" x14ac:dyDescent="0.3">
      <c r="C19" s="7"/>
      <c r="D19" s="7"/>
      <c r="F19" s="8"/>
      <c r="H19" s="9"/>
      <c r="K19" s="7"/>
      <c r="L19" s="7"/>
      <c r="N19" s="8"/>
      <c r="O19" s="14"/>
    </row>
    <row r="20" spans="1:15" x14ac:dyDescent="0.3">
      <c r="C20" s="7"/>
      <c r="D20" s="7"/>
      <c r="F20" s="8"/>
      <c r="H20" s="9"/>
      <c r="K20" s="7"/>
      <c r="L20" s="7"/>
      <c r="N20" s="8"/>
      <c r="O20" s="14"/>
    </row>
    <row r="21" spans="1:15" x14ac:dyDescent="0.3">
      <c r="C21" s="7"/>
      <c r="D21" s="7"/>
      <c r="F21" s="8"/>
      <c r="H21" s="9"/>
    </row>
    <row r="22" spans="1:15" x14ac:dyDescent="0.3">
      <c r="C22" s="7"/>
      <c r="D22" s="7"/>
      <c r="F22" s="8"/>
      <c r="H22" s="9"/>
      <c r="L22" s="7"/>
    </row>
    <row r="23" spans="1:15" x14ac:dyDescent="0.3">
      <c r="C23" s="7"/>
      <c r="D23" s="7"/>
      <c r="F23" s="8"/>
      <c r="H23" s="9"/>
    </row>
    <row r="24" spans="1:15" x14ac:dyDescent="0.3">
      <c r="C24" s="7"/>
      <c r="D24" s="7"/>
      <c r="F24" s="8"/>
      <c r="H24" s="9"/>
    </row>
    <row r="25" spans="1:15" x14ac:dyDescent="0.3">
      <c r="A25" s="18" t="s">
        <v>3</v>
      </c>
      <c r="B25" s="18"/>
      <c r="C25" s="19"/>
      <c r="D25" s="19">
        <f>SUM(D4:D24)</f>
        <v>624.66152000000011</v>
      </c>
      <c r="E25" s="18" t="s">
        <v>6</v>
      </c>
      <c r="F25" s="20"/>
      <c r="G25" s="18"/>
      <c r="H25" s="21"/>
    </row>
    <row r="26" spans="1:15" x14ac:dyDescent="0.3">
      <c r="C26" s="7"/>
      <c r="D26" s="7"/>
      <c r="F26" s="8"/>
      <c r="H26" s="9"/>
    </row>
    <row r="27" spans="1:15" x14ac:dyDescent="0.3">
      <c r="C27" s="7"/>
      <c r="D27" s="7"/>
      <c r="F27" s="8"/>
      <c r="H27" s="9"/>
    </row>
    <row r="28" spans="1:15" x14ac:dyDescent="0.3">
      <c r="C28" s="7"/>
      <c r="D28" s="7"/>
      <c r="F28" s="8"/>
      <c r="H28" s="9"/>
    </row>
    <row r="29" spans="1:15" x14ac:dyDescent="0.3">
      <c r="C29" s="7"/>
      <c r="D29" s="7"/>
      <c r="F29" s="8"/>
      <c r="H29" s="9"/>
    </row>
    <row r="30" spans="1:15" x14ac:dyDescent="0.3">
      <c r="C30" s="7"/>
      <c r="D30" s="7"/>
      <c r="F30" s="8"/>
      <c r="H30" s="9"/>
    </row>
    <row r="31" spans="1:15" x14ac:dyDescent="0.3">
      <c r="C31" s="7"/>
      <c r="D31" s="7"/>
      <c r="F31" s="8"/>
      <c r="H31" s="9"/>
    </row>
    <row r="32" spans="1:15" x14ac:dyDescent="0.3">
      <c r="C32" s="7"/>
      <c r="D32" s="7"/>
      <c r="F32" s="8"/>
      <c r="H32" s="9"/>
    </row>
    <row r="33" spans="1:8" x14ac:dyDescent="0.3">
      <c r="C33" s="7"/>
      <c r="D33" s="7"/>
      <c r="F33" s="8"/>
      <c r="H33" s="9"/>
    </row>
    <row r="34" spans="1:8" x14ac:dyDescent="0.3">
      <c r="C34" s="7"/>
      <c r="D34" s="7"/>
      <c r="F34" s="8"/>
      <c r="H34" s="9"/>
    </row>
    <row r="35" spans="1:8" x14ac:dyDescent="0.3">
      <c r="C35" s="7"/>
      <c r="D35" s="7"/>
      <c r="F35" s="8"/>
      <c r="H35" s="9"/>
    </row>
    <row r="36" spans="1:8" x14ac:dyDescent="0.3">
      <c r="C36" s="7"/>
      <c r="D36" s="7"/>
      <c r="F36" s="8"/>
    </row>
    <row r="37" spans="1:8" x14ac:dyDescent="0.3">
      <c r="C37" s="7"/>
      <c r="D37" s="7"/>
    </row>
    <row r="38" spans="1:8" x14ac:dyDescent="0.3">
      <c r="C38" s="7"/>
      <c r="D38" s="7"/>
    </row>
    <row r="39" spans="1:8" x14ac:dyDescent="0.3">
      <c r="C39" s="7"/>
      <c r="D39" s="7"/>
    </row>
    <row r="40" spans="1:8" x14ac:dyDescent="0.3">
      <c r="C40" s="7"/>
      <c r="D40" s="7"/>
    </row>
    <row r="41" spans="1:8" x14ac:dyDescent="0.3">
      <c r="A41" s="10"/>
      <c r="B41" s="10"/>
      <c r="C41" s="11"/>
      <c r="D41" s="11"/>
      <c r="E41" s="12"/>
    </row>
    <row r="42" spans="1:8" x14ac:dyDescent="0.3">
      <c r="C42" s="7"/>
      <c r="D42" s="7"/>
      <c r="E42" s="13"/>
    </row>
  </sheetData>
  <conditionalFormatting sqref="F7:F14 F18:F40 F4:F5">
    <cfRule type="top10" dxfId="19" priority="4" rank="6"/>
  </conditionalFormatting>
  <conditionalFormatting sqref="F15:F16">
    <cfRule type="top10" dxfId="18" priority="3" rank="6"/>
  </conditionalFormatting>
  <conditionalFormatting sqref="F6">
    <cfRule type="top10" dxfId="17" priority="2" rank="6"/>
  </conditionalFormatting>
  <conditionalFormatting sqref="F17">
    <cfRule type="top10" dxfId="16" priority="1" rank="6"/>
  </conditionalFormatting>
  <hyperlinks>
    <hyperlink ref="H5" r:id="rId1"/>
    <hyperlink ref="H4" r:id="rId2"/>
    <hyperlink ref="H7" r:id="rId3"/>
    <hyperlink ref="H12" r:id="rId4"/>
    <hyperlink ref="H6" r:id="rId5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1"/>
  <sheetViews>
    <sheetView workbookViewId="0">
      <selection activeCell="D5" sqref="D5"/>
    </sheetView>
  </sheetViews>
  <sheetFormatPr defaultColWidth="9.109375" defaultRowHeight="14.4" x14ac:dyDescent="0.3"/>
  <cols>
    <col min="1" max="1" width="33.21875" style="6" bestFit="1" customWidth="1"/>
    <col min="2" max="2" width="3.44140625" style="6" bestFit="1" customWidth="1"/>
    <col min="3" max="4" width="5.33203125" style="6" bestFit="1" customWidth="1"/>
    <col min="5" max="5" width="4.21875" style="6" bestFit="1" customWidth="1"/>
    <col min="6" max="6" width="6.77734375" style="6" bestFit="1" customWidth="1"/>
    <col min="7" max="7" width="2.77734375" style="6" customWidth="1"/>
    <col min="8" max="8" width="106.109375" style="6" bestFit="1" customWidth="1"/>
    <col min="9" max="9" width="9.109375" style="6"/>
    <col min="10" max="10" width="3.44140625" style="6" bestFit="1" customWidth="1"/>
    <col min="11" max="12" width="5.77734375" style="6" bestFit="1" customWidth="1"/>
    <col min="13" max="13" width="4.21875" style="6" bestFit="1" customWidth="1"/>
    <col min="14" max="16384" width="9.109375" style="6"/>
  </cols>
  <sheetData>
    <row r="1" spans="1:15" x14ac:dyDescent="0.3">
      <c r="A1" s="5" t="s">
        <v>77</v>
      </c>
    </row>
    <row r="3" spans="1:15" x14ac:dyDescent="0.3">
      <c r="A3" s="5" t="s">
        <v>0</v>
      </c>
      <c r="B3" s="5" t="s">
        <v>1</v>
      </c>
      <c r="C3" s="5" t="s">
        <v>2</v>
      </c>
      <c r="D3" s="5" t="s">
        <v>3</v>
      </c>
      <c r="H3" s="5" t="s">
        <v>4</v>
      </c>
    </row>
    <row r="4" spans="1:15" x14ac:dyDescent="0.3">
      <c r="A4" s="6" t="s">
        <v>99</v>
      </c>
      <c r="B4" s="6">
        <v>1</v>
      </c>
      <c r="C4" s="7">
        <f>'Sensor Module - Base'!D24</f>
        <v>9.6741200000000003</v>
      </c>
      <c r="D4" s="7">
        <f>B4*C4</f>
        <v>9.6741200000000003</v>
      </c>
      <c r="E4" s="6" t="s">
        <v>6</v>
      </c>
      <c r="F4" s="8">
        <f>D4/$D$24</f>
        <v>0.38690103870882081</v>
      </c>
      <c r="H4" s="9" t="s">
        <v>101</v>
      </c>
      <c r="K4" s="7"/>
      <c r="N4" s="8"/>
    </row>
    <row r="5" spans="1:15" x14ac:dyDescent="0.3">
      <c r="A5" s="6" t="s">
        <v>100</v>
      </c>
      <c r="B5" s="6">
        <v>1</v>
      </c>
      <c r="C5" s="7">
        <v>13.95</v>
      </c>
      <c r="D5" s="7">
        <f>B5*C5</f>
        <v>13.95</v>
      </c>
      <c r="E5" s="6" t="s">
        <v>6</v>
      </c>
      <c r="F5" s="8">
        <f t="shared" ref="F5:F8" si="0">D5/$D$24</f>
        <v>0.55790805675224719</v>
      </c>
      <c r="H5" s="9" t="s">
        <v>101</v>
      </c>
      <c r="N5" s="8"/>
      <c r="O5" s="14"/>
    </row>
    <row r="6" spans="1:15" x14ac:dyDescent="0.3">
      <c r="A6" s="6" t="s">
        <v>102</v>
      </c>
      <c r="B6" s="6">
        <v>1</v>
      </c>
      <c r="C6" s="7">
        <v>1.35</v>
      </c>
      <c r="D6" s="7">
        <f>B6*C6</f>
        <v>1.35</v>
      </c>
      <c r="E6" s="6" t="s">
        <v>6</v>
      </c>
      <c r="F6" s="8">
        <f t="shared" si="0"/>
        <v>5.3991102266346506E-2</v>
      </c>
      <c r="H6" s="9" t="s">
        <v>103</v>
      </c>
      <c r="N6" s="8"/>
      <c r="O6" s="14"/>
    </row>
    <row r="7" spans="1:15" x14ac:dyDescent="0.3">
      <c r="A7" s="6" t="s">
        <v>37</v>
      </c>
      <c r="B7" s="6">
        <v>1</v>
      </c>
      <c r="C7" s="7">
        <v>9.1999999999999998E-3</v>
      </c>
      <c r="D7" s="7">
        <f>B7*C7</f>
        <v>9.1999999999999998E-3</v>
      </c>
      <c r="E7" s="6" t="s">
        <v>6</v>
      </c>
      <c r="F7" s="8">
        <f t="shared" si="0"/>
        <v>3.6793936359287989E-4</v>
      </c>
      <c r="H7" s="9" t="s">
        <v>91</v>
      </c>
      <c r="N7" s="8"/>
      <c r="O7" s="14"/>
    </row>
    <row r="8" spans="1:15" x14ac:dyDescent="0.3">
      <c r="A8" s="6" t="s">
        <v>87</v>
      </c>
      <c r="B8" s="6">
        <v>1</v>
      </c>
      <c r="C8" s="7">
        <v>2.0799999999999999E-2</v>
      </c>
      <c r="D8" s="7">
        <f>B8*C8</f>
        <v>2.0799999999999999E-2</v>
      </c>
      <c r="E8" s="6" t="s">
        <v>6</v>
      </c>
      <c r="F8" s="8">
        <f t="shared" si="0"/>
        <v>8.3186290899259793E-4</v>
      </c>
      <c r="H8" s="9" t="s">
        <v>30</v>
      </c>
      <c r="N8" s="8"/>
      <c r="O8" s="14"/>
    </row>
    <row r="9" spans="1:15" x14ac:dyDescent="0.3">
      <c r="C9" s="7"/>
      <c r="D9" s="7"/>
      <c r="F9" s="8"/>
      <c r="H9" s="9"/>
      <c r="K9" s="7"/>
      <c r="L9" s="7"/>
      <c r="N9" s="8"/>
      <c r="O9" s="14"/>
    </row>
    <row r="10" spans="1:15" x14ac:dyDescent="0.3">
      <c r="C10" s="7"/>
      <c r="D10" s="7"/>
      <c r="F10" s="8"/>
      <c r="H10" s="9"/>
      <c r="K10" s="7"/>
      <c r="L10" s="7"/>
      <c r="N10" s="8"/>
      <c r="O10" s="14"/>
    </row>
    <row r="11" spans="1:15" x14ac:dyDescent="0.3">
      <c r="C11" s="7"/>
      <c r="D11" s="7"/>
      <c r="F11" s="8"/>
      <c r="H11" s="9"/>
      <c r="K11" s="7"/>
      <c r="L11" s="7"/>
      <c r="N11" s="8"/>
      <c r="O11" s="14"/>
    </row>
    <row r="12" spans="1:15" x14ac:dyDescent="0.3">
      <c r="C12" s="7"/>
      <c r="D12" s="7"/>
      <c r="F12" s="8"/>
      <c r="H12" s="9"/>
      <c r="K12" s="7"/>
      <c r="L12" s="7"/>
      <c r="N12" s="8"/>
      <c r="O12" s="14"/>
    </row>
    <row r="13" spans="1:15" x14ac:dyDescent="0.3">
      <c r="C13" s="7"/>
      <c r="D13" s="7"/>
      <c r="F13" s="8"/>
      <c r="H13" s="9"/>
      <c r="K13" s="7"/>
      <c r="L13" s="7"/>
      <c r="N13" s="8"/>
      <c r="O13" s="14"/>
    </row>
    <row r="14" spans="1:15" x14ac:dyDescent="0.3">
      <c r="C14" s="7"/>
      <c r="D14" s="7"/>
      <c r="F14" s="8"/>
      <c r="H14" s="9"/>
      <c r="K14" s="7"/>
      <c r="L14" s="7"/>
      <c r="N14" s="8"/>
      <c r="O14" s="14"/>
    </row>
    <row r="15" spans="1:15" x14ac:dyDescent="0.3">
      <c r="C15" s="7"/>
      <c r="D15" s="7"/>
      <c r="F15" s="8"/>
      <c r="H15" s="9"/>
      <c r="K15" s="7"/>
      <c r="L15" s="7"/>
      <c r="N15" s="8"/>
      <c r="O15" s="14"/>
    </row>
    <row r="16" spans="1:15" x14ac:dyDescent="0.3">
      <c r="C16" s="7"/>
      <c r="D16" s="7"/>
      <c r="F16" s="8"/>
      <c r="H16" s="9"/>
      <c r="K16" s="7"/>
      <c r="L16" s="7"/>
      <c r="N16" s="8"/>
      <c r="O16" s="14"/>
    </row>
    <row r="17" spans="1:15" x14ac:dyDescent="0.3">
      <c r="C17" s="7"/>
      <c r="D17" s="7"/>
      <c r="F17" s="8"/>
      <c r="H17" s="9"/>
      <c r="K17" s="7"/>
      <c r="L17" s="7"/>
      <c r="N17" s="8"/>
      <c r="O17" s="14"/>
    </row>
    <row r="18" spans="1:15" x14ac:dyDescent="0.3">
      <c r="C18" s="7"/>
      <c r="D18" s="7"/>
      <c r="F18" s="8"/>
      <c r="H18" s="9"/>
      <c r="K18" s="7"/>
      <c r="L18" s="7"/>
      <c r="N18" s="8"/>
      <c r="O18" s="14"/>
    </row>
    <row r="19" spans="1:15" x14ac:dyDescent="0.3">
      <c r="C19" s="7"/>
      <c r="D19" s="7"/>
      <c r="F19" s="8"/>
      <c r="H19" s="9"/>
      <c r="K19" s="7"/>
      <c r="L19" s="7"/>
      <c r="N19" s="8"/>
      <c r="O19" s="14"/>
    </row>
    <row r="20" spans="1:15" x14ac:dyDescent="0.3">
      <c r="C20" s="7"/>
      <c r="D20" s="7"/>
      <c r="F20" s="8"/>
      <c r="H20" s="9"/>
    </row>
    <row r="21" spans="1:15" x14ac:dyDescent="0.3">
      <c r="C21" s="7"/>
      <c r="D21" s="7"/>
      <c r="F21" s="8"/>
      <c r="H21" s="9"/>
      <c r="L21" s="7"/>
    </row>
    <row r="22" spans="1:15" x14ac:dyDescent="0.3">
      <c r="C22" s="7"/>
      <c r="D22" s="7"/>
      <c r="F22" s="8"/>
      <c r="H22" s="9"/>
    </row>
    <row r="23" spans="1:15" x14ac:dyDescent="0.3">
      <c r="C23" s="7"/>
      <c r="D23" s="7"/>
      <c r="F23" s="8"/>
      <c r="H23" s="9"/>
    </row>
    <row r="24" spans="1:15" x14ac:dyDescent="0.3">
      <c r="A24" s="18" t="s">
        <v>3</v>
      </c>
      <c r="B24" s="18"/>
      <c r="C24" s="19"/>
      <c r="D24" s="19">
        <f>SUM(D4:D23)</f>
        <v>25.00412</v>
      </c>
      <c r="E24" s="18" t="s">
        <v>6</v>
      </c>
      <c r="F24" s="20"/>
      <c r="G24" s="18"/>
      <c r="H24" s="21"/>
    </row>
    <row r="25" spans="1:15" x14ac:dyDescent="0.3">
      <c r="C25" s="7"/>
      <c r="D25" s="7"/>
      <c r="F25" s="8"/>
      <c r="H25" s="9"/>
    </row>
    <row r="26" spans="1:15" x14ac:dyDescent="0.3">
      <c r="C26" s="7"/>
      <c r="D26" s="7"/>
      <c r="F26" s="8"/>
      <c r="H26" s="9"/>
    </row>
    <row r="27" spans="1:15" x14ac:dyDescent="0.3">
      <c r="C27" s="7"/>
      <c r="D27" s="7"/>
      <c r="F27" s="8"/>
      <c r="H27" s="9"/>
    </row>
    <row r="28" spans="1:15" x14ac:dyDescent="0.3">
      <c r="C28" s="7"/>
      <c r="D28" s="7"/>
      <c r="F28" s="8"/>
      <c r="H28" s="9"/>
    </row>
    <row r="29" spans="1:15" x14ac:dyDescent="0.3">
      <c r="C29" s="7"/>
      <c r="D29" s="7"/>
      <c r="F29" s="8"/>
      <c r="H29" s="9"/>
    </row>
    <row r="30" spans="1:15" x14ac:dyDescent="0.3">
      <c r="C30" s="7"/>
      <c r="D30" s="7"/>
      <c r="F30" s="8"/>
      <c r="H30" s="9"/>
    </row>
    <row r="31" spans="1:15" x14ac:dyDescent="0.3">
      <c r="C31" s="7"/>
      <c r="D31" s="7"/>
      <c r="F31" s="8"/>
      <c r="H31" s="9"/>
    </row>
    <row r="32" spans="1:15" x14ac:dyDescent="0.3">
      <c r="C32" s="7"/>
      <c r="D32" s="7"/>
      <c r="F32" s="8"/>
      <c r="H32" s="9"/>
    </row>
    <row r="33" spans="1:8" x14ac:dyDescent="0.3">
      <c r="C33" s="7"/>
      <c r="D33" s="7"/>
      <c r="F33" s="8"/>
      <c r="H33" s="9"/>
    </row>
    <row r="34" spans="1:8" x14ac:dyDescent="0.3">
      <c r="C34" s="7"/>
      <c r="D34" s="7"/>
      <c r="F34" s="8"/>
      <c r="H34" s="9"/>
    </row>
    <row r="35" spans="1:8" x14ac:dyDescent="0.3">
      <c r="C35" s="7"/>
      <c r="D35" s="7"/>
      <c r="F35" s="8"/>
    </row>
    <row r="36" spans="1:8" x14ac:dyDescent="0.3">
      <c r="C36" s="7"/>
      <c r="D36" s="7"/>
    </row>
    <row r="37" spans="1:8" x14ac:dyDescent="0.3">
      <c r="C37" s="7"/>
      <c r="D37" s="7"/>
    </row>
    <row r="38" spans="1:8" x14ac:dyDescent="0.3">
      <c r="C38" s="7"/>
      <c r="D38" s="7"/>
    </row>
    <row r="39" spans="1:8" x14ac:dyDescent="0.3">
      <c r="C39" s="7"/>
      <c r="D39" s="7"/>
    </row>
    <row r="40" spans="1:8" x14ac:dyDescent="0.3">
      <c r="A40" s="10"/>
      <c r="B40" s="10"/>
      <c r="C40" s="11"/>
      <c r="D40" s="11"/>
      <c r="E40" s="12"/>
    </row>
    <row r="41" spans="1:8" x14ac:dyDescent="0.3">
      <c r="C41" s="7"/>
      <c r="D41" s="7"/>
      <c r="E41" s="13"/>
    </row>
  </sheetData>
  <conditionalFormatting sqref="F4:F39">
    <cfRule type="top10" dxfId="15" priority="3" rank="6"/>
  </conditionalFormatting>
  <hyperlinks>
    <hyperlink ref="H4" r:id="rId1"/>
    <hyperlink ref="H8" r:id="rId2"/>
    <hyperlink ref="H6" r:id="rId3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1"/>
  <sheetViews>
    <sheetView workbookViewId="0">
      <selection activeCell="A7" sqref="A7"/>
    </sheetView>
  </sheetViews>
  <sheetFormatPr defaultColWidth="9.109375" defaultRowHeight="14.4" x14ac:dyDescent="0.3"/>
  <cols>
    <col min="1" max="1" width="33.21875" style="6" bestFit="1" customWidth="1"/>
    <col min="2" max="2" width="3.44140625" style="6" bestFit="1" customWidth="1"/>
    <col min="3" max="4" width="5.33203125" style="6" bestFit="1" customWidth="1"/>
    <col min="5" max="5" width="4.21875" style="6" bestFit="1" customWidth="1"/>
    <col min="6" max="6" width="6.77734375" style="6" bestFit="1" customWidth="1"/>
    <col min="7" max="7" width="2.77734375" style="6" customWidth="1"/>
    <col min="8" max="8" width="106.109375" style="6" bestFit="1" customWidth="1"/>
    <col min="9" max="9" width="9.109375" style="6"/>
    <col min="10" max="10" width="3.44140625" style="6" bestFit="1" customWidth="1"/>
    <col min="11" max="12" width="5.77734375" style="6" bestFit="1" customWidth="1"/>
    <col min="13" max="13" width="4.21875" style="6" bestFit="1" customWidth="1"/>
    <col min="14" max="16384" width="9.109375" style="6"/>
  </cols>
  <sheetData>
    <row r="1" spans="1:15" x14ac:dyDescent="0.3">
      <c r="A1" s="5" t="s">
        <v>104</v>
      </c>
    </row>
    <row r="3" spans="1:15" x14ac:dyDescent="0.3">
      <c r="A3" s="5" t="s">
        <v>0</v>
      </c>
      <c r="B3" s="5" t="s">
        <v>1</v>
      </c>
      <c r="C3" s="5" t="s">
        <v>2</v>
      </c>
      <c r="D3" s="5" t="s">
        <v>3</v>
      </c>
      <c r="H3" s="5" t="s">
        <v>4</v>
      </c>
    </row>
    <row r="4" spans="1:15" x14ac:dyDescent="0.3">
      <c r="A4" s="6" t="s">
        <v>99</v>
      </c>
      <c r="B4" s="6">
        <v>1</v>
      </c>
      <c r="C4" s="7">
        <f>'Sensor Module - Base'!D24</f>
        <v>9.6741200000000003</v>
      </c>
      <c r="D4" s="7">
        <f>B4*C4</f>
        <v>9.6741200000000003</v>
      </c>
      <c r="E4" s="6" t="s">
        <v>6</v>
      </c>
      <c r="F4" s="8">
        <f>D4/$D$24</f>
        <v>0.5689280009785862</v>
      </c>
      <c r="H4" s="9" t="s">
        <v>101</v>
      </c>
      <c r="K4" s="7"/>
      <c r="N4" s="8"/>
    </row>
    <row r="5" spans="1:15" x14ac:dyDescent="0.3">
      <c r="A5" s="6" t="s">
        <v>105</v>
      </c>
      <c r="B5" s="6">
        <v>1</v>
      </c>
      <c r="C5" s="7">
        <v>5.95</v>
      </c>
      <c r="D5" s="7">
        <f>B5*C5</f>
        <v>5.95</v>
      </c>
      <c r="E5" s="6" t="s">
        <v>6</v>
      </c>
      <c r="F5" s="8">
        <f t="shared" ref="F5:F8" si="0">D5/$D$24</f>
        <v>0.34991519702283908</v>
      </c>
      <c r="H5" s="9" t="s">
        <v>106</v>
      </c>
      <c r="N5" s="8"/>
      <c r="O5" s="14"/>
    </row>
    <row r="6" spans="1:15" x14ac:dyDescent="0.3">
      <c r="A6" s="6" t="s">
        <v>107</v>
      </c>
      <c r="B6" s="6">
        <v>1</v>
      </c>
      <c r="C6" s="7">
        <v>1.35</v>
      </c>
      <c r="D6" s="7">
        <f>B6*C6</f>
        <v>1.35</v>
      </c>
      <c r="E6" s="6" t="s">
        <v>6</v>
      </c>
      <c r="F6" s="8">
        <f t="shared" si="0"/>
        <v>7.9392523694257616E-2</v>
      </c>
      <c r="H6" s="9" t="s">
        <v>108</v>
      </c>
      <c r="N6" s="8"/>
      <c r="O6" s="14"/>
    </row>
    <row r="7" spans="1:15" x14ac:dyDescent="0.3">
      <c r="A7" s="6" t="s">
        <v>37</v>
      </c>
      <c r="B7" s="6">
        <v>1</v>
      </c>
      <c r="C7" s="7">
        <v>9.1999999999999998E-3</v>
      </c>
      <c r="D7" s="7">
        <f>B7*C7</f>
        <v>9.1999999999999998E-3</v>
      </c>
      <c r="E7" s="6" t="s">
        <v>6</v>
      </c>
      <c r="F7" s="8">
        <f t="shared" si="0"/>
        <v>5.4104534665716292E-4</v>
      </c>
      <c r="H7" s="9" t="s">
        <v>91</v>
      </c>
      <c r="N7" s="8"/>
      <c r="O7" s="14"/>
    </row>
    <row r="8" spans="1:15" x14ac:dyDescent="0.3">
      <c r="A8" s="6" t="s">
        <v>87</v>
      </c>
      <c r="B8" s="6">
        <v>1</v>
      </c>
      <c r="C8" s="7">
        <v>2.0799999999999999E-2</v>
      </c>
      <c r="D8" s="7">
        <f>B8*C8</f>
        <v>2.0799999999999999E-2</v>
      </c>
      <c r="E8" s="6" t="s">
        <v>6</v>
      </c>
      <c r="F8" s="8">
        <f t="shared" si="0"/>
        <v>1.2232329576596728E-3</v>
      </c>
      <c r="H8" s="9" t="s">
        <v>30</v>
      </c>
      <c r="N8" s="8"/>
      <c r="O8" s="14"/>
    </row>
    <row r="9" spans="1:15" x14ac:dyDescent="0.3">
      <c r="C9" s="7"/>
      <c r="D9" s="7"/>
      <c r="F9" s="8"/>
      <c r="H9" s="9"/>
      <c r="K9" s="7"/>
      <c r="L9" s="7"/>
      <c r="N9" s="8"/>
      <c r="O9" s="14"/>
    </row>
    <row r="10" spans="1:15" x14ac:dyDescent="0.3">
      <c r="C10" s="7"/>
      <c r="D10" s="7"/>
      <c r="F10" s="8"/>
      <c r="H10" s="9"/>
      <c r="K10" s="7"/>
      <c r="L10" s="7"/>
      <c r="N10" s="8"/>
      <c r="O10" s="14"/>
    </row>
    <row r="11" spans="1:15" x14ac:dyDescent="0.3">
      <c r="C11" s="7"/>
      <c r="D11" s="7"/>
      <c r="F11" s="8"/>
      <c r="H11" s="9"/>
      <c r="K11" s="7"/>
      <c r="L11" s="7"/>
      <c r="N11" s="8"/>
      <c r="O11" s="14"/>
    </row>
    <row r="12" spans="1:15" x14ac:dyDescent="0.3">
      <c r="C12" s="7"/>
      <c r="D12" s="7"/>
      <c r="F12" s="8"/>
      <c r="H12" s="9"/>
      <c r="K12" s="7"/>
      <c r="L12" s="7"/>
      <c r="N12" s="8"/>
      <c r="O12" s="14"/>
    </row>
    <row r="13" spans="1:15" x14ac:dyDescent="0.3">
      <c r="C13" s="7"/>
      <c r="D13" s="7"/>
      <c r="F13" s="8"/>
      <c r="H13" s="9"/>
      <c r="K13" s="7"/>
      <c r="L13" s="7"/>
      <c r="N13" s="8"/>
      <c r="O13" s="14"/>
    </row>
    <row r="14" spans="1:15" x14ac:dyDescent="0.3">
      <c r="C14" s="7"/>
      <c r="D14" s="7"/>
      <c r="F14" s="8"/>
      <c r="H14" s="9"/>
      <c r="K14" s="7"/>
      <c r="L14" s="7"/>
      <c r="N14" s="8"/>
      <c r="O14" s="14"/>
    </row>
    <row r="15" spans="1:15" x14ac:dyDescent="0.3">
      <c r="C15" s="7"/>
      <c r="D15" s="7"/>
      <c r="F15" s="8"/>
      <c r="H15" s="9"/>
      <c r="K15" s="7"/>
      <c r="L15" s="7"/>
      <c r="N15" s="8"/>
      <c r="O15" s="14"/>
    </row>
    <row r="16" spans="1:15" x14ac:dyDescent="0.3">
      <c r="C16" s="7"/>
      <c r="D16" s="7"/>
      <c r="F16" s="8"/>
      <c r="H16" s="9"/>
      <c r="K16" s="7"/>
      <c r="L16" s="7"/>
      <c r="N16" s="8"/>
      <c r="O16" s="14"/>
    </row>
    <row r="17" spans="1:15" x14ac:dyDescent="0.3">
      <c r="C17" s="7"/>
      <c r="D17" s="7"/>
      <c r="F17" s="8"/>
      <c r="H17" s="9"/>
      <c r="K17" s="7"/>
      <c r="L17" s="7"/>
      <c r="N17" s="8"/>
      <c r="O17" s="14"/>
    </row>
    <row r="18" spans="1:15" x14ac:dyDescent="0.3">
      <c r="C18" s="7"/>
      <c r="D18" s="7"/>
      <c r="F18" s="8"/>
      <c r="H18" s="9"/>
      <c r="K18" s="7"/>
      <c r="L18" s="7"/>
      <c r="N18" s="8"/>
      <c r="O18" s="14"/>
    </row>
    <row r="19" spans="1:15" x14ac:dyDescent="0.3">
      <c r="C19" s="7"/>
      <c r="D19" s="7"/>
      <c r="F19" s="8"/>
      <c r="H19" s="9"/>
      <c r="K19" s="7"/>
      <c r="L19" s="7"/>
      <c r="N19" s="8"/>
      <c r="O19" s="14"/>
    </row>
    <row r="20" spans="1:15" x14ac:dyDescent="0.3">
      <c r="C20" s="7"/>
      <c r="D20" s="7"/>
      <c r="F20" s="8"/>
      <c r="H20" s="9"/>
    </row>
    <row r="21" spans="1:15" x14ac:dyDescent="0.3">
      <c r="C21" s="7"/>
      <c r="D21" s="7"/>
      <c r="F21" s="8"/>
      <c r="H21" s="9"/>
      <c r="L21" s="7"/>
    </row>
    <row r="22" spans="1:15" x14ac:dyDescent="0.3">
      <c r="C22" s="7"/>
      <c r="D22" s="7"/>
      <c r="F22" s="8"/>
      <c r="H22" s="9"/>
    </row>
    <row r="23" spans="1:15" x14ac:dyDescent="0.3">
      <c r="C23" s="7"/>
      <c r="D23" s="7"/>
      <c r="F23" s="8"/>
      <c r="H23" s="9"/>
    </row>
    <row r="24" spans="1:15" x14ac:dyDescent="0.3">
      <c r="A24" s="18" t="s">
        <v>3</v>
      </c>
      <c r="B24" s="18"/>
      <c r="C24" s="19"/>
      <c r="D24" s="19">
        <f>SUM(D4:D23)</f>
        <v>17.004120000000004</v>
      </c>
      <c r="E24" s="18" t="s">
        <v>6</v>
      </c>
      <c r="F24" s="20"/>
      <c r="G24" s="18"/>
      <c r="H24" s="21"/>
    </row>
    <row r="25" spans="1:15" x14ac:dyDescent="0.3">
      <c r="C25" s="7"/>
      <c r="D25" s="7"/>
      <c r="F25" s="8"/>
      <c r="H25" s="9"/>
    </row>
    <row r="26" spans="1:15" x14ac:dyDescent="0.3">
      <c r="C26" s="7"/>
      <c r="D26" s="7"/>
      <c r="F26" s="8"/>
      <c r="H26" s="9"/>
    </row>
    <row r="27" spans="1:15" x14ac:dyDescent="0.3">
      <c r="C27" s="7"/>
      <c r="D27" s="7"/>
      <c r="F27" s="8"/>
      <c r="H27" s="9"/>
    </row>
    <row r="28" spans="1:15" x14ac:dyDescent="0.3">
      <c r="C28" s="7"/>
      <c r="D28" s="7"/>
      <c r="F28" s="8"/>
      <c r="H28" s="9"/>
    </row>
    <row r="29" spans="1:15" x14ac:dyDescent="0.3">
      <c r="C29" s="7"/>
      <c r="D29" s="7"/>
      <c r="F29" s="8"/>
      <c r="H29" s="9"/>
    </row>
    <row r="30" spans="1:15" x14ac:dyDescent="0.3">
      <c r="C30" s="7"/>
      <c r="D30" s="7"/>
      <c r="F30" s="8"/>
      <c r="H30" s="9"/>
    </row>
    <row r="31" spans="1:15" x14ac:dyDescent="0.3">
      <c r="C31" s="7"/>
      <c r="D31" s="7"/>
      <c r="F31" s="8"/>
      <c r="H31" s="9"/>
    </row>
    <row r="32" spans="1:15" x14ac:dyDescent="0.3">
      <c r="C32" s="7"/>
      <c r="D32" s="7"/>
      <c r="F32" s="8"/>
      <c r="H32" s="9"/>
    </row>
    <row r="33" spans="1:8" x14ac:dyDescent="0.3">
      <c r="C33" s="7"/>
      <c r="D33" s="7"/>
      <c r="F33" s="8"/>
      <c r="H33" s="9"/>
    </row>
    <row r="34" spans="1:8" x14ac:dyDescent="0.3">
      <c r="C34" s="7"/>
      <c r="D34" s="7"/>
      <c r="F34" s="8"/>
      <c r="H34" s="9"/>
    </row>
    <row r="35" spans="1:8" x14ac:dyDescent="0.3">
      <c r="C35" s="7"/>
      <c r="D35" s="7"/>
      <c r="F35" s="8"/>
    </row>
    <row r="36" spans="1:8" x14ac:dyDescent="0.3">
      <c r="C36" s="7"/>
      <c r="D36" s="7"/>
    </row>
    <row r="37" spans="1:8" x14ac:dyDescent="0.3">
      <c r="C37" s="7"/>
      <c r="D37" s="7"/>
    </row>
    <row r="38" spans="1:8" x14ac:dyDescent="0.3">
      <c r="C38" s="7"/>
      <c r="D38" s="7"/>
    </row>
    <row r="39" spans="1:8" x14ac:dyDescent="0.3">
      <c r="C39" s="7"/>
      <c r="D39" s="7"/>
    </row>
    <row r="40" spans="1:8" x14ac:dyDescent="0.3">
      <c r="A40" s="10"/>
      <c r="B40" s="10"/>
      <c r="C40" s="11"/>
      <c r="D40" s="11"/>
      <c r="E40" s="12"/>
    </row>
    <row r="41" spans="1:8" x14ac:dyDescent="0.3">
      <c r="C41" s="7"/>
      <c r="D41" s="7"/>
      <c r="E41" s="13"/>
    </row>
  </sheetData>
  <conditionalFormatting sqref="F4:F39">
    <cfRule type="top10" dxfId="14" priority="1" rank="6"/>
  </conditionalFormatting>
  <hyperlinks>
    <hyperlink ref="H4" r:id="rId1"/>
    <hyperlink ref="H8" r:id="rId2"/>
    <hyperlink ref="H6" r:id="rId3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1"/>
  <sheetViews>
    <sheetView workbookViewId="0">
      <selection activeCell="F7" sqref="A1:XFD1048576"/>
    </sheetView>
  </sheetViews>
  <sheetFormatPr defaultColWidth="9.109375" defaultRowHeight="14.4" x14ac:dyDescent="0.3"/>
  <cols>
    <col min="1" max="1" width="33.21875" style="6" bestFit="1" customWidth="1"/>
    <col min="2" max="2" width="3.44140625" style="6" bestFit="1" customWidth="1"/>
    <col min="3" max="4" width="5.33203125" style="6" bestFit="1" customWidth="1"/>
    <col min="5" max="5" width="4.21875" style="6" bestFit="1" customWidth="1"/>
    <col min="6" max="6" width="6.77734375" style="6" bestFit="1" customWidth="1"/>
    <col min="7" max="7" width="2.77734375" style="6" customWidth="1"/>
    <col min="8" max="8" width="106.109375" style="6" bestFit="1" customWidth="1"/>
    <col min="9" max="9" width="9.109375" style="6"/>
    <col min="10" max="10" width="3.44140625" style="6" bestFit="1" customWidth="1"/>
    <col min="11" max="12" width="5.77734375" style="6" bestFit="1" customWidth="1"/>
    <col min="13" max="13" width="4.21875" style="6" bestFit="1" customWidth="1"/>
    <col min="14" max="16384" width="9.109375" style="6"/>
  </cols>
  <sheetData>
    <row r="1" spans="1:15" x14ac:dyDescent="0.3">
      <c r="A1" s="5" t="s">
        <v>109</v>
      </c>
    </row>
    <row r="3" spans="1:15" x14ac:dyDescent="0.3">
      <c r="A3" s="5" t="s">
        <v>0</v>
      </c>
      <c r="B3" s="5" t="s">
        <v>1</v>
      </c>
      <c r="C3" s="5" t="s">
        <v>2</v>
      </c>
      <c r="D3" s="5" t="s">
        <v>3</v>
      </c>
      <c r="H3" s="5" t="s">
        <v>4</v>
      </c>
    </row>
    <row r="4" spans="1:15" x14ac:dyDescent="0.3">
      <c r="A4" s="6" t="s">
        <v>99</v>
      </c>
      <c r="B4" s="6">
        <v>1</v>
      </c>
      <c r="C4" s="7">
        <f>'Sensor Module - Base'!D24</f>
        <v>9.6741200000000003</v>
      </c>
      <c r="D4" s="7">
        <f>B4*C4</f>
        <v>9.6741200000000003</v>
      </c>
      <c r="E4" s="6" t="s">
        <v>6</v>
      </c>
      <c r="F4" s="8">
        <f>D4/$D$24</f>
        <v>0.32678289373235886</v>
      </c>
      <c r="H4" s="9" t="s">
        <v>101</v>
      </c>
      <c r="K4" s="7"/>
      <c r="N4" s="8"/>
    </row>
    <row r="5" spans="1:15" x14ac:dyDescent="0.3">
      <c r="A5" s="6" t="s">
        <v>110</v>
      </c>
      <c r="B5" s="6">
        <v>2</v>
      </c>
      <c r="C5" s="7">
        <v>9.9499999999999993</v>
      </c>
      <c r="D5" s="7">
        <f>B5*C5</f>
        <v>19.899999999999999</v>
      </c>
      <c r="E5" s="6" t="s">
        <v>6</v>
      </c>
      <c r="F5" s="8">
        <f t="shared" ref="F5:F6" si="0">D5/$D$24</f>
        <v>0.67220373380461895</v>
      </c>
      <c r="H5" s="9" t="s">
        <v>111</v>
      </c>
      <c r="N5" s="8"/>
      <c r="O5" s="14"/>
    </row>
    <row r="6" spans="1:15" x14ac:dyDescent="0.3">
      <c r="A6" s="6" t="s">
        <v>35</v>
      </c>
      <c r="B6" s="6">
        <v>2</v>
      </c>
      <c r="C6" s="7">
        <v>1.4999999999999999E-2</v>
      </c>
      <c r="D6" s="7">
        <f>B6*C6</f>
        <v>0.03</v>
      </c>
      <c r="E6" s="6" t="s">
        <v>6</v>
      </c>
      <c r="F6" s="8">
        <f t="shared" si="0"/>
        <v>1.0133724630220387E-3</v>
      </c>
      <c r="H6" s="9" t="s">
        <v>36</v>
      </c>
      <c r="N6" s="8"/>
      <c r="O6" s="14"/>
    </row>
    <row r="7" spans="1:15" x14ac:dyDescent="0.3">
      <c r="N7" s="8"/>
      <c r="O7" s="14"/>
    </row>
    <row r="8" spans="1:15" x14ac:dyDescent="0.3">
      <c r="C8" s="7"/>
      <c r="D8" s="7"/>
      <c r="F8" s="8"/>
      <c r="H8" s="9"/>
      <c r="N8" s="8"/>
      <c r="O8" s="14"/>
    </row>
    <row r="9" spans="1:15" x14ac:dyDescent="0.3">
      <c r="C9" s="7"/>
      <c r="D9" s="7"/>
      <c r="F9" s="8"/>
      <c r="H9" s="9"/>
      <c r="K9" s="7"/>
      <c r="L9" s="7"/>
      <c r="N9" s="8"/>
      <c r="O9" s="14"/>
    </row>
    <row r="10" spans="1:15" x14ac:dyDescent="0.3">
      <c r="C10" s="7"/>
      <c r="D10" s="7"/>
      <c r="F10" s="8"/>
      <c r="H10" s="9"/>
      <c r="K10" s="7"/>
      <c r="L10" s="7"/>
      <c r="N10" s="8"/>
      <c r="O10" s="14"/>
    </row>
    <row r="11" spans="1:15" x14ac:dyDescent="0.3">
      <c r="C11" s="7"/>
      <c r="D11" s="7"/>
      <c r="F11" s="8"/>
      <c r="H11" s="9"/>
      <c r="K11" s="7"/>
      <c r="L11" s="7"/>
      <c r="N11" s="8"/>
      <c r="O11" s="14"/>
    </row>
    <row r="12" spans="1:15" x14ac:dyDescent="0.3">
      <c r="C12" s="7"/>
      <c r="D12" s="7"/>
      <c r="F12" s="8"/>
      <c r="H12" s="9"/>
      <c r="K12" s="7"/>
      <c r="L12" s="7"/>
      <c r="N12" s="8"/>
      <c r="O12" s="14"/>
    </row>
    <row r="13" spans="1:15" x14ac:dyDescent="0.3">
      <c r="C13" s="7"/>
      <c r="D13" s="7"/>
      <c r="F13" s="8"/>
      <c r="H13" s="9"/>
      <c r="K13" s="7"/>
      <c r="L13" s="7"/>
      <c r="N13" s="8"/>
      <c r="O13" s="14"/>
    </row>
    <row r="14" spans="1:15" x14ac:dyDescent="0.3">
      <c r="C14" s="7"/>
      <c r="D14" s="7"/>
      <c r="F14" s="8"/>
      <c r="H14" s="9"/>
      <c r="K14" s="7"/>
      <c r="L14" s="7"/>
      <c r="N14" s="8"/>
      <c r="O14" s="14"/>
    </row>
    <row r="15" spans="1:15" x14ac:dyDescent="0.3">
      <c r="C15" s="7"/>
      <c r="D15" s="7"/>
      <c r="F15" s="8"/>
      <c r="H15" s="9"/>
      <c r="K15" s="7"/>
      <c r="L15" s="7"/>
      <c r="N15" s="8"/>
      <c r="O15" s="14"/>
    </row>
    <row r="16" spans="1:15" x14ac:dyDescent="0.3">
      <c r="C16" s="7"/>
      <c r="D16" s="7"/>
      <c r="F16" s="8"/>
      <c r="H16" s="9"/>
      <c r="K16" s="7"/>
      <c r="L16" s="7"/>
      <c r="N16" s="8"/>
      <c r="O16" s="14"/>
    </row>
    <row r="17" spans="1:15" x14ac:dyDescent="0.3">
      <c r="C17" s="7"/>
      <c r="D17" s="7"/>
      <c r="F17" s="8"/>
      <c r="H17" s="9"/>
      <c r="K17" s="7"/>
      <c r="L17" s="7"/>
      <c r="N17" s="8"/>
      <c r="O17" s="14"/>
    </row>
    <row r="18" spans="1:15" x14ac:dyDescent="0.3">
      <c r="C18" s="7"/>
      <c r="D18" s="7"/>
      <c r="F18" s="8"/>
      <c r="H18" s="9"/>
      <c r="K18" s="7"/>
      <c r="L18" s="7"/>
      <c r="N18" s="8"/>
      <c r="O18" s="14"/>
    </row>
    <row r="19" spans="1:15" x14ac:dyDescent="0.3">
      <c r="C19" s="7"/>
      <c r="D19" s="7"/>
      <c r="F19" s="8"/>
      <c r="H19" s="9"/>
      <c r="K19" s="7"/>
      <c r="L19" s="7"/>
      <c r="N19" s="8"/>
      <c r="O19" s="14"/>
    </row>
    <row r="20" spans="1:15" x14ac:dyDescent="0.3">
      <c r="C20" s="7"/>
      <c r="D20" s="7"/>
      <c r="F20" s="8"/>
      <c r="H20" s="9"/>
    </row>
    <row r="21" spans="1:15" x14ac:dyDescent="0.3">
      <c r="C21" s="7"/>
      <c r="D21" s="7"/>
      <c r="F21" s="8"/>
      <c r="H21" s="9"/>
      <c r="L21" s="7"/>
    </row>
    <row r="22" spans="1:15" x14ac:dyDescent="0.3">
      <c r="C22" s="7"/>
      <c r="D22" s="7"/>
      <c r="F22" s="8"/>
      <c r="H22" s="9"/>
    </row>
    <row r="23" spans="1:15" x14ac:dyDescent="0.3">
      <c r="C23" s="7"/>
      <c r="D23" s="7"/>
      <c r="F23" s="8"/>
      <c r="H23" s="9"/>
    </row>
    <row r="24" spans="1:15" x14ac:dyDescent="0.3">
      <c r="A24" s="18" t="s">
        <v>3</v>
      </c>
      <c r="B24" s="18"/>
      <c r="C24" s="19"/>
      <c r="D24" s="19">
        <f>SUM(D4:D23)</f>
        <v>29.604120000000002</v>
      </c>
      <c r="E24" s="18" t="s">
        <v>6</v>
      </c>
      <c r="F24" s="20"/>
      <c r="G24" s="18"/>
      <c r="H24" s="21"/>
    </row>
    <row r="25" spans="1:15" x14ac:dyDescent="0.3">
      <c r="C25" s="7"/>
      <c r="D25" s="7"/>
      <c r="F25" s="8"/>
      <c r="H25" s="9"/>
    </row>
    <row r="26" spans="1:15" x14ac:dyDescent="0.3">
      <c r="C26" s="7"/>
      <c r="D26" s="7"/>
      <c r="F26" s="8"/>
      <c r="H26" s="9"/>
    </row>
    <row r="27" spans="1:15" x14ac:dyDescent="0.3">
      <c r="C27" s="7"/>
      <c r="D27" s="7"/>
      <c r="F27" s="8"/>
      <c r="H27" s="9"/>
    </row>
    <row r="28" spans="1:15" x14ac:dyDescent="0.3">
      <c r="C28" s="7"/>
      <c r="D28" s="7"/>
      <c r="F28" s="8"/>
      <c r="H28" s="9"/>
    </row>
    <row r="29" spans="1:15" x14ac:dyDescent="0.3">
      <c r="C29" s="7"/>
      <c r="D29" s="7"/>
      <c r="F29" s="8"/>
      <c r="H29" s="9"/>
    </row>
    <row r="30" spans="1:15" x14ac:dyDescent="0.3">
      <c r="C30" s="7"/>
      <c r="D30" s="7"/>
      <c r="F30" s="8"/>
      <c r="H30" s="9"/>
    </row>
    <row r="31" spans="1:15" x14ac:dyDescent="0.3">
      <c r="C31" s="7"/>
      <c r="D31" s="7"/>
      <c r="F31" s="8"/>
      <c r="H31" s="9"/>
    </row>
    <row r="32" spans="1:15" x14ac:dyDescent="0.3">
      <c r="C32" s="7"/>
      <c r="D32" s="7"/>
      <c r="F32" s="8"/>
      <c r="H32" s="9"/>
    </row>
    <row r="33" spans="1:8" x14ac:dyDescent="0.3">
      <c r="C33" s="7"/>
      <c r="D33" s="7"/>
      <c r="F33" s="8"/>
      <c r="H33" s="9"/>
    </row>
    <row r="34" spans="1:8" x14ac:dyDescent="0.3">
      <c r="C34" s="7"/>
      <c r="D34" s="7"/>
      <c r="F34" s="8"/>
      <c r="H34" s="9"/>
    </row>
    <row r="35" spans="1:8" x14ac:dyDescent="0.3">
      <c r="C35" s="7"/>
      <c r="D35" s="7"/>
      <c r="F35" s="8"/>
    </row>
    <row r="36" spans="1:8" x14ac:dyDescent="0.3">
      <c r="C36" s="7"/>
      <c r="D36" s="7"/>
    </row>
    <row r="37" spans="1:8" x14ac:dyDescent="0.3">
      <c r="C37" s="7"/>
      <c r="D37" s="7"/>
    </row>
    <row r="38" spans="1:8" x14ac:dyDescent="0.3">
      <c r="C38" s="7"/>
      <c r="D38" s="7"/>
    </row>
    <row r="39" spans="1:8" x14ac:dyDescent="0.3">
      <c r="C39" s="7"/>
      <c r="D39" s="7"/>
    </row>
    <row r="40" spans="1:8" x14ac:dyDescent="0.3">
      <c r="A40" s="10"/>
      <c r="B40" s="10"/>
      <c r="C40" s="11"/>
      <c r="D40" s="11"/>
      <c r="E40" s="12"/>
    </row>
    <row r="41" spans="1:8" x14ac:dyDescent="0.3">
      <c r="C41" s="7"/>
      <c r="D41" s="7"/>
      <c r="E41" s="13"/>
    </row>
  </sheetData>
  <conditionalFormatting sqref="F8:F39 F4:F5">
    <cfRule type="top10" dxfId="13" priority="7" rank="6"/>
  </conditionalFormatting>
  <conditionalFormatting sqref="F6">
    <cfRule type="top10" dxfId="12" priority="1" rank="6"/>
  </conditionalFormatting>
  <hyperlinks>
    <hyperlink ref="H4" r:id="rId1"/>
    <hyperlink ref="H5" r:id="rId2"/>
    <hyperlink ref="H6" r:id="rId3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1"/>
  <sheetViews>
    <sheetView workbookViewId="0">
      <selection activeCell="A15" sqref="A15"/>
    </sheetView>
  </sheetViews>
  <sheetFormatPr defaultColWidth="9.109375" defaultRowHeight="14.4" x14ac:dyDescent="0.3"/>
  <cols>
    <col min="1" max="1" width="33.21875" style="6" bestFit="1" customWidth="1"/>
    <col min="2" max="2" width="3.44140625" style="6" bestFit="1" customWidth="1"/>
    <col min="3" max="4" width="5.33203125" style="6" bestFit="1" customWidth="1"/>
    <col min="5" max="5" width="4.21875" style="6" bestFit="1" customWidth="1"/>
    <col min="6" max="6" width="6.77734375" style="6" bestFit="1" customWidth="1"/>
    <col min="7" max="7" width="2.77734375" style="6" customWidth="1"/>
    <col min="8" max="8" width="33.5546875" style="6" bestFit="1" customWidth="1"/>
    <col min="9" max="9" width="9.109375" style="6"/>
    <col min="10" max="10" width="3.44140625" style="6" bestFit="1" customWidth="1"/>
    <col min="11" max="12" width="5.77734375" style="6" bestFit="1" customWidth="1"/>
    <col min="13" max="13" width="4.21875" style="6" bestFit="1" customWidth="1"/>
    <col min="14" max="16384" width="9.109375" style="6"/>
  </cols>
  <sheetData>
    <row r="1" spans="1:15" x14ac:dyDescent="0.3">
      <c r="A1" s="5" t="s">
        <v>112</v>
      </c>
    </row>
    <row r="3" spans="1:15" x14ac:dyDescent="0.3">
      <c r="A3" s="5" t="s">
        <v>0</v>
      </c>
      <c r="B3" s="5" t="s">
        <v>1</v>
      </c>
      <c r="C3" s="5" t="s">
        <v>2</v>
      </c>
      <c r="D3" s="5" t="s">
        <v>3</v>
      </c>
      <c r="H3" s="5" t="s">
        <v>4</v>
      </c>
      <c r="I3" s="5" t="s">
        <v>116</v>
      </c>
    </row>
    <row r="4" spans="1:15" x14ac:dyDescent="0.3">
      <c r="A4" s="6" t="s">
        <v>99</v>
      </c>
      <c r="B4" s="6">
        <v>1</v>
      </c>
      <c r="C4" s="7">
        <f>'Sensor Module - Base'!D24</f>
        <v>9.6741200000000003</v>
      </c>
      <c r="D4" s="7">
        <f t="shared" ref="D4:D9" si="0">B4*C4</f>
        <v>9.6741200000000003</v>
      </c>
      <c r="E4" s="6" t="s">
        <v>6</v>
      </c>
      <c r="F4" s="8">
        <f>D4/$D$24</f>
        <v>0.22351721250645776</v>
      </c>
      <c r="H4" s="9" t="s">
        <v>101</v>
      </c>
      <c r="K4" s="7"/>
      <c r="N4" s="8"/>
    </row>
    <row r="5" spans="1:15" x14ac:dyDescent="0.3">
      <c r="A5" s="6" t="s">
        <v>113</v>
      </c>
      <c r="B5" s="6">
        <v>2</v>
      </c>
      <c r="C5" s="7">
        <v>9.9499999999999993</v>
      </c>
      <c r="D5" s="7">
        <f t="shared" si="0"/>
        <v>19.899999999999999</v>
      </c>
      <c r="E5" s="6" t="s">
        <v>6</v>
      </c>
      <c r="F5" s="8">
        <f t="shared" ref="F5:F6" si="1">D5/$D$24</f>
        <v>0.4597826498822124</v>
      </c>
      <c r="H5" s="9" t="s">
        <v>111</v>
      </c>
      <c r="N5" s="8"/>
      <c r="O5" s="14"/>
    </row>
    <row r="6" spans="1:15" customFormat="1" x14ac:dyDescent="0.3">
      <c r="A6" s="6" t="s">
        <v>29</v>
      </c>
      <c r="B6" s="6">
        <v>9</v>
      </c>
      <c r="C6" s="7">
        <v>2.0799999999999999E-2</v>
      </c>
      <c r="D6" s="7">
        <f t="shared" si="0"/>
        <v>0.18719999999999998</v>
      </c>
      <c r="E6" s="6" t="s">
        <v>6</v>
      </c>
      <c r="F6" s="8">
        <f t="shared" si="1"/>
        <v>4.3251915607010133E-3</v>
      </c>
      <c r="G6" s="6"/>
      <c r="H6" s="9" t="s">
        <v>30</v>
      </c>
    </row>
    <row r="7" spans="1:15" x14ac:dyDescent="0.3">
      <c r="A7" s="6" t="s">
        <v>114</v>
      </c>
      <c r="B7" s="6">
        <v>1</v>
      </c>
      <c r="C7" s="6">
        <v>3.41</v>
      </c>
      <c r="D7" s="7">
        <f t="shared" si="0"/>
        <v>3.41</v>
      </c>
      <c r="E7" s="6" t="s">
        <v>6</v>
      </c>
      <c r="F7" s="8">
        <f t="shared" ref="F7:F9" si="2">D7/$D$24</f>
        <v>7.8786876185846455E-2</v>
      </c>
      <c r="I7" s="8"/>
      <c r="N7" s="8"/>
      <c r="O7" s="14"/>
    </row>
    <row r="8" spans="1:15" x14ac:dyDescent="0.3">
      <c r="A8" s="6" t="s">
        <v>141</v>
      </c>
      <c r="B8" s="6">
        <v>1</v>
      </c>
      <c r="C8" s="7">
        <v>7.18</v>
      </c>
      <c r="D8" s="7">
        <f t="shared" si="0"/>
        <v>7.18</v>
      </c>
      <c r="E8" s="6" t="s">
        <v>6</v>
      </c>
      <c r="F8" s="8">
        <f t="shared" si="2"/>
        <v>0.16589142844996407</v>
      </c>
      <c r="H8" s="9" t="s">
        <v>140</v>
      </c>
      <c r="I8" s="6" t="s">
        <v>142</v>
      </c>
      <c r="N8" s="8"/>
      <c r="O8" s="14"/>
    </row>
    <row r="9" spans="1:15" x14ac:dyDescent="0.3">
      <c r="A9" s="6" t="s">
        <v>143</v>
      </c>
      <c r="B9" s="6">
        <v>1</v>
      </c>
      <c r="C9" s="7">
        <v>2.93</v>
      </c>
      <c r="D9" s="7">
        <f t="shared" si="0"/>
        <v>2.93</v>
      </c>
      <c r="E9" s="6" t="s">
        <v>6</v>
      </c>
      <c r="F9" s="8">
        <f t="shared" si="2"/>
        <v>6.7696641414818223E-2</v>
      </c>
      <c r="H9" s="9" t="s">
        <v>144</v>
      </c>
      <c r="I9" s="6" t="s">
        <v>145</v>
      </c>
      <c r="K9" s="7"/>
      <c r="L9" s="7"/>
      <c r="N9" s="8"/>
      <c r="O9" s="14"/>
    </row>
    <row r="10" spans="1:15" x14ac:dyDescent="0.3">
      <c r="A10" s="6" t="s">
        <v>146</v>
      </c>
      <c r="C10" s="7"/>
      <c r="D10" s="7"/>
      <c r="F10" s="8"/>
      <c r="H10" s="9"/>
      <c r="I10" s="6" t="s">
        <v>147</v>
      </c>
      <c r="K10" s="7"/>
      <c r="L10" s="7"/>
      <c r="N10" s="8"/>
      <c r="O10" s="14"/>
    </row>
    <row r="11" spans="1:15" x14ac:dyDescent="0.3">
      <c r="C11" s="7"/>
      <c r="D11" s="7"/>
      <c r="F11" s="8"/>
      <c r="H11" s="9"/>
      <c r="K11" s="7"/>
      <c r="L11" s="7"/>
      <c r="N11" s="8"/>
      <c r="O11" s="14"/>
    </row>
    <row r="12" spans="1:15" x14ac:dyDescent="0.3">
      <c r="C12" s="7"/>
      <c r="D12" s="7"/>
      <c r="F12" s="8"/>
      <c r="H12" s="9"/>
      <c r="K12" s="7"/>
      <c r="L12" s="7"/>
      <c r="N12" s="8"/>
      <c r="O12" s="14"/>
    </row>
    <row r="13" spans="1:15" x14ac:dyDescent="0.3">
      <c r="C13" s="7"/>
      <c r="D13" s="7"/>
      <c r="F13" s="8"/>
      <c r="H13" s="9"/>
      <c r="K13" s="7"/>
      <c r="L13" s="7"/>
      <c r="N13" s="8"/>
      <c r="O13" s="14"/>
    </row>
    <row r="14" spans="1:15" x14ac:dyDescent="0.3">
      <c r="C14" s="7"/>
      <c r="D14" s="7"/>
      <c r="F14" s="8"/>
      <c r="H14" s="9"/>
      <c r="K14" s="7"/>
      <c r="L14" s="7"/>
      <c r="N14" s="8"/>
      <c r="O14" s="14"/>
    </row>
    <row r="15" spans="1:15" x14ac:dyDescent="0.3">
      <c r="C15" s="7"/>
      <c r="D15" s="7"/>
      <c r="F15" s="8"/>
      <c r="H15" s="9"/>
      <c r="K15" s="7"/>
      <c r="L15" s="7"/>
      <c r="N15" s="8"/>
      <c r="O15" s="14"/>
    </row>
    <row r="16" spans="1:15" x14ac:dyDescent="0.3">
      <c r="C16" s="7"/>
      <c r="D16" s="7"/>
      <c r="F16" s="8"/>
      <c r="H16" s="9"/>
      <c r="K16" s="7"/>
      <c r="L16" s="7"/>
      <c r="N16" s="8"/>
      <c r="O16" s="14"/>
    </row>
    <row r="17" spans="1:15" x14ac:dyDescent="0.3">
      <c r="C17" s="7"/>
      <c r="D17" s="7"/>
      <c r="F17" s="8"/>
      <c r="H17" s="9"/>
      <c r="K17" s="7"/>
      <c r="L17" s="7"/>
      <c r="N17" s="8"/>
      <c r="O17" s="14"/>
    </row>
    <row r="18" spans="1:15" x14ac:dyDescent="0.3">
      <c r="C18" s="7"/>
      <c r="D18" s="7"/>
      <c r="F18" s="8"/>
      <c r="H18" s="9"/>
      <c r="K18" s="7"/>
      <c r="L18" s="7"/>
      <c r="N18" s="8"/>
      <c r="O18" s="14"/>
    </row>
    <row r="19" spans="1:15" x14ac:dyDescent="0.3">
      <c r="C19" s="7"/>
      <c r="D19" s="7"/>
      <c r="F19" s="8"/>
      <c r="H19" s="9"/>
      <c r="K19" s="7"/>
      <c r="L19" s="7"/>
      <c r="N19" s="8"/>
      <c r="O19" s="14"/>
    </row>
    <row r="20" spans="1:15" x14ac:dyDescent="0.3">
      <c r="C20" s="7"/>
      <c r="D20" s="7"/>
      <c r="F20" s="8"/>
      <c r="H20" s="9"/>
    </row>
    <row r="21" spans="1:15" x14ac:dyDescent="0.3">
      <c r="C21" s="7"/>
      <c r="D21" s="7"/>
      <c r="F21" s="8"/>
      <c r="H21" s="9"/>
      <c r="L21" s="7"/>
    </row>
    <row r="22" spans="1:15" x14ac:dyDescent="0.3">
      <c r="C22" s="7"/>
      <c r="D22" s="7"/>
      <c r="F22" s="8"/>
      <c r="H22" s="9"/>
    </row>
    <row r="23" spans="1:15" x14ac:dyDescent="0.3">
      <c r="C23" s="7"/>
      <c r="D23" s="7"/>
      <c r="F23" s="8"/>
      <c r="H23" s="9"/>
    </row>
    <row r="24" spans="1:15" x14ac:dyDescent="0.3">
      <c r="A24" s="18" t="s">
        <v>3</v>
      </c>
      <c r="B24" s="18"/>
      <c r="C24" s="19"/>
      <c r="D24" s="19">
        <f>SUM(D4:D23)</f>
        <v>43.281320000000001</v>
      </c>
      <c r="E24" s="18" t="s">
        <v>6</v>
      </c>
      <c r="F24" s="20"/>
      <c r="G24" s="18"/>
      <c r="H24" s="21"/>
    </row>
    <row r="25" spans="1:15" x14ac:dyDescent="0.3">
      <c r="C25" s="7"/>
      <c r="D25" s="7"/>
      <c r="F25" s="8"/>
      <c r="H25" s="9"/>
    </row>
    <row r="26" spans="1:15" x14ac:dyDescent="0.3">
      <c r="C26" s="7"/>
      <c r="D26" s="7"/>
      <c r="F26" s="8"/>
      <c r="H26" s="9"/>
    </row>
    <row r="27" spans="1:15" x14ac:dyDescent="0.3">
      <c r="C27" s="7"/>
      <c r="D27" s="7"/>
      <c r="F27" s="8"/>
      <c r="H27" s="9"/>
    </row>
    <row r="28" spans="1:15" x14ac:dyDescent="0.3">
      <c r="C28" s="7"/>
      <c r="D28" s="7"/>
      <c r="F28" s="8"/>
      <c r="H28" s="9"/>
    </row>
    <row r="29" spans="1:15" x14ac:dyDescent="0.3">
      <c r="C29" s="7"/>
      <c r="D29" s="7"/>
      <c r="F29" s="8"/>
      <c r="H29" s="9"/>
    </row>
    <row r="30" spans="1:15" x14ac:dyDescent="0.3">
      <c r="C30" s="7"/>
      <c r="D30" s="7"/>
      <c r="F30" s="8"/>
      <c r="H30" s="9"/>
    </row>
    <row r="31" spans="1:15" x14ac:dyDescent="0.3">
      <c r="C31" s="7"/>
      <c r="D31" s="7"/>
      <c r="F31" s="8"/>
      <c r="H31" s="9"/>
    </row>
    <row r="32" spans="1:15" x14ac:dyDescent="0.3">
      <c r="C32" s="7"/>
      <c r="D32" s="7"/>
      <c r="F32" s="8"/>
      <c r="H32" s="9"/>
    </row>
    <row r="33" spans="1:8" x14ac:dyDescent="0.3">
      <c r="C33" s="7"/>
      <c r="D33" s="7"/>
      <c r="F33" s="8"/>
      <c r="H33" s="9"/>
    </row>
    <row r="34" spans="1:8" x14ac:dyDescent="0.3">
      <c r="C34" s="7"/>
      <c r="D34" s="7"/>
      <c r="F34" s="8"/>
      <c r="H34" s="9"/>
    </row>
    <row r="35" spans="1:8" x14ac:dyDescent="0.3">
      <c r="C35" s="7"/>
      <c r="D35" s="7"/>
      <c r="F35" s="8"/>
    </row>
    <row r="36" spans="1:8" x14ac:dyDescent="0.3">
      <c r="C36" s="7"/>
      <c r="D36" s="7"/>
    </row>
    <row r="37" spans="1:8" x14ac:dyDescent="0.3">
      <c r="C37" s="7"/>
      <c r="D37" s="7"/>
    </row>
    <row r="38" spans="1:8" x14ac:dyDescent="0.3">
      <c r="C38" s="7"/>
      <c r="D38" s="7"/>
    </row>
    <row r="39" spans="1:8" x14ac:dyDescent="0.3">
      <c r="C39" s="7"/>
      <c r="D39" s="7"/>
    </row>
    <row r="40" spans="1:8" x14ac:dyDescent="0.3">
      <c r="A40" s="10"/>
      <c r="B40" s="10"/>
      <c r="C40" s="11"/>
      <c r="D40" s="11"/>
      <c r="E40" s="12"/>
    </row>
    <row r="41" spans="1:8" x14ac:dyDescent="0.3">
      <c r="C41" s="7"/>
      <c r="D41" s="7"/>
      <c r="E41" s="13"/>
    </row>
  </sheetData>
  <conditionalFormatting sqref="F10:F39 F4:F5">
    <cfRule type="top10" dxfId="11" priority="8" rank="6"/>
  </conditionalFormatting>
  <conditionalFormatting sqref="F7">
    <cfRule type="top10" dxfId="10" priority="6" rank="6"/>
  </conditionalFormatting>
  <conditionalFormatting sqref="I7">
    <cfRule type="top10" dxfId="9" priority="5" rank="6"/>
  </conditionalFormatting>
  <conditionalFormatting sqref="F6">
    <cfRule type="top10" dxfId="8" priority="3" rank="6"/>
  </conditionalFormatting>
  <conditionalFormatting sqref="F8">
    <cfRule type="top10" dxfId="7" priority="2" rank="6"/>
  </conditionalFormatting>
  <conditionalFormatting sqref="F9">
    <cfRule type="top10" dxfId="6" priority="1" rank="6"/>
  </conditionalFormatting>
  <hyperlinks>
    <hyperlink ref="H4" r:id="rId1"/>
    <hyperlink ref="H5" r:id="rId2"/>
    <hyperlink ref="H6" r:id="rId3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1"/>
  <sheetViews>
    <sheetView workbookViewId="0">
      <selection activeCell="A7" sqref="A1:XFD1048576"/>
    </sheetView>
  </sheetViews>
  <sheetFormatPr defaultColWidth="9.109375" defaultRowHeight="14.4" x14ac:dyDescent="0.3"/>
  <cols>
    <col min="1" max="1" width="33.21875" style="6" bestFit="1" customWidth="1"/>
    <col min="2" max="2" width="3.44140625" style="6" bestFit="1" customWidth="1"/>
    <col min="3" max="4" width="5.33203125" style="6" bestFit="1" customWidth="1"/>
    <col min="5" max="5" width="4.21875" style="6" bestFit="1" customWidth="1"/>
    <col min="6" max="6" width="6.77734375" style="6" bestFit="1" customWidth="1"/>
    <col min="7" max="7" width="2.77734375" style="6" customWidth="1"/>
    <col min="8" max="8" width="106.109375" style="6" bestFit="1" customWidth="1"/>
    <col min="9" max="9" width="9.109375" style="6"/>
    <col min="10" max="10" width="3.44140625" style="6" bestFit="1" customWidth="1"/>
    <col min="11" max="12" width="5.77734375" style="6" bestFit="1" customWidth="1"/>
    <col min="13" max="13" width="4.21875" style="6" bestFit="1" customWidth="1"/>
    <col min="14" max="16384" width="9.109375" style="6"/>
  </cols>
  <sheetData>
    <row r="1" spans="1:15" x14ac:dyDescent="0.3">
      <c r="A1" s="5" t="s">
        <v>115</v>
      </c>
    </row>
    <row r="3" spans="1:15" x14ac:dyDescent="0.3">
      <c r="A3" s="5" t="s">
        <v>0</v>
      </c>
      <c r="B3" s="5" t="s">
        <v>1</v>
      </c>
      <c r="C3" s="5" t="s">
        <v>2</v>
      </c>
      <c r="D3" s="5" t="s">
        <v>3</v>
      </c>
      <c r="H3" s="5" t="s">
        <v>4</v>
      </c>
    </row>
    <row r="4" spans="1:15" x14ac:dyDescent="0.3">
      <c r="A4" s="6" t="s">
        <v>99</v>
      </c>
      <c r="B4" s="6">
        <v>1</v>
      </c>
      <c r="C4" s="7">
        <f>'Sensor Module - Base'!D24</f>
        <v>9.6741200000000003</v>
      </c>
      <c r="D4" s="7">
        <f>B4*C4</f>
        <v>9.6741200000000003</v>
      </c>
      <c r="E4" s="6" t="s">
        <v>6</v>
      </c>
      <c r="F4" s="8">
        <f>D4/$D$24</f>
        <v>0.1019817139377778</v>
      </c>
      <c r="H4" s="9" t="s">
        <v>101</v>
      </c>
      <c r="K4" s="7"/>
      <c r="N4" s="8"/>
    </row>
    <row r="5" spans="1:15" x14ac:dyDescent="0.3">
      <c r="A5" s="6" t="s">
        <v>118</v>
      </c>
      <c r="B5" s="6">
        <v>1</v>
      </c>
      <c r="C5" s="7">
        <v>85</v>
      </c>
      <c r="D5" s="7">
        <f>B5*C5</f>
        <v>85</v>
      </c>
      <c r="E5" s="6" t="s">
        <v>6</v>
      </c>
      <c r="F5" s="8">
        <f t="shared" ref="F5:F6" si="0">D5/$D$24</f>
        <v>0.8960448789875578</v>
      </c>
      <c r="H5" s="9" t="s">
        <v>119</v>
      </c>
      <c r="N5" s="8"/>
      <c r="O5" s="14"/>
    </row>
    <row r="6" spans="1:15" customFormat="1" x14ac:dyDescent="0.3">
      <c r="A6" s="6" t="s">
        <v>29</v>
      </c>
      <c r="B6" s="6">
        <v>9</v>
      </c>
      <c r="C6" s="7">
        <v>2.0799999999999999E-2</v>
      </c>
      <c r="D6" s="7">
        <f>B6*C6</f>
        <v>0.18719999999999998</v>
      </c>
      <c r="E6" s="6" t="s">
        <v>6</v>
      </c>
      <c r="F6" s="8">
        <f t="shared" si="0"/>
        <v>1.9734070746643623E-3</v>
      </c>
      <c r="G6" s="6"/>
      <c r="H6" s="9" t="s">
        <v>30</v>
      </c>
    </row>
    <row r="7" spans="1:15" x14ac:dyDescent="0.3">
      <c r="D7" s="7"/>
      <c r="F7" s="8"/>
      <c r="I7" s="8"/>
      <c r="N7" s="8"/>
      <c r="O7" s="14"/>
    </row>
    <row r="8" spans="1:15" x14ac:dyDescent="0.3">
      <c r="C8" s="7"/>
      <c r="D8" s="7"/>
      <c r="F8" s="8"/>
      <c r="H8" s="9"/>
      <c r="N8" s="8"/>
      <c r="O8" s="14"/>
    </row>
    <row r="9" spans="1:15" x14ac:dyDescent="0.3">
      <c r="C9" s="7"/>
      <c r="D9" s="7"/>
      <c r="F9" s="8"/>
      <c r="H9" s="9"/>
      <c r="K9" s="7"/>
      <c r="L9" s="7"/>
      <c r="N9" s="8"/>
      <c r="O9" s="14"/>
    </row>
    <row r="10" spans="1:15" x14ac:dyDescent="0.3">
      <c r="C10" s="7"/>
      <c r="D10" s="7"/>
      <c r="F10" s="8"/>
      <c r="H10" s="9"/>
      <c r="K10" s="7"/>
      <c r="L10" s="7"/>
      <c r="N10" s="8"/>
      <c r="O10" s="14"/>
    </row>
    <row r="11" spans="1:15" x14ac:dyDescent="0.3">
      <c r="C11" s="7"/>
      <c r="D11" s="7"/>
      <c r="F11" s="8"/>
      <c r="H11" s="9"/>
      <c r="K11" s="7"/>
      <c r="L11" s="7"/>
      <c r="N11" s="8"/>
      <c r="O11" s="14"/>
    </row>
    <row r="12" spans="1:15" x14ac:dyDescent="0.3">
      <c r="C12" s="7"/>
      <c r="D12" s="7"/>
      <c r="F12" s="8"/>
      <c r="H12" s="9"/>
      <c r="K12" s="7"/>
      <c r="L12" s="7"/>
      <c r="N12" s="8"/>
      <c r="O12" s="14"/>
    </row>
    <row r="13" spans="1:15" x14ac:dyDescent="0.3">
      <c r="C13" s="7"/>
      <c r="D13" s="7"/>
      <c r="F13" s="8"/>
      <c r="H13" s="9"/>
      <c r="K13" s="7"/>
      <c r="L13" s="7"/>
      <c r="N13" s="8"/>
      <c r="O13" s="14"/>
    </row>
    <row r="14" spans="1:15" x14ac:dyDescent="0.3">
      <c r="C14" s="7"/>
      <c r="D14" s="7"/>
      <c r="F14" s="8"/>
      <c r="H14" s="9"/>
      <c r="K14" s="7"/>
      <c r="L14" s="7"/>
      <c r="N14" s="8"/>
      <c r="O14" s="14"/>
    </row>
    <row r="15" spans="1:15" x14ac:dyDescent="0.3">
      <c r="C15" s="7"/>
      <c r="D15" s="7"/>
      <c r="F15" s="8"/>
      <c r="H15" s="9"/>
      <c r="K15" s="7"/>
      <c r="L15" s="7"/>
      <c r="N15" s="8"/>
      <c r="O15" s="14"/>
    </row>
    <row r="16" spans="1:15" x14ac:dyDescent="0.3">
      <c r="C16" s="7"/>
      <c r="D16" s="7"/>
      <c r="F16" s="8"/>
      <c r="H16" s="9"/>
      <c r="K16" s="7"/>
      <c r="L16" s="7"/>
      <c r="N16" s="8"/>
      <c r="O16" s="14"/>
    </row>
    <row r="17" spans="1:15" x14ac:dyDescent="0.3">
      <c r="C17" s="7"/>
      <c r="D17" s="7"/>
      <c r="F17" s="8"/>
      <c r="H17" s="9"/>
      <c r="K17" s="7"/>
      <c r="L17" s="7"/>
      <c r="N17" s="8"/>
      <c r="O17" s="14"/>
    </row>
    <row r="18" spans="1:15" x14ac:dyDescent="0.3">
      <c r="C18" s="7"/>
      <c r="D18" s="7"/>
      <c r="F18" s="8"/>
      <c r="H18" s="9"/>
      <c r="K18" s="7"/>
      <c r="L18" s="7"/>
      <c r="N18" s="8"/>
      <c r="O18" s="14"/>
    </row>
    <row r="19" spans="1:15" x14ac:dyDescent="0.3">
      <c r="C19" s="7"/>
      <c r="D19" s="7"/>
      <c r="F19" s="8"/>
      <c r="H19" s="9"/>
      <c r="K19" s="7"/>
      <c r="L19" s="7"/>
      <c r="N19" s="8"/>
      <c r="O19" s="14"/>
    </row>
    <row r="20" spans="1:15" x14ac:dyDescent="0.3">
      <c r="C20" s="7"/>
      <c r="D20" s="7"/>
      <c r="F20" s="8"/>
      <c r="H20" s="9"/>
    </row>
    <row r="21" spans="1:15" x14ac:dyDescent="0.3">
      <c r="C21" s="7"/>
      <c r="D21" s="7"/>
      <c r="F21" s="8"/>
      <c r="H21" s="9"/>
      <c r="L21" s="7"/>
    </row>
    <row r="22" spans="1:15" x14ac:dyDescent="0.3">
      <c r="C22" s="7"/>
      <c r="D22" s="7"/>
      <c r="F22" s="8"/>
      <c r="H22" s="9"/>
    </row>
    <row r="23" spans="1:15" x14ac:dyDescent="0.3">
      <c r="C23" s="7"/>
      <c r="D23" s="7"/>
      <c r="F23" s="8"/>
      <c r="H23" s="9"/>
    </row>
    <row r="24" spans="1:15" x14ac:dyDescent="0.3">
      <c r="A24" s="18" t="s">
        <v>3</v>
      </c>
      <c r="B24" s="18"/>
      <c r="C24" s="19"/>
      <c r="D24" s="19">
        <f>SUM(D4:D23)</f>
        <v>94.861320000000006</v>
      </c>
      <c r="E24" s="18" t="s">
        <v>6</v>
      </c>
      <c r="F24" s="20"/>
      <c r="G24" s="18"/>
      <c r="H24" s="21"/>
    </row>
    <row r="25" spans="1:15" x14ac:dyDescent="0.3">
      <c r="C25" s="7"/>
      <c r="D25" s="7"/>
      <c r="F25" s="8"/>
      <c r="H25" s="9"/>
    </row>
    <row r="26" spans="1:15" x14ac:dyDescent="0.3">
      <c r="C26" s="7"/>
      <c r="D26" s="7"/>
      <c r="F26" s="8"/>
      <c r="H26" s="9"/>
    </row>
    <row r="27" spans="1:15" x14ac:dyDescent="0.3">
      <c r="C27" s="7"/>
      <c r="D27" s="7"/>
      <c r="F27" s="8"/>
      <c r="H27" s="9"/>
    </row>
    <row r="28" spans="1:15" x14ac:dyDescent="0.3">
      <c r="C28" s="7"/>
      <c r="D28" s="7"/>
      <c r="F28" s="8"/>
      <c r="H28" s="9"/>
    </row>
    <row r="29" spans="1:15" x14ac:dyDescent="0.3">
      <c r="C29" s="7"/>
      <c r="D29" s="7"/>
      <c r="F29" s="8"/>
      <c r="H29" s="9"/>
    </row>
    <row r="30" spans="1:15" x14ac:dyDescent="0.3">
      <c r="C30" s="7"/>
      <c r="D30" s="7"/>
      <c r="F30" s="8"/>
      <c r="H30" s="9"/>
    </row>
    <row r="31" spans="1:15" x14ac:dyDescent="0.3">
      <c r="C31" s="7"/>
      <c r="D31" s="7"/>
      <c r="F31" s="8"/>
      <c r="H31" s="9"/>
    </row>
    <row r="32" spans="1:15" x14ac:dyDescent="0.3">
      <c r="C32" s="7"/>
      <c r="D32" s="7"/>
      <c r="F32" s="8"/>
      <c r="H32" s="9"/>
    </row>
    <row r="33" spans="1:8" x14ac:dyDescent="0.3">
      <c r="C33" s="7"/>
      <c r="D33" s="7"/>
      <c r="F33" s="8"/>
      <c r="H33" s="9"/>
    </row>
    <row r="34" spans="1:8" x14ac:dyDescent="0.3">
      <c r="C34" s="7"/>
      <c r="D34" s="7"/>
      <c r="F34" s="8"/>
      <c r="H34" s="9"/>
    </row>
    <row r="35" spans="1:8" x14ac:dyDescent="0.3">
      <c r="C35" s="7"/>
      <c r="D35" s="7"/>
      <c r="F35" s="8"/>
    </row>
    <row r="36" spans="1:8" x14ac:dyDescent="0.3">
      <c r="C36" s="7"/>
      <c r="D36" s="7"/>
    </row>
    <row r="37" spans="1:8" x14ac:dyDescent="0.3">
      <c r="C37" s="7"/>
      <c r="D37" s="7"/>
    </row>
    <row r="38" spans="1:8" x14ac:dyDescent="0.3">
      <c r="C38" s="7"/>
      <c r="D38" s="7"/>
    </row>
    <row r="39" spans="1:8" x14ac:dyDescent="0.3">
      <c r="C39" s="7"/>
      <c r="D39" s="7"/>
    </row>
    <row r="40" spans="1:8" x14ac:dyDescent="0.3">
      <c r="A40" s="10"/>
      <c r="B40" s="10"/>
      <c r="C40" s="11"/>
      <c r="D40" s="11"/>
      <c r="E40" s="12"/>
    </row>
    <row r="41" spans="1:8" x14ac:dyDescent="0.3">
      <c r="C41" s="7"/>
      <c r="D41" s="7"/>
      <c r="E41" s="13"/>
    </row>
  </sheetData>
  <conditionalFormatting sqref="F8:F39 F4:F5">
    <cfRule type="top10" dxfId="5" priority="4" rank="6"/>
  </conditionalFormatting>
  <conditionalFormatting sqref="F7">
    <cfRule type="top10" dxfId="4" priority="3" rank="6"/>
  </conditionalFormatting>
  <conditionalFormatting sqref="I7">
    <cfRule type="top10" dxfId="3" priority="2" rank="6"/>
  </conditionalFormatting>
  <conditionalFormatting sqref="F6">
    <cfRule type="top10" dxfId="2" priority="1" rank="6"/>
  </conditionalFormatting>
  <hyperlinks>
    <hyperlink ref="H4" r:id="rId1"/>
    <hyperlink ref="H6" r:id="rId2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1"/>
  <sheetViews>
    <sheetView workbookViewId="0">
      <selection activeCell="H34" sqref="H34"/>
    </sheetView>
  </sheetViews>
  <sheetFormatPr defaultColWidth="9.109375" defaultRowHeight="14.4" x14ac:dyDescent="0.3"/>
  <cols>
    <col min="1" max="1" width="24.109375" style="6" bestFit="1" customWidth="1"/>
    <col min="2" max="2" width="3.44140625" style="6" bestFit="1" customWidth="1"/>
    <col min="3" max="4" width="5.33203125" style="6" bestFit="1" customWidth="1"/>
    <col min="5" max="6" width="4.21875" style="6" bestFit="1" customWidth="1"/>
    <col min="7" max="7" width="2.77734375" style="6" customWidth="1"/>
    <col min="8" max="8" width="108.5546875" style="6" bestFit="1" customWidth="1"/>
    <col min="9" max="9" width="12.109375" style="6" bestFit="1" customWidth="1"/>
    <col min="10" max="10" width="3.44140625" style="6" bestFit="1" customWidth="1"/>
    <col min="11" max="12" width="5.77734375" style="6" bestFit="1" customWidth="1"/>
    <col min="13" max="13" width="4.21875" style="6" bestFit="1" customWidth="1"/>
    <col min="14" max="16384" width="9.109375" style="6"/>
  </cols>
  <sheetData>
    <row r="1" spans="1:15" x14ac:dyDescent="0.3">
      <c r="A1" s="5" t="s">
        <v>120</v>
      </c>
    </row>
    <row r="3" spans="1:15" x14ac:dyDescent="0.3">
      <c r="A3" s="5" t="s">
        <v>0</v>
      </c>
      <c r="B3" s="5" t="s">
        <v>1</v>
      </c>
      <c r="C3" s="5" t="s">
        <v>2</v>
      </c>
      <c r="D3" s="5" t="s">
        <v>3</v>
      </c>
      <c r="H3" s="5" t="s">
        <v>4</v>
      </c>
      <c r="I3" s="5" t="s">
        <v>116</v>
      </c>
    </row>
    <row r="4" spans="1:15" x14ac:dyDescent="0.3">
      <c r="A4" s="6" t="s">
        <v>8</v>
      </c>
      <c r="B4" s="6">
        <v>1</v>
      </c>
      <c r="C4" s="7">
        <v>2</v>
      </c>
      <c r="D4" s="7">
        <f>B4*C4</f>
        <v>2</v>
      </c>
      <c r="E4" s="6" t="s">
        <v>6</v>
      </c>
      <c r="F4" s="8">
        <f>D4/$D$24</f>
        <v>1.7860715000142881E-2</v>
      </c>
      <c r="H4" s="9" t="s">
        <v>65</v>
      </c>
      <c r="K4" s="7"/>
      <c r="N4" s="8"/>
    </row>
    <row r="5" spans="1:15" x14ac:dyDescent="0.3">
      <c r="A5" s="6" t="s">
        <v>121</v>
      </c>
      <c r="B5" s="6">
        <v>1</v>
      </c>
      <c r="C5" s="7">
        <v>44.95</v>
      </c>
      <c r="D5" s="7">
        <f t="shared" ref="D5:D17" si="0">B5*C5</f>
        <v>44.95</v>
      </c>
      <c r="E5" s="6" t="s">
        <v>6</v>
      </c>
      <c r="F5" s="8">
        <f t="shared" ref="F5:F18" si="1">D5/$D$24</f>
        <v>0.40141956962821129</v>
      </c>
      <c r="H5" s="9" t="s">
        <v>122</v>
      </c>
      <c r="N5" s="8"/>
      <c r="O5" s="14"/>
    </row>
    <row r="6" spans="1:15" x14ac:dyDescent="0.3">
      <c r="A6" s="6" t="s">
        <v>21</v>
      </c>
      <c r="B6" s="6">
        <v>1</v>
      </c>
      <c r="C6" s="7">
        <v>0.38300000000000001</v>
      </c>
      <c r="D6" s="7">
        <f t="shared" si="0"/>
        <v>0.38300000000000001</v>
      </c>
      <c r="E6" s="6" t="s">
        <v>6</v>
      </c>
      <c r="F6" s="8">
        <f t="shared" si="1"/>
        <v>3.4203269225273618E-3</v>
      </c>
      <c r="H6" s="9" t="s">
        <v>22</v>
      </c>
      <c r="N6" s="8"/>
      <c r="O6" s="14"/>
    </row>
    <row r="7" spans="1:15" x14ac:dyDescent="0.3">
      <c r="A7" s="6" t="s">
        <v>23</v>
      </c>
      <c r="B7" s="6">
        <v>1</v>
      </c>
      <c r="C7" s="7">
        <v>0.38900000000000001</v>
      </c>
      <c r="D7" s="7">
        <f t="shared" si="0"/>
        <v>0.38900000000000001</v>
      </c>
      <c r="E7" s="6" t="s">
        <v>6</v>
      </c>
      <c r="F7" s="8">
        <f t="shared" si="1"/>
        <v>3.4739090675277905E-3</v>
      </c>
      <c r="H7" s="9" t="s">
        <v>24</v>
      </c>
      <c r="N7" s="8"/>
      <c r="O7" s="14"/>
    </row>
    <row r="8" spans="1:15" x14ac:dyDescent="0.3">
      <c r="A8" s="6" t="s">
        <v>25</v>
      </c>
      <c r="B8" s="6">
        <v>1</v>
      </c>
      <c r="C8" s="7">
        <v>0.32800000000000001</v>
      </c>
      <c r="D8" s="7">
        <f t="shared" si="0"/>
        <v>0.32800000000000001</v>
      </c>
      <c r="E8" s="6" t="s">
        <v>6</v>
      </c>
      <c r="F8" s="8">
        <f t="shared" si="1"/>
        <v>2.9291572600234328E-3</v>
      </c>
      <c r="H8" s="9" t="s">
        <v>26</v>
      </c>
      <c r="K8" s="7"/>
      <c r="N8" s="8"/>
      <c r="O8" s="14"/>
    </row>
    <row r="9" spans="1:15" x14ac:dyDescent="0.3">
      <c r="A9" s="6" t="s">
        <v>33</v>
      </c>
      <c r="B9" s="6">
        <f>B6+B7+B8</f>
        <v>3</v>
      </c>
      <c r="C9" s="7">
        <v>9.1999999999999998E-3</v>
      </c>
      <c r="D9" s="7">
        <f t="shared" si="0"/>
        <v>2.76E-2</v>
      </c>
      <c r="E9" s="6" t="s">
        <v>6</v>
      </c>
      <c r="F9" s="8">
        <f t="shared" si="1"/>
        <v>2.4647786700197178E-4</v>
      </c>
      <c r="H9" s="9" t="s">
        <v>34</v>
      </c>
      <c r="K9" s="7"/>
      <c r="L9" s="7"/>
      <c r="N9" s="8"/>
      <c r="O9" s="14"/>
    </row>
    <row r="10" spans="1:15" x14ac:dyDescent="0.3">
      <c r="A10" s="6" t="s">
        <v>5</v>
      </c>
      <c r="B10" s="6">
        <v>1</v>
      </c>
      <c r="C10" s="7">
        <v>18.190000000000001</v>
      </c>
      <c r="D10" s="7">
        <f t="shared" si="0"/>
        <v>18.190000000000001</v>
      </c>
      <c r="E10" s="6" t="s">
        <v>6</v>
      </c>
      <c r="F10" s="8">
        <f t="shared" si="1"/>
        <v>0.16244320292629952</v>
      </c>
      <c r="H10" s="9" t="s">
        <v>7</v>
      </c>
      <c r="K10" s="7"/>
      <c r="L10" s="7"/>
      <c r="N10" s="8"/>
      <c r="O10" s="14"/>
    </row>
    <row r="11" spans="1:15" x14ac:dyDescent="0.3">
      <c r="A11" s="6" t="s">
        <v>123</v>
      </c>
      <c r="B11" s="6">
        <v>2</v>
      </c>
      <c r="C11" s="7">
        <v>1.48</v>
      </c>
      <c r="D11" s="7">
        <f t="shared" si="0"/>
        <v>2.96</v>
      </c>
      <c r="E11" s="6" t="s">
        <v>6</v>
      </c>
      <c r="F11" s="8">
        <f t="shared" si="1"/>
        <v>2.6433858200211467E-2</v>
      </c>
      <c r="H11" s="9" t="s">
        <v>12</v>
      </c>
      <c r="K11" s="7"/>
      <c r="L11" s="7"/>
      <c r="N11" s="8"/>
      <c r="O11" s="14"/>
    </row>
    <row r="12" spans="1:15" x14ac:dyDescent="0.3">
      <c r="A12" s="6" t="s">
        <v>124</v>
      </c>
      <c r="B12" s="6">
        <v>1</v>
      </c>
      <c r="C12" s="7">
        <v>0.98</v>
      </c>
      <c r="D12" s="7">
        <f t="shared" si="0"/>
        <v>0.98</v>
      </c>
      <c r="E12" s="6" t="s">
        <v>6</v>
      </c>
      <c r="F12" s="8">
        <f t="shared" si="1"/>
        <v>8.751750350070012E-3</v>
      </c>
      <c r="H12" s="9" t="s">
        <v>126</v>
      </c>
      <c r="K12" s="7"/>
      <c r="L12" s="7"/>
      <c r="N12" s="8"/>
      <c r="O12" s="14"/>
    </row>
    <row r="13" spans="1:15" x14ac:dyDescent="0.3">
      <c r="A13" s="6" t="s">
        <v>124</v>
      </c>
      <c r="B13" s="6">
        <v>1</v>
      </c>
      <c r="C13" s="7">
        <v>1.22</v>
      </c>
      <c r="D13" s="7">
        <f t="shared" si="0"/>
        <v>1.22</v>
      </c>
      <c r="E13" s="6" t="s">
        <v>6</v>
      </c>
      <c r="F13" s="8">
        <f t="shared" si="1"/>
        <v>1.0895036150087158E-2</v>
      </c>
      <c r="H13" s="9" t="s">
        <v>127</v>
      </c>
      <c r="K13" s="7"/>
      <c r="L13" s="7"/>
      <c r="N13" s="8"/>
      <c r="O13" s="14"/>
    </row>
    <row r="14" spans="1:15" x14ac:dyDescent="0.3">
      <c r="A14" s="6" t="s">
        <v>125</v>
      </c>
      <c r="B14" s="6">
        <v>1</v>
      </c>
      <c r="C14" s="7">
        <v>15.2</v>
      </c>
      <c r="D14" s="7">
        <f t="shared" si="0"/>
        <v>15.2</v>
      </c>
      <c r="E14" s="6" t="s">
        <v>6</v>
      </c>
      <c r="F14" s="8">
        <f t="shared" si="1"/>
        <v>0.1357414340010859</v>
      </c>
      <c r="H14" s="9" t="s">
        <v>128</v>
      </c>
      <c r="K14" s="7"/>
      <c r="L14" s="7"/>
      <c r="N14" s="8"/>
      <c r="O14" s="14"/>
    </row>
    <row r="15" spans="1:15" x14ac:dyDescent="0.3">
      <c r="A15" s="6" t="s">
        <v>130</v>
      </c>
      <c r="B15" s="6">
        <v>1</v>
      </c>
      <c r="C15" s="7">
        <v>7.03</v>
      </c>
      <c r="D15" s="7">
        <f t="shared" si="0"/>
        <v>7.03</v>
      </c>
      <c r="E15" s="6" t="s">
        <v>6</v>
      </c>
      <c r="F15" s="8">
        <f t="shared" si="1"/>
        <v>6.2780413225502235E-2</v>
      </c>
      <c r="H15" s="9" t="s">
        <v>131</v>
      </c>
      <c r="K15" s="7"/>
      <c r="L15" s="7"/>
      <c r="N15" s="8"/>
      <c r="O15" s="14"/>
    </row>
    <row r="16" spans="1:15" x14ac:dyDescent="0.3">
      <c r="A16" s="6" t="s">
        <v>134</v>
      </c>
      <c r="B16" s="6">
        <v>1</v>
      </c>
      <c r="C16" s="7">
        <v>3.95</v>
      </c>
      <c r="D16" s="7">
        <f t="shared" si="0"/>
        <v>3.95</v>
      </c>
      <c r="E16" s="6" t="s">
        <v>6</v>
      </c>
      <c r="F16" s="8">
        <f t="shared" si="1"/>
        <v>3.5274912125282193E-2</v>
      </c>
      <c r="H16" s="9" t="s">
        <v>135</v>
      </c>
      <c r="K16" s="7"/>
      <c r="L16" s="7"/>
      <c r="N16" s="8"/>
      <c r="O16" s="14"/>
    </row>
    <row r="17" spans="1:15" x14ac:dyDescent="0.3">
      <c r="A17" s="6" t="s">
        <v>129</v>
      </c>
      <c r="B17" s="6">
        <v>1</v>
      </c>
      <c r="C17" s="7">
        <v>14.37</v>
      </c>
      <c r="D17" s="7">
        <f t="shared" si="0"/>
        <v>14.37</v>
      </c>
      <c r="E17" s="6" t="s">
        <v>6</v>
      </c>
      <c r="F17" s="8">
        <f t="shared" si="1"/>
        <v>0.1283292372760266</v>
      </c>
      <c r="H17" s="9" t="s">
        <v>132</v>
      </c>
      <c r="K17" s="7"/>
      <c r="L17" s="7"/>
      <c r="N17" s="8"/>
      <c r="O17" s="14"/>
    </row>
    <row r="18" spans="1:15" x14ac:dyDescent="0.3">
      <c r="A18" s="6" t="s">
        <v>62</v>
      </c>
      <c r="B18" s="6">
        <v>1</v>
      </c>
      <c r="C18" s="7"/>
      <c r="D18" s="7"/>
      <c r="F18" s="8">
        <f t="shared" si="1"/>
        <v>0</v>
      </c>
      <c r="H18" s="9"/>
      <c r="I18" s="6" t="s">
        <v>133</v>
      </c>
      <c r="L18" s="7"/>
      <c r="N18" s="8"/>
      <c r="O18" s="14"/>
    </row>
    <row r="19" spans="1:15" x14ac:dyDescent="0.3">
      <c r="K19" s="7"/>
      <c r="L19" s="7"/>
      <c r="N19" s="8"/>
      <c r="O19" s="14"/>
    </row>
    <row r="21" spans="1:15" x14ac:dyDescent="0.3">
      <c r="C21" s="7"/>
      <c r="D21" s="7"/>
      <c r="F21" s="8"/>
      <c r="H21" s="9"/>
      <c r="L21" s="7"/>
    </row>
    <row r="22" spans="1:15" x14ac:dyDescent="0.3">
      <c r="C22" s="7"/>
      <c r="D22" s="7"/>
      <c r="F22" s="8"/>
      <c r="H22" s="9"/>
    </row>
    <row r="23" spans="1:15" x14ac:dyDescent="0.3">
      <c r="C23" s="7"/>
      <c r="D23" s="7"/>
      <c r="F23" s="8"/>
      <c r="H23" s="9"/>
    </row>
    <row r="24" spans="1:15" x14ac:dyDescent="0.3">
      <c r="A24" s="18" t="s">
        <v>3</v>
      </c>
      <c r="B24" s="18"/>
      <c r="C24" s="19"/>
      <c r="D24" s="19">
        <f>SUM(D4:D23)</f>
        <v>111.97760000000002</v>
      </c>
      <c r="E24" s="18" t="s">
        <v>6</v>
      </c>
      <c r="F24" s="20"/>
      <c r="G24" s="18"/>
      <c r="H24" s="21"/>
    </row>
    <row r="25" spans="1:15" x14ac:dyDescent="0.3">
      <c r="C25" s="7"/>
      <c r="D25" s="7"/>
      <c r="F25" s="8"/>
      <c r="H25" s="9"/>
    </row>
    <row r="26" spans="1:15" x14ac:dyDescent="0.3">
      <c r="C26" s="7"/>
      <c r="D26" s="7"/>
      <c r="F26" s="8"/>
      <c r="H26" s="9"/>
    </row>
    <row r="27" spans="1:15" x14ac:dyDescent="0.3">
      <c r="C27" s="7"/>
      <c r="D27" s="7"/>
      <c r="F27" s="8"/>
      <c r="H27" s="9"/>
    </row>
    <row r="28" spans="1:15" x14ac:dyDescent="0.3">
      <c r="C28" s="7"/>
      <c r="D28" s="7"/>
      <c r="F28" s="8"/>
      <c r="H28" s="9"/>
    </row>
    <row r="29" spans="1:15" x14ac:dyDescent="0.3">
      <c r="C29" s="7"/>
      <c r="D29" s="7"/>
      <c r="F29" s="8"/>
      <c r="H29" s="9"/>
    </row>
    <row r="30" spans="1:15" x14ac:dyDescent="0.3">
      <c r="C30" s="7"/>
      <c r="D30" s="7"/>
      <c r="F30" s="8"/>
      <c r="H30" s="9"/>
    </row>
    <row r="31" spans="1:15" x14ac:dyDescent="0.3">
      <c r="C31" s="7"/>
      <c r="D31" s="7"/>
      <c r="F31" s="8"/>
      <c r="H31" s="9"/>
    </row>
    <row r="32" spans="1:15" x14ac:dyDescent="0.3">
      <c r="C32" s="7"/>
      <c r="D32" s="7"/>
      <c r="F32" s="8"/>
      <c r="H32" s="9"/>
    </row>
    <row r="33" spans="1:8" x14ac:dyDescent="0.3">
      <c r="C33" s="7"/>
      <c r="D33" s="7"/>
      <c r="F33" s="8"/>
      <c r="H33" s="9"/>
    </row>
    <row r="34" spans="1:8" x14ac:dyDescent="0.3">
      <c r="C34" s="7"/>
      <c r="D34" s="7"/>
      <c r="F34" s="8"/>
      <c r="H34" s="9"/>
    </row>
    <row r="35" spans="1:8" x14ac:dyDescent="0.3">
      <c r="C35" s="7"/>
      <c r="D35" s="7"/>
      <c r="F35" s="8"/>
    </row>
    <row r="36" spans="1:8" x14ac:dyDescent="0.3">
      <c r="C36" s="7"/>
      <c r="D36" s="7"/>
    </row>
    <row r="37" spans="1:8" x14ac:dyDescent="0.3">
      <c r="C37" s="7"/>
      <c r="D37" s="7"/>
    </row>
    <row r="38" spans="1:8" x14ac:dyDescent="0.3">
      <c r="C38" s="7"/>
      <c r="D38" s="7"/>
    </row>
    <row r="39" spans="1:8" x14ac:dyDescent="0.3">
      <c r="C39" s="7"/>
      <c r="D39" s="7"/>
    </row>
    <row r="40" spans="1:8" x14ac:dyDescent="0.3">
      <c r="A40" s="10"/>
      <c r="B40" s="10"/>
      <c r="C40" s="11"/>
      <c r="D40" s="11"/>
      <c r="E40" s="12"/>
    </row>
    <row r="41" spans="1:8" x14ac:dyDescent="0.3">
      <c r="C41" s="7"/>
      <c r="D41" s="7"/>
      <c r="E41" s="13"/>
    </row>
  </sheetData>
  <conditionalFormatting sqref="F21:F39 F4:F18">
    <cfRule type="top10" dxfId="1" priority="15" rank="6"/>
  </conditionalFormatting>
  <hyperlinks>
    <hyperlink ref="H9" r:id="rId1"/>
    <hyperlink ref="H4" r:id="rId2"/>
    <hyperlink ref="H10" r:id="rId3"/>
    <hyperlink ref="H11" r:id="rId4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Main Module - Xbee</vt:lpstr>
      <vt:lpstr>Sensor Module - Base</vt:lpstr>
      <vt:lpstr>Sensor Module - Heat Flux</vt:lpstr>
      <vt:lpstr>Sensor Module - SHT31</vt:lpstr>
      <vt:lpstr>Sensor Module - TSL2561</vt:lpstr>
      <vt:lpstr>Sensor Module - DS18B20</vt:lpstr>
      <vt:lpstr>Sensor Module - Pulse</vt:lpstr>
      <vt:lpstr>Sensor Module - S8</vt:lpstr>
      <vt:lpstr>Gateway</vt:lpstr>
      <vt:lpstr>Sheet9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2018-05-30T08:06:48Z</dcterms:modified>
</cp:coreProperties>
</file>