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desktop\新建文件夹\实验\物理实验\"/>
    </mc:Choice>
  </mc:AlternateContent>
  <xr:revisionPtr revIDLastSave="0" documentId="13_ncr:1_{F5412C08-5EE9-4448-819A-1F14FE6E1C70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表1部分" sheetId="1" r:id="rId1"/>
    <sheet name="表2部分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B3" i="2"/>
  <c r="B4" i="2"/>
  <c r="B5" i="2"/>
  <c r="B6" i="2"/>
  <c r="B7" i="2"/>
  <c r="B8" i="2"/>
  <c r="B9" i="2"/>
  <c r="B10" i="2"/>
  <c r="B11" i="2"/>
  <c r="B2" i="2"/>
  <c r="J3" i="1"/>
  <c r="I3" i="1"/>
  <c r="H3" i="1"/>
  <c r="F23" i="1"/>
  <c r="F24" i="1"/>
  <c r="F25" i="1"/>
  <c r="F22" i="1"/>
  <c r="F17" i="1"/>
  <c r="F18" i="1"/>
  <c r="F19" i="1"/>
  <c r="F20" i="1"/>
  <c r="F21" i="1"/>
  <c r="F16" i="1"/>
  <c r="F11" i="1"/>
  <c r="F12" i="1"/>
  <c r="F13" i="1"/>
  <c r="F14" i="1"/>
  <c r="F15" i="1"/>
  <c r="F10" i="1"/>
  <c r="F3" i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<sst xmlns="http://schemas.openxmlformats.org/spreadsheetml/2006/main" count="18" uniqueCount="18">
  <si>
    <t>B</t>
    <phoneticPr fontId="1" type="noConversion"/>
  </si>
  <si>
    <t>q</t>
    <phoneticPr fontId="1" type="noConversion"/>
  </si>
  <si>
    <t>T</t>
    <phoneticPr fontId="1" type="noConversion"/>
  </si>
  <si>
    <t>k</t>
    <phoneticPr fontId="1" type="noConversion"/>
  </si>
  <si>
    <r>
      <t>I</t>
    </r>
    <r>
      <rPr>
        <vertAlign val="subscript"/>
        <sz val="11"/>
        <color theme="1"/>
        <rFont val="Times New Roman"/>
        <family val="1"/>
      </rPr>
      <t>F</t>
    </r>
    <r>
      <rPr>
        <sz val="11"/>
        <color theme="1"/>
        <rFont val="Times New Roman"/>
        <family val="1"/>
      </rPr>
      <t>(nA)</t>
    </r>
    <phoneticPr fontId="1" type="noConversion"/>
  </si>
  <si>
    <r>
      <t>I</t>
    </r>
    <r>
      <rPr>
        <vertAlign val="subscript"/>
        <sz val="11"/>
        <color theme="1"/>
        <rFont val="Times New Roman"/>
        <family val="1"/>
      </rPr>
      <t>F</t>
    </r>
    <r>
      <rPr>
        <sz val="11"/>
        <color theme="1"/>
        <rFont val="Times New Roman"/>
        <family val="1"/>
      </rPr>
      <t>(*10 nA)</t>
    </r>
    <phoneticPr fontId="1" type="noConversion"/>
  </si>
  <si>
    <r>
      <t>I</t>
    </r>
    <r>
      <rPr>
        <vertAlign val="subscript"/>
        <sz val="11"/>
        <color theme="1"/>
        <rFont val="Times New Roman"/>
        <family val="1"/>
      </rPr>
      <t>F</t>
    </r>
    <r>
      <rPr>
        <sz val="11"/>
        <color theme="1"/>
        <rFont val="Times New Roman"/>
        <family val="1"/>
      </rPr>
      <t>(*10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nA)</t>
    </r>
    <phoneticPr fontId="1" type="noConversion"/>
  </si>
  <si>
    <r>
      <t>I</t>
    </r>
    <r>
      <rPr>
        <vertAlign val="subscript"/>
        <sz val="11"/>
        <color theme="1"/>
        <rFont val="Times New Roman"/>
        <family val="1"/>
      </rPr>
      <t>F</t>
    </r>
    <r>
      <rPr>
        <sz val="11"/>
        <color theme="1"/>
        <rFont val="Times New Roman"/>
        <family val="1"/>
      </rPr>
      <t>(*10</t>
    </r>
    <r>
      <rPr>
        <vertAlign val="super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nA)</t>
    </r>
    <phoneticPr fontId="1" type="noConversion"/>
  </si>
  <si>
    <r>
      <t>I</t>
    </r>
    <r>
      <rPr>
        <vertAlign val="subscript"/>
        <sz val="11"/>
        <color theme="1"/>
        <rFont val="Times New Roman"/>
        <family val="1"/>
      </rPr>
      <t>F</t>
    </r>
    <r>
      <rPr>
        <sz val="11"/>
        <color theme="1"/>
        <rFont val="Times New Roman"/>
        <family val="1"/>
      </rPr>
      <t>(A)</t>
    </r>
    <phoneticPr fontId="1" type="noConversion"/>
  </si>
  <si>
    <r>
      <rPr>
        <sz val="11"/>
        <color theme="1"/>
        <rFont val="仿宋"/>
        <family val="3"/>
        <charset val="134"/>
      </rPr>
      <t>由</t>
    </r>
    <r>
      <rPr>
        <sz val="11"/>
        <color theme="1"/>
        <rFont val="Times New Roman"/>
        <family val="1"/>
      </rPr>
      <t>I</t>
    </r>
    <r>
      <rPr>
        <vertAlign val="subscript"/>
        <sz val="11"/>
        <color theme="1"/>
        <rFont val="Times New Roman"/>
        <family val="1"/>
      </rPr>
      <t>F</t>
    </r>
    <r>
      <rPr>
        <sz val="11"/>
        <color theme="1"/>
        <rFont val="Times New Roman"/>
        <family val="1"/>
      </rPr>
      <t>=A*e^(B*V</t>
    </r>
    <r>
      <rPr>
        <vertAlign val="subscript"/>
        <sz val="11"/>
        <color theme="1"/>
        <rFont val="Times New Roman"/>
        <family val="1"/>
      </rPr>
      <t>F</t>
    </r>
    <r>
      <rPr>
        <sz val="11"/>
        <color theme="1"/>
        <rFont val="Times New Roman"/>
        <family val="1"/>
      </rPr>
      <t>),B=q/kT</t>
    </r>
    <phoneticPr fontId="1" type="noConversion"/>
  </si>
  <si>
    <r>
      <t>V</t>
    </r>
    <r>
      <rPr>
        <vertAlign val="subscript"/>
        <sz val="11"/>
        <color theme="1"/>
        <rFont val="Times New Roman"/>
        <family val="1"/>
      </rPr>
      <t>F</t>
    </r>
    <r>
      <rPr>
        <sz val="11"/>
        <color theme="1"/>
        <rFont val="Times New Roman"/>
        <family val="1"/>
      </rPr>
      <t>(V)</t>
    </r>
    <phoneticPr fontId="1" type="noConversion"/>
  </si>
  <si>
    <t>t(°C)</t>
    <phoneticPr fontId="1" type="noConversion"/>
  </si>
  <si>
    <t>T(K)</t>
    <phoneticPr fontId="1" type="noConversion"/>
  </si>
  <si>
    <r>
      <t>V</t>
    </r>
    <r>
      <rPr>
        <vertAlign val="subscript"/>
        <sz val="14"/>
        <color theme="1"/>
        <rFont val="Times New Roman"/>
        <family val="1"/>
      </rPr>
      <t>F</t>
    </r>
    <r>
      <rPr>
        <sz val="14"/>
        <color theme="1"/>
        <rFont val="Times New Roman"/>
        <family val="1"/>
      </rPr>
      <t>(V)</t>
    </r>
    <phoneticPr fontId="1" type="noConversion"/>
  </si>
  <si>
    <r>
      <rPr>
        <sz val="14"/>
        <color theme="1"/>
        <rFont val="仿宋"/>
        <family val="3"/>
        <charset val="134"/>
      </rPr>
      <t>灵敏度</t>
    </r>
    <phoneticPr fontId="1" type="noConversion"/>
  </si>
  <si>
    <r>
      <rPr>
        <sz val="14"/>
        <color theme="1"/>
        <rFont val="仿宋"/>
        <family val="3"/>
        <charset val="134"/>
      </rPr>
      <t>截距</t>
    </r>
    <r>
      <rPr>
        <sz val="14"/>
        <color theme="1"/>
        <rFont val="Times New Roman"/>
        <family val="1"/>
      </rPr>
      <t>(V)</t>
    </r>
    <phoneticPr fontId="1" type="noConversion"/>
  </si>
  <si>
    <r>
      <rPr>
        <sz val="14"/>
        <color theme="1"/>
        <rFont val="仿宋"/>
        <family val="3"/>
        <charset val="134"/>
      </rPr>
      <t>禁带宽度</t>
    </r>
    <phoneticPr fontId="1" type="noConversion"/>
  </si>
  <si>
    <r>
      <rPr>
        <sz val="14"/>
        <color theme="1"/>
        <rFont val="仿宋"/>
        <family val="3"/>
        <charset val="134"/>
      </rPr>
      <t>单位：</t>
    </r>
    <r>
      <rPr>
        <sz val="14"/>
        <color theme="1"/>
        <rFont val="Times New Roman"/>
        <family val="1"/>
      </rPr>
      <t>eV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</si>
</sst>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_ "/>
    <numFmt numFmtId="177" formatCode="0.0E+00"/>
    <numFmt numFmtId="182" formatCode="0.000E+00"/>
    <numFmt numFmtId="183" formatCode="#,##0.0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仿宋"/>
      <family val="3"/>
      <charset val="134"/>
    </font>
    <font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14"/>
      <color theme="1"/>
      <name val="Times New Roman"/>
      <family val="1"/>
    </font>
    <font>
      <vertAlign val="subscript"/>
      <sz val="14"/>
      <color theme="1"/>
      <name val="Times New Roman"/>
      <family val="1"/>
    </font>
    <font>
      <sz val="14"/>
      <color theme="1"/>
      <name val="仿宋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76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1" fontId="3" fillId="0" borderId="0" xfId="0" applyNumberFormat="1" applyFont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1" fontId="3" fillId="0" borderId="1" xfId="0" applyNumberFormat="1" applyFont="1" applyBorder="1" applyAlignment="1">
      <alignment horizontal="center"/>
    </xf>
    <xf numFmtId="182" fontId="3" fillId="0" borderId="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76" fontId="3" fillId="0" borderId="1" xfId="0" applyNumberFormat="1" applyFont="1" applyBorder="1" applyAlignment="1">
      <alignment horizontal="center"/>
    </xf>
    <xf numFmtId="177" fontId="3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76" fontId="6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83" fontId="6" fillId="0" borderId="1" xfId="0" applyNumberFormat="1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PN</a:t>
            </a:r>
            <a:r>
              <a:rPr lang="zh-CN" altLang="en-US"/>
              <a:t>结正向伏安特性曲线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表1部分!$F$1</c:f>
              <c:strCache>
                <c:ptCount val="1"/>
                <c:pt idx="0">
                  <c:v>IF(A)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3.0239063867016622E-2"/>
                  <c:y val="1.6185476815398076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表1部分!$A$2:$A$25</c:f>
              <c:numCache>
                <c:formatCode>0.000_ </c:formatCode>
                <c:ptCount val="24"/>
                <c:pt idx="0">
                  <c:v>0.35</c:v>
                </c:pt>
                <c:pt idx="1">
                  <c:v>0.36</c:v>
                </c:pt>
                <c:pt idx="2">
                  <c:v>0.37</c:v>
                </c:pt>
                <c:pt idx="3">
                  <c:v>0.38</c:v>
                </c:pt>
                <c:pt idx="4">
                  <c:v>0.39</c:v>
                </c:pt>
                <c:pt idx="5">
                  <c:v>0.4</c:v>
                </c:pt>
                <c:pt idx="6">
                  <c:v>0.41</c:v>
                </c:pt>
                <c:pt idx="7">
                  <c:v>0.42</c:v>
                </c:pt>
                <c:pt idx="8">
                  <c:v>0.43</c:v>
                </c:pt>
                <c:pt idx="9">
                  <c:v>0.44</c:v>
                </c:pt>
                <c:pt idx="10">
                  <c:v>0.45</c:v>
                </c:pt>
                <c:pt idx="11">
                  <c:v>0.46</c:v>
                </c:pt>
                <c:pt idx="12">
                  <c:v>0.47</c:v>
                </c:pt>
                <c:pt idx="13">
                  <c:v>0.48</c:v>
                </c:pt>
                <c:pt idx="14">
                  <c:v>0.49</c:v>
                </c:pt>
                <c:pt idx="15">
                  <c:v>0.5</c:v>
                </c:pt>
                <c:pt idx="16">
                  <c:v>0.51</c:v>
                </c:pt>
                <c:pt idx="17">
                  <c:v>0.52</c:v>
                </c:pt>
                <c:pt idx="18">
                  <c:v>0.53</c:v>
                </c:pt>
                <c:pt idx="19">
                  <c:v>0.54</c:v>
                </c:pt>
                <c:pt idx="20">
                  <c:v>0.55000000000000004</c:v>
                </c:pt>
                <c:pt idx="21">
                  <c:v>0.56000000000000005</c:v>
                </c:pt>
                <c:pt idx="22">
                  <c:v>0.56999999999999995</c:v>
                </c:pt>
                <c:pt idx="23">
                  <c:v>0.57999999999999996</c:v>
                </c:pt>
              </c:numCache>
            </c:numRef>
          </c:xVal>
          <c:yVal>
            <c:numRef>
              <c:f>表1部分!$F$2:$F$25</c:f>
              <c:numCache>
                <c:formatCode>0.00E+00</c:formatCode>
                <c:ptCount val="24"/>
                <c:pt idx="0" formatCode="0.0E+00">
                  <c:v>7.0000000000000005E-8</c:v>
                </c:pt>
                <c:pt idx="1">
                  <c:v>1.0000000000000001E-7</c:v>
                </c:pt>
                <c:pt idx="2">
                  <c:v>1.4500000000000001E-7</c:v>
                </c:pt>
                <c:pt idx="3">
                  <c:v>2.1200000000000002E-7</c:v>
                </c:pt>
                <c:pt idx="4">
                  <c:v>3.0700000000000004E-7</c:v>
                </c:pt>
                <c:pt idx="5">
                  <c:v>4.4900000000000001E-7</c:v>
                </c:pt>
                <c:pt idx="6">
                  <c:v>6.5600000000000005E-7</c:v>
                </c:pt>
                <c:pt idx="7">
                  <c:v>9.7700000000000013E-7</c:v>
                </c:pt>
                <c:pt idx="8">
                  <c:v>1.44E-6</c:v>
                </c:pt>
                <c:pt idx="9">
                  <c:v>2.1100000000000001E-6</c:v>
                </c:pt>
                <c:pt idx="10">
                  <c:v>3.0300000000000002E-6</c:v>
                </c:pt>
                <c:pt idx="11">
                  <c:v>4.4399999999999998E-6</c:v>
                </c:pt>
                <c:pt idx="12">
                  <c:v>6.7399999999999998E-6</c:v>
                </c:pt>
                <c:pt idx="13">
                  <c:v>9.5899999999999997E-6</c:v>
                </c:pt>
                <c:pt idx="14">
                  <c:v>1.45E-5</c:v>
                </c:pt>
                <c:pt idx="15">
                  <c:v>2.16E-5</c:v>
                </c:pt>
                <c:pt idx="16">
                  <c:v>3.1300000000000002E-5</c:v>
                </c:pt>
                <c:pt idx="17">
                  <c:v>4.5799999999999995E-5</c:v>
                </c:pt>
                <c:pt idx="18">
                  <c:v>6.8999999999999997E-5</c:v>
                </c:pt>
                <c:pt idx="19">
                  <c:v>9.98E-5</c:v>
                </c:pt>
                <c:pt idx="20">
                  <c:v>1.46E-4</c:v>
                </c:pt>
                <c:pt idx="21">
                  <c:v>2.1999999999999998E-4</c:v>
                </c:pt>
                <c:pt idx="22">
                  <c:v>3.1999999999999997E-4</c:v>
                </c:pt>
                <c:pt idx="23">
                  <c:v>4.7399999999999997E-4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71-4B32-9C66-3B3E45826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776895"/>
        <c:axId val="1499777375"/>
      </c:scatterChart>
      <c:valAx>
        <c:axId val="149977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V</a:t>
                </a:r>
                <a:r>
                  <a:rPr lang="en-US" altLang="zh-CN" baseline="-25000"/>
                  <a:t>F</a:t>
                </a:r>
                <a:r>
                  <a:rPr lang="en-US" altLang="zh-CN" baseline="0"/>
                  <a:t>(V)</a:t>
                </a:r>
                <a:endParaRPr lang="zh-CN" altLang="en-US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99777375"/>
        <c:crosses val="autoZero"/>
        <c:crossBetween val="midCat"/>
      </c:valAx>
      <c:valAx>
        <c:axId val="149977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I</a:t>
                </a:r>
                <a:r>
                  <a:rPr lang="en-US" altLang="zh-CN" baseline="-25000"/>
                  <a:t>F</a:t>
                </a:r>
                <a:r>
                  <a:rPr lang="en-US" altLang="zh-CN" baseline="0"/>
                  <a:t>(A)</a:t>
                </a:r>
                <a:endParaRPr lang="zh-CN" altLang="en-US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99776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表2部分!$C$1</c:f>
              <c:strCache>
                <c:ptCount val="1"/>
                <c:pt idx="0">
                  <c:v>VF(V)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2518955164527094"/>
                  <c:y val="3.59694128754967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仿宋" panose="02010609060101010101" pitchFamily="49" charset="-122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表2部分!$B$2:$B$11</c:f>
              <c:numCache>
                <c:formatCode>General</c:formatCode>
                <c:ptCount val="10"/>
                <c:pt idx="0">
                  <c:v>303.14999999999998</c:v>
                </c:pt>
                <c:pt idx="1">
                  <c:v>308.14999999999998</c:v>
                </c:pt>
                <c:pt idx="2">
                  <c:v>313.14999999999998</c:v>
                </c:pt>
                <c:pt idx="3">
                  <c:v>318.14999999999998</c:v>
                </c:pt>
                <c:pt idx="4">
                  <c:v>323.14999999999998</c:v>
                </c:pt>
                <c:pt idx="5">
                  <c:v>328.15</c:v>
                </c:pt>
                <c:pt idx="6">
                  <c:v>333.15</c:v>
                </c:pt>
                <c:pt idx="7">
                  <c:v>338.15</c:v>
                </c:pt>
                <c:pt idx="8">
                  <c:v>343.15</c:v>
                </c:pt>
                <c:pt idx="9">
                  <c:v>348.15</c:v>
                </c:pt>
              </c:numCache>
            </c:numRef>
          </c:xVal>
          <c:yVal>
            <c:numRef>
              <c:f>表2部分!$C$2:$C$11</c:f>
              <c:numCache>
                <c:formatCode>0.000_ </c:formatCode>
                <c:ptCount val="10"/>
                <c:pt idx="0">
                  <c:v>0.51700000000000002</c:v>
                </c:pt>
                <c:pt idx="1">
                  <c:v>0.502</c:v>
                </c:pt>
                <c:pt idx="2">
                  <c:v>0.49099999999999999</c:v>
                </c:pt>
                <c:pt idx="3">
                  <c:v>0.47699999999999998</c:v>
                </c:pt>
                <c:pt idx="4">
                  <c:v>0.46300000000000002</c:v>
                </c:pt>
                <c:pt idx="5">
                  <c:v>0.45</c:v>
                </c:pt>
                <c:pt idx="6">
                  <c:v>0.437</c:v>
                </c:pt>
                <c:pt idx="7">
                  <c:v>0.42299999999999999</c:v>
                </c:pt>
                <c:pt idx="8">
                  <c:v>0.41099999999999998</c:v>
                </c:pt>
                <c:pt idx="9">
                  <c:v>0.39800000000000002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45-43EC-8ECC-99D899C5F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087839"/>
        <c:axId val="1555090239"/>
      </c:scatterChart>
      <c:valAx>
        <c:axId val="1555087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仿宋" panose="02010609060101010101" pitchFamily="49" charset="-122"/>
                    <a:cs typeface="Times New Roman" panose="02020603050405020304" pitchFamily="18" charset="0"/>
                  </a:defRPr>
                </a:pPr>
                <a:r>
                  <a:rPr lang="en-US"/>
                  <a:t>T(K)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仿宋" panose="02010609060101010101" pitchFamily="49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仿宋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1555090239"/>
        <c:crosses val="autoZero"/>
        <c:crossBetween val="midCat"/>
      </c:valAx>
      <c:valAx>
        <c:axId val="155509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仿宋" panose="02010609060101010101" pitchFamily="49" charset="-122"/>
                    <a:cs typeface="Times New Roman" panose="02020603050405020304" pitchFamily="18" charset="0"/>
                  </a:defRPr>
                </a:pPr>
                <a:r>
                  <a:rPr lang="en-US"/>
                  <a:t>VF(V)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仿宋" panose="02010609060101010101" pitchFamily="49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仿宋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1555087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ea typeface="仿宋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 paperSize="9" orientation="landscape" horizontalDpi="1200" verticalDpi="12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129326</xdr:colOff>
      <xdr:row>3</xdr:row>
      <xdr:rowOff>129615</xdr:rowOff>
    </xdr:from>
    <xdr:to>
      <xdr:col>13</xdr:col>
      <xdr:colOff>69168</xdr:colOff>
      <xdr:row>19</xdr:row>
      <xdr:rowOff>39147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D5C8457-12D6-73D1-6500-7176A42B4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203500</xdr:colOff>
      <xdr:row>0</xdr:row>
      <xdr:rowOff>72352</xdr:rowOff>
    </xdr:from>
    <xdr:to>
      <xdr:col>13</xdr:col>
      <xdr:colOff>654538</xdr:colOff>
      <xdr:row>12</xdr:row>
      <xdr:rowOff>14654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21178A7-BF63-065B-4477-DDBC010C18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25"/>
  <sheetViews>
    <sheetView zoomScale="145" zoomScaleNormal="145" workbookViewId="0">
      <selection activeCell="H3" sqref="H3"/>
    </sheetView>
  </sheetViews>
  <sheetFormatPr defaultRowHeight="14" x14ac:dyDescent="0.3"/>
  <cols>
    <col min="1" max="1" width="5.83203125" style="1" bestFit="1" customWidth="1"/>
    <col min="2" max="2" width="5.6640625" style="2" bestFit="1" customWidth="1"/>
    <col min="3" max="3" width="8.9140625" style="2" bestFit="1" customWidth="1"/>
    <col min="4" max="5" width="9" style="2" bestFit="1" customWidth="1"/>
    <col min="6" max="6" width="7.9140625" style="3" bestFit="1" customWidth="1"/>
    <col min="7" max="7" width="6.6640625" style="4" bestFit="1" customWidth="1"/>
    <col min="8" max="8" width="7.9140625" style="4" bestFit="1" customWidth="1"/>
    <col min="9" max="9" width="6.6640625" style="4" bestFit="1" customWidth="1"/>
    <col min="10" max="10" width="8.83203125" style="4" bestFit="1" customWidth="1"/>
    <col min="11" max="16384" width="8.6640625" style="4"/>
  </cols>
  <sheetData>
    <row r="1" spans="1:10" ht="17.5" x14ac:dyDescent="0.45">
      <c r="A1" s="11" t="s">
        <v>10</v>
      </c>
      <c r="B1" s="6" t="s">
        <v>4</v>
      </c>
      <c r="C1" s="6" t="s">
        <v>5</v>
      </c>
      <c r="D1" s="6" t="s">
        <v>6</v>
      </c>
      <c r="E1" s="6" t="s">
        <v>7</v>
      </c>
      <c r="F1" s="7" t="s">
        <v>8</v>
      </c>
      <c r="G1" s="9" t="s">
        <v>9</v>
      </c>
      <c r="H1" s="5"/>
      <c r="I1" s="5"/>
      <c r="J1" s="5"/>
    </row>
    <row r="2" spans="1:10" x14ac:dyDescent="0.3">
      <c r="A2" s="11">
        <v>0.35</v>
      </c>
      <c r="B2" s="6">
        <v>70</v>
      </c>
      <c r="C2" s="6"/>
      <c r="D2" s="6"/>
      <c r="E2" s="6"/>
      <c r="F2" s="12">
        <f>B2*10^(-9)</f>
        <v>7.0000000000000005E-8</v>
      </c>
      <c r="G2" s="10" t="s">
        <v>0</v>
      </c>
      <c r="H2" s="6" t="s">
        <v>1</v>
      </c>
      <c r="I2" s="6" t="s">
        <v>2</v>
      </c>
      <c r="J2" s="6" t="s">
        <v>3</v>
      </c>
    </row>
    <row r="3" spans="1:10" x14ac:dyDescent="0.3">
      <c r="A3" s="11">
        <v>0.36</v>
      </c>
      <c r="B3" s="6">
        <v>100</v>
      </c>
      <c r="C3" s="6"/>
      <c r="D3" s="6"/>
      <c r="E3" s="6"/>
      <c r="F3" s="7">
        <f t="shared" ref="F3:F9" si="0">B3*10^(-9)</f>
        <v>1.0000000000000001E-7</v>
      </c>
      <c r="G3" s="10">
        <v>38.487000000000002</v>
      </c>
      <c r="H3" s="7">
        <f>1.6021892*10^(-19)</f>
        <v>1.6021892E-19</v>
      </c>
      <c r="I3" s="6">
        <f>23.7+273.15</f>
        <v>296.84999999999997</v>
      </c>
      <c r="J3" s="8">
        <f>H3/(G3*I3)</f>
        <v>1.4023702396263126E-23</v>
      </c>
    </row>
    <row r="4" spans="1:10" x14ac:dyDescent="0.3">
      <c r="A4" s="11">
        <v>0.37</v>
      </c>
      <c r="B4" s="6">
        <v>145</v>
      </c>
      <c r="C4" s="6"/>
      <c r="D4" s="6"/>
      <c r="E4" s="6"/>
      <c r="F4" s="7">
        <f t="shared" si="0"/>
        <v>1.4500000000000001E-7</v>
      </c>
      <c r="G4" s="2"/>
      <c r="H4" s="2"/>
      <c r="I4" s="2"/>
      <c r="J4" s="2"/>
    </row>
    <row r="5" spans="1:10" x14ac:dyDescent="0.3">
      <c r="A5" s="11">
        <v>0.38</v>
      </c>
      <c r="B5" s="6">
        <v>212</v>
      </c>
      <c r="C5" s="6"/>
      <c r="D5" s="6"/>
      <c r="E5" s="6"/>
      <c r="F5" s="7">
        <f t="shared" si="0"/>
        <v>2.1200000000000002E-7</v>
      </c>
      <c r="G5" s="2"/>
      <c r="H5" s="2"/>
      <c r="I5" s="2"/>
      <c r="J5" s="2"/>
    </row>
    <row r="6" spans="1:10" x14ac:dyDescent="0.3">
      <c r="A6" s="11">
        <v>0.39</v>
      </c>
      <c r="B6" s="6">
        <v>307</v>
      </c>
      <c r="C6" s="6"/>
      <c r="D6" s="6"/>
      <c r="E6" s="6"/>
      <c r="F6" s="7">
        <f t="shared" si="0"/>
        <v>3.0700000000000004E-7</v>
      </c>
      <c r="G6" s="2"/>
      <c r="H6" s="2"/>
      <c r="I6" s="2"/>
      <c r="J6" s="2"/>
    </row>
    <row r="7" spans="1:10" x14ac:dyDescent="0.3">
      <c r="A7" s="11">
        <v>0.4</v>
      </c>
      <c r="B7" s="6">
        <v>449</v>
      </c>
      <c r="C7" s="6"/>
      <c r="D7" s="6"/>
      <c r="E7" s="6"/>
      <c r="F7" s="7">
        <f t="shared" si="0"/>
        <v>4.4900000000000001E-7</v>
      </c>
      <c r="G7" s="2"/>
      <c r="H7" s="2"/>
      <c r="I7" s="2"/>
      <c r="J7" s="2"/>
    </row>
    <row r="8" spans="1:10" x14ac:dyDescent="0.3">
      <c r="A8" s="11">
        <v>0.41</v>
      </c>
      <c r="B8" s="6">
        <v>656</v>
      </c>
      <c r="C8" s="6"/>
      <c r="D8" s="6"/>
      <c r="E8" s="6"/>
      <c r="F8" s="7">
        <f t="shared" si="0"/>
        <v>6.5600000000000005E-7</v>
      </c>
      <c r="G8" s="2"/>
      <c r="H8" s="2"/>
      <c r="I8" s="2"/>
      <c r="J8" s="2"/>
    </row>
    <row r="9" spans="1:10" x14ac:dyDescent="0.3">
      <c r="A9" s="11">
        <v>0.42</v>
      </c>
      <c r="B9" s="6">
        <v>977</v>
      </c>
      <c r="C9" s="6"/>
      <c r="D9" s="6"/>
      <c r="E9" s="6"/>
      <c r="F9" s="7">
        <f t="shared" si="0"/>
        <v>9.7700000000000013E-7</v>
      </c>
      <c r="G9" s="2"/>
      <c r="H9" s="2"/>
      <c r="I9" s="2"/>
      <c r="J9" s="2"/>
    </row>
    <row r="10" spans="1:10" x14ac:dyDescent="0.3">
      <c r="A10" s="11">
        <v>0.43</v>
      </c>
      <c r="B10" s="6"/>
      <c r="C10" s="6">
        <v>144</v>
      </c>
      <c r="D10" s="6"/>
      <c r="E10" s="6"/>
      <c r="F10" s="7">
        <f>C10*10^(-8)</f>
        <v>1.44E-6</v>
      </c>
      <c r="G10" s="2"/>
      <c r="H10" s="2"/>
      <c r="I10" s="2"/>
      <c r="J10" s="2"/>
    </row>
    <row r="11" spans="1:10" x14ac:dyDescent="0.3">
      <c r="A11" s="11">
        <v>0.44</v>
      </c>
      <c r="B11" s="6"/>
      <c r="C11" s="6">
        <v>211</v>
      </c>
      <c r="D11" s="6"/>
      <c r="E11" s="6"/>
      <c r="F11" s="7">
        <f t="shared" ref="F11:F15" si="1">C11*10^(-8)</f>
        <v>2.1100000000000001E-6</v>
      </c>
      <c r="G11" s="2"/>
      <c r="H11" s="2"/>
      <c r="I11" s="2"/>
      <c r="J11" s="2"/>
    </row>
    <row r="12" spans="1:10" x14ac:dyDescent="0.3">
      <c r="A12" s="11">
        <v>0.45</v>
      </c>
      <c r="B12" s="6"/>
      <c r="C12" s="6">
        <v>303</v>
      </c>
      <c r="D12" s="6"/>
      <c r="E12" s="6"/>
      <c r="F12" s="7">
        <f t="shared" si="1"/>
        <v>3.0300000000000002E-6</v>
      </c>
      <c r="G12" s="2"/>
      <c r="H12" s="2"/>
      <c r="I12" s="2"/>
      <c r="J12" s="2"/>
    </row>
    <row r="13" spans="1:10" x14ac:dyDescent="0.3">
      <c r="A13" s="11">
        <v>0.46</v>
      </c>
      <c r="B13" s="6"/>
      <c r="C13" s="6">
        <v>444</v>
      </c>
      <c r="D13" s="6"/>
      <c r="E13" s="6"/>
      <c r="F13" s="7">
        <f t="shared" si="1"/>
        <v>4.4399999999999998E-6</v>
      </c>
      <c r="G13" s="2"/>
      <c r="H13" s="2"/>
      <c r="I13" s="2"/>
      <c r="J13" s="2"/>
    </row>
    <row r="14" spans="1:10" x14ac:dyDescent="0.3">
      <c r="A14" s="11">
        <v>0.47</v>
      </c>
      <c r="B14" s="6"/>
      <c r="C14" s="6">
        <v>674</v>
      </c>
      <c r="D14" s="6"/>
      <c r="E14" s="6"/>
      <c r="F14" s="7">
        <f t="shared" si="1"/>
        <v>6.7399999999999998E-6</v>
      </c>
      <c r="G14" s="2"/>
      <c r="H14" s="2"/>
      <c r="I14" s="2"/>
      <c r="J14" s="2"/>
    </row>
    <row r="15" spans="1:10" x14ac:dyDescent="0.3">
      <c r="A15" s="11">
        <v>0.48</v>
      </c>
      <c r="B15" s="6"/>
      <c r="C15" s="6">
        <v>959</v>
      </c>
      <c r="D15" s="6"/>
      <c r="E15" s="6"/>
      <c r="F15" s="7">
        <f t="shared" si="1"/>
        <v>9.5899999999999997E-6</v>
      </c>
      <c r="G15" s="2"/>
      <c r="H15" s="2"/>
      <c r="I15" s="2"/>
      <c r="J15" s="2"/>
    </row>
    <row r="16" spans="1:10" x14ac:dyDescent="0.3">
      <c r="A16" s="11">
        <v>0.49</v>
      </c>
      <c r="B16" s="6"/>
      <c r="C16" s="6"/>
      <c r="D16" s="6">
        <v>145</v>
      </c>
      <c r="E16" s="6"/>
      <c r="F16" s="7">
        <f>D16*10^(-7)</f>
        <v>1.45E-5</v>
      </c>
      <c r="G16" s="2"/>
      <c r="H16" s="2"/>
      <c r="I16" s="2"/>
      <c r="J16" s="2"/>
    </row>
    <row r="17" spans="1:10" x14ac:dyDescent="0.3">
      <c r="A17" s="11">
        <v>0.5</v>
      </c>
      <c r="B17" s="6"/>
      <c r="C17" s="6"/>
      <c r="D17" s="6">
        <v>216</v>
      </c>
      <c r="E17" s="6"/>
      <c r="F17" s="7">
        <f t="shared" ref="F17:F21" si="2">D17*10^(-7)</f>
        <v>2.16E-5</v>
      </c>
      <c r="G17" s="2"/>
      <c r="H17" s="2"/>
      <c r="I17" s="2"/>
      <c r="J17" s="2"/>
    </row>
    <row r="18" spans="1:10" x14ac:dyDescent="0.3">
      <c r="A18" s="11">
        <v>0.51</v>
      </c>
      <c r="B18" s="6"/>
      <c r="C18" s="6"/>
      <c r="D18" s="6">
        <v>313</v>
      </c>
      <c r="E18" s="6"/>
      <c r="F18" s="7">
        <f t="shared" si="2"/>
        <v>3.1300000000000002E-5</v>
      </c>
      <c r="G18" s="2"/>
      <c r="H18" s="2"/>
      <c r="I18" s="2"/>
      <c r="J18" s="2"/>
    </row>
    <row r="19" spans="1:10" x14ac:dyDescent="0.3">
      <c r="A19" s="11">
        <v>0.52</v>
      </c>
      <c r="B19" s="6"/>
      <c r="C19" s="6"/>
      <c r="D19" s="6">
        <v>458</v>
      </c>
      <c r="E19" s="6"/>
      <c r="F19" s="7">
        <f t="shared" si="2"/>
        <v>4.5799999999999995E-5</v>
      </c>
      <c r="G19" s="2"/>
      <c r="H19" s="2"/>
      <c r="I19" s="2"/>
      <c r="J19" s="2"/>
    </row>
    <row r="20" spans="1:10" x14ac:dyDescent="0.3">
      <c r="A20" s="11">
        <v>0.53</v>
      </c>
      <c r="B20" s="6"/>
      <c r="C20" s="6"/>
      <c r="D20" s="6">
        <v>690</v>
      </c>
      <c r="E20" s="6"/>
      <c r="F20" s="7">
        <f t="shared" si="2"/>
        <v>6.8999999999999997E-5</v>
      </c>
      <c r="G20" s="2"/>
      <c r="H20" s="2"/>
      <c r="I20" s="2"/>
      <c r="J20" s="2"/>
    </row>
    <row r="21" spans="1:10" x14ac:dyDescent="0.3">
      <c r="A21" s="11">
        <v>0.54</v>
      </c>
      <c r="B21" s="6"/>
      <c r="C21" s="6"/>
      <c r="D21" s="6">
        <v>998</v>
      </c>
      <c r="E21" s="6"/>
      <c r="F21" s="7">
        <f t="shared" si="2"/>
        <v>9.98E-5</v>
      </c>
      <c r="G21" s="2"/>
      <c r="H21" s="2"/>
      <c r="I21" s="2"/>
      <c r="J21" s="2"/>
    </row>
    <row r="22" spans="1:10" x14ac:dyDescent="0.3">
      <c r="A22" s="11">
        <v>0.55000000000000004</v>
      </c>
      <c r="B22" s="6"/>
      <c r="C22" s="6"/>
      <c r="D22" s="6"/>
      <c r="E22" s="6">
        <v>146</v>
      </c>
      <c r="F22" s="7">
        <f>E22*10^(-6)</f>
        <v>1.46E-4</v>
      </c>
      <c r="G22" s="2"/>
      <c r="H22" s="2"/>
      <c r="I22" s="2"/>
      <c r="J22" s="2"/>
    </row>
    <row r="23" spans="1:10" x14ac:dyDescent="0.3">
      <c r="A23" s="11">
        <v>0.56000000000000005</v>
      </c>
      <c r="B23" s="6"/>
      <c r="C23" s="6"/>
      <c r="D23" s="6"/>
      <c r="E23" s="6">
        <v>220</v>
      </c>
      <c r="F23" s="7">
        <f t="shared" ref="F23:F25" si="3">E23*10^(-6)</f>
        <v>2.1999999999999998E-4</v>
      </c>
      <c r="G23" s="2"/>
      <c r="H23" s="2"/>
      <c r="I23" s="2"/>
      <c r="J23" s="2"/>
    </row>
    <row r="24" spans="1:10" x14ac:dyDescent="0.3">
      <c r="A24" s="11">
        <v>0.56999999999999995</v>
      </c>
      <c r="B24" s="6"/>
      <c r="C24" s="6"/>
      <c r="D24" s="6"/>
      <c r="E24" s="6">
        <v>320</v>
      </c>
      <c r="F24" s="7">
        <f t="shared" si="3"/>
        <v>3.1999999999999997E-4</v>
      </c>
      <c r="G24" s="2"/>
      <c r="H24" s="2"/>
      <c r="I24" s="2"/>
      <c r="J24" s="2"/>
    </row>
    <row r="25" spans="1:10" x14ac:dyDescent="0.3">
      <c r="A25" s="11">
        <v>0.57999999999999996</v>
      </c>
      <c r="B25" s="6"/>
      <c r="C25" s="6"/>
      <c r="D25" s="6"/>
      <c r="E25" s="6">
        <v>474</v>
      </c>
      <c r="F25" s="7">
        <f t="shared" si="3"/>
        <v>4.7399999999999997E-4</v>
      </c>
      <c r="G25" s="2"/>
      <c r="H25" s="2"/>
      <c r="I25" s="2"/>
      <c r="J25" s="2"/>
    </row>
  </sheetData>
  <mergeCells count="1">
    <mergeCell ref="G1:J1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E2794-D9C6-438F-BB84-1F238CBB3217}">
  <sheetPr>
    <pageSetUpPr fitToPage="1"/>
  </sheetPr>
  <dimension ref="A1:F11"/>
  <sheetViews>
    <sheetView tabSelected="1" zoomScale="130" zoomScaleNormal="130" workbookViewId="0">
      <selection activeCell="P4" sqref="P4"/>
    </sheetView>
  </sheetViews>
  <sheetFormatPr defaultRowHeight="14" x14ac:dyDescent="0.3"/>
  <cols>
    <col min="1" max="1" width="5.9140625" style="4" bestFit="1" customWidth="1"/>
    <col min="2" max="2" width="8.33203125" style="4" bestFit="1" customWidth="1"/>
    <col min="3" max="3" width="7.1640625" style="4" bestFit="1" customWidth="1"/>
    <col min="4" max="4" width="8.33203125" style="4" bestFit="1" customWidth="1"/>
    <col min="5" max="5" width="9.1640625" style="4" bestFit="1" customWidth="1"/>
    <col min="6" max="6" width="11.08203125" style="4" bestFit="1" customWidth="1"/>
    <col min="7" max="16384" width="8.6640625" style="4"/>
  </cols>
  <sheetData>
    <row r="1" spans="1:6" ht="21" x14ac:dyDescent="0.55000000000000004">
      <c r="A1" s="13" t="s">
        <v>11</v>
      </c>
      <c r="B1" s="13" t="s">
        <v>12</v>
      </c>
      <c r="C1" s="13" t="s">
        <v>13</v>
      </c>
      <c r="D1" s="13" t="s">
        <v>14</v>
      </c>
      <c r="E1" s="13" t="s">
        <v>15</v>
      </c>
      <c r="F1" s="13" t="s">
        <v>16</v>
      </c>
    </row>
    <row r="2" spans="1:6" ht="18.5" x14ac:dyDescent="0.4">
      <c r="A2" s="13">
        <v>30</v>
      </c>
      <c r="B2" s="13">
        <f>A2+273.15</f>
        <v>303.14999999999998</v>
      </c>
      <c r="C2" s="14">
        <v>0.51700000000000002</v>
      </c>
      <c r="D2" s="13">
        <v>2.5999999999999999E-3</v>
      </c>
      <c r="E2" s="13">
        <v>1.3178000000000001</v>
      </c>
      <c r="F2" s="13" t="s">
        <v>17</v>
      </c>
    </row>
    <row r="3" spans="1:6" ht="18" x14ac:dyDescent="0.4">
      <c r="A3" s="13">
        <v>35</v>
      </c>
      <c r="B3" s="13">
        <f t="shared" ref="B3:B11" si="0">A3+273.15</f>
        <v>308.14999999999998</v>
      </c>
      <c r="C3" s="14">
        <v>0.502</v>
      </c>
      <c r="D3" s="15"/>
      <c r="E3" s="15"/>
      <c r="F3" s="16">
        <f>E2</f>
        <v>1.3178000000000001</v>
      </c>
    </row>
    <row r="4" spans="1:6" ht="18" x14ac:dyDescent="0.4">
      <c r="A4" s="13">
        <v>40</v>
      </c>
      <c r="B4" s="13">
        <f t="shared" si="0"/>
        <v>313.14999999999998</v>
      </c>
      <c r="C4" s="14">
        <v>0.49099999999999999</v>
      </c>
      <c r="D4" s="15"/>
      <c r="E4" s="15"/>
      <c r="F4" s="15"/>
    </row>
    <row r="5" spans="1:6" ht="18" x14ac:dyDescent="0.4">
      <c r="A5" s="13">
        <v>45</v>
      </c>
      <c r="B5" s="13">
        <f t="shared" si="0"/>
        <v>318.14999999999998</v>
      </c>
      <c r="C5" s="14">
        <v>0.47699999999999998</v>
      </c>
      <c r="D5" s="15"/>
      <c r="E5" s="15"/>
      <c r="F5" s="15"/>
    </row>
    <row r="6" spans="1:6" ht="18" x14ac:dyDescent="0.4">
      <c r="A6" s="13">
        <v>50</v>
      </c>
      <c r="B6" s="13">
        <f t="shared" si="0"/>
        <v>323.14999999999998</v>
      </c>
      <c r="C6" s="14">
        <v>0.46300000000000002</v>
      </c>
      <c r="D6" s="15"/>
      <c r="E6" s="15"/>
      <c r="F6" s="15"/>
    </row>
    <row r="7" spans="1:6" ht="18" x14ac:dyDescent="0.4">
      <c r="A7" s="13">
        <v>55</v>
      </c>
      <c r="B7" s="13">
        <f t="shared" si="0"/>
        <v>328.15</v>
      </c>
      <c r="C7" s="14">
        <v>0.45</v>
      </c>
      <c r="D7" s="15"/>
      <c r="E7" s="15"/>
      <c r="F7" s="15"/>
    </row>
    <row r="8" spans="1:6" ht="18" x14ac:dyDescent="0.4">
      <c r="A8" s="13">
        <v>60</v>
      </c>
      <c r="B8" s="13">
        <f t="shared" si="0"/>
        <v>333.15</v>
      </c>
      <c r="C8" s="14">
        <v>0.437</v>
      </c>
      <c r="D8" s="15"/>
      <c r="E8" s="15"/>
      <c r="F8" s="15"/>
    </row>
    <row r="9" spans="1:6" ht="18" x14ac:dyDescent="0.4">
      <c r="A9" s="13">
        <v>65</v>
      </c>
      <c r="B9" s="13">
        <f t="shared" si="0"/>
        <v>338.15</v>
      </c>
      <c r="C9" s="14">
        <v>0.42299999999999999</v>
      </c>
      <c r="D9" s="15"/>
      <c r="E9" s="15"/>
      <c r="F9" s="15"/>
    </row>
    <row r="10" spans="1:6" ht="18" x14ac:dyDescent="0.4">
      <c r="A10" s="13">
        <v>70</v>
      </c>
      <c r="B10" s="13">
        <f t="shared" si="0"/>
        <v>343.15</v>
      </c>
      <c r="C10" s="14">
        <v>0.41099999999999998</v>
      </c>
      <c r="D10" s="15"/>
      <c r="E10" s="15"/>
      <c r="F10" s="15"/>
    </row>
    <row r="11" spans="1:6" ht="18" x14ac:dyDescent="0.4">
      <c r="A11" s="13">
        <v>75</v>
      </c>
      <c r="B11" s="13">
        <f t="shared" si="0"/>
        <v>348.15</v>
      </c>
      <c r="C11" s="14">
        <v>0.39800000000000002</v>
      </c>
      <c r="D11" s="15"/>
      <c r="E11" s="15"/>
      <c r="F11" s="15"/>
    </row>
  </sheetData>
  <phoneticPr fontId="1" type="noConversion"/>
  <printOptions horizontalCentered="1" verticalCentered="1"/>
  <pageMargins left="0.98425196850393704" right="0.98425196850393704" top="0.98425196850393704" bottom="0.98425196850393704" header="0.51181102362204722" footer="0.51181102362204722"/>
  <pageSetup paperSize="9" scale="94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表1部分</vt:lpstr>
      <vt:lpstr>表2部分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贾云翔</dc:creator>
  <cp:lastModifiedBy>贾云翔</cp:lastModifiedBy>
  <cp:lastPrinted>2023-05-20T23:46:03Z</cp:lastPrinted>
  <dcterms:created xsi:type="dcterms:W3CDTF">2015-06-05T18:19:34Z</dcterms:created>
  <dcterms:modified xsi:type="dcterms:W3CDTF">2023-05-20T23:46:18Z</dcterms:modified>
</cp:coreProperties>
</file>