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465\Desktop\实验\物理实验\"/>
    </mc:Choice>
  </mc:AlternateContent>
  <xr:revisionPtr revIDLastSave="0" documentId="13_ncr:1_{5C2F556F-33C5-4903-A1B6-AE1C9E4B4A19}" xr6:coauthVersionLast="47" xr6:coauthVersionMax="47" xr10:uidLastSave="{00000000-0000-0000-0000-000000000000}"/>
  <bookViews>
    <workbookView xWindow="-110" yWindow="-110" windowWidth="25820" windowHeight="13900" tabRatio="735" activeTab="8" xr2:uid="{FE7F8C2F-B29C-4FC3-8546-523B8F1E3AC1}"/>
  </bookViews>
  <sheets>
    <sheet name="k" sheetId="8" r:id="rId1"/>
    <sheet name="u" sheetId="2" r:id="rId2"/>
    <sheet name="(1)" sheetId="11" r:id="rId3"/>
    <sheet name=" (2)" sheetId="12" r:id="rId4"/>
    <sheet name="（1） (2)" sheetId="13" r:id="rId5"/>
    <sheet name="打印" sheetId="14" r:id="rId6"/>
    <sheet name="限定的方法" sheetId="3" r:id="rId7"/>
    <sheet name="别人的a" sheetId="15" r:id="rId8"/>
    <sheet name="打印别人的图" sheetId="17" r:id="rId9"/>
    <sheet name="别人呢的k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7" l="1"/>
  <c r="B13" i="17"/>
  <c r="A6" i="17"/>
  <c r="C10" i="17" s="1"/>
  <c r="C5" i="17"/>
  <c r="C4" i="17"/>
  <c r="C3" i="17"/>
  <c r="D2" i="17"/>
  <c r="F2" i="17" s="1"/>
  <c r="C2" i="17"/>
  <c r="B9" i="16"/>
  <c r="B8" i="16"/>
  <c r="B7" i="16"/>
  <c r="B6" i="16"/>
  <c r="B5" i="16"/>
  <c r="B4" i="16"/>
  <c r="B3" i="16"/>
  <c r="B15" i="15"/>
  <c r="D2" i="15" s="1"/>
  <c r="F2" i="15" s="1"/>
  <c r="B13" i="15"/>
  <c r="A6" i="15"/>
  <c r="C4" i="15" s="1"/>
  <c r="O5" i="13"/>
  <c r="K3" i="13"/>
  <c r="K4" i="13"/>
  <c r="K5" i="13"/>
  <c r="K6" i="13"/>
  <c r="K7" i="13"/>
  <c r="K8" i="13"/>
  <c r="K2" i="13"/>
  <c r="M5" i="13"/>
  <c r="K12" i="13"/>
  <c r="L5" i="13" s="1"/>
  <c r="N5" i="13" s="1"/>
  <c r="O5" i="12"/>
  <c r="M5" i="12"/>
  <c r="L15" i="12"/>
  <c r="M2" i="12"/>
  <c r="L13" i="12"/>
  <c r="O2" i="12"/>
  <c r="F2" i="12"/>
  <c r="F7" i="12"/>
  <c r="D7" i="12"/>
  <c r="E7" i="12"/>
  <c r="P2" i="12"/>
  <c r="B16" i="14"/>
  <c r="D3" i="14" s="1"/>
  <c r="F3" i="14" s="1"/>
  <c r="B14" i="14"/>
  <c r="A7" i="14"/>
  <c r="C9" i="14" s="1"/>
  <c r="I10" i="13"/>
  <c r="J12" i="13"/>
  <c r="L2" i="13" s="1"/>
  <c r="N2" i="13" s="1"/>
  <c r="J10" i="13"/>
  <c r="I12" i="13"/>
  <c r="B15" i="13"/>
  <c r="D2" i="13" s="1"/>
  <c r="F2" i="13" s="1"/>
  <c r="B13" i="13"/>
  <c r="C11" i="13"/>
  <c r="C10" i="13"/>
  <c r="C9" i="13"/>
  <c r="C8" i="13"/>
  <c r="A6" i="13"/>
  <c r="C7" i="13" s="1"/>
  <c r="C5" i="13"/>
  <c r="C4" i="13"/>
  <c r="C3" i="13"/>
  <c r="C2" i="13"/>
  <c r="L3" i="12"/>
  <c r="L4" i="12"/>
  <c r="L5" i="12"/>
  <c r="L6" i="12"/>
  <c r="L7" i="12"/>
  <c r="L8" i="12"/>
  <c r="L9" i="12"/>
  <c r="L10" i="12"/>
  <c r="L11" i="12"/>
  <c r="L2" i="12"/>
  <c r="K15" i="12"/>
  <c r="K13" i="12"/>
  <c r="J13" i="12"/>
  <c r="B15" i="12"/>
  <c r="D2" i="12" s="1"/>
  <c r="B13" i="12"/>
  <c r="A6" i="12"/>
  <c r="C11" i="12" s="1"/>
  <c r="C4" i="12"/>
  <c r="C3" i="12"/>
  <c r="B15" i="11"/>
  <c r="D2" i="11" s="1"/>
  <c r="F2" i="11" s="1"/>
  <c r="J12" i="11"/>
  <c r="L2" i="11" s="1"/>
  <c r="N2" i="11" s="1"/>
  <c r="J10" i="11"/>
  <c r="K8" i="11"/>
  <c r="K7" i="11"/>
  <c r="K6" i="11"/>
  <c r="I6" i="11"/>
  <c r="K5" i="11"/>
  <c r="K4" i="11"/>
  <c r="K3" i="11"/>
  <c r="K2" i="11"/>
  <c r="K10" i="11" s="1"/>
  <c r="B13" i="11"/>
  <c r="A6" i="11"/>
  <c r="C5" i="11" s="1"/>
  <c r="A6" i="3"/>
  <c r="C9" i="3" s="1"/>
  <c r="B15" i="3"/>
  <c r="D2" i="3" s="1"/>
  <c r="D4" i="8"/>
  <c r="D5" i="8"/>
  <c r="D6" i="8"/>
  <c r="D7" i="8"/>
  <c r="D8" i="8"/>
  <c r="D9" i="8"/>
  <c r="D3" i="8"/>
  <c r="B25" i="8"/>
  <c r="B24" i="8"/>
  <c r="B23" i="8"/>
  <c r="B22" i="8"/>
  <c r="B21" i="8"/>
  <c r="B20" i="8"/>
  <c r="B19" i="8"/>
  <c r="B4" i="8"/>
  <c r="B5" i="8"/>
  <c r="B6" i="8"/>
  <c r="B7" i="8"/>
  <c r="B8" i="8"/>
  <c r="B9" i="8"/>
  <c r="B3" i="8"/>
  <c r="B13" i="3"/>
  <c r="E3" i="2"/>
  <c r="E4" i="2"/>
  <c r="E5" i="2"/>
  <c r="E6" i="2"/>
  <c r="E7" i="2"/>
  <c r="E8" i="2"/>
  <c r="E9" i="2"/>
  <c r="E10" i="2"/>
  <c r="E11" i="2"/>
  <c r="E2" i="2"/>
  <c r="G2" i="17" l="1"/>
  <c r="F5" i="17"/>
  <c r="C6" i="17"/>
  <c r="C13" i="17" s="1"/>
  <c r="C7" i="17"/>
  <c r="C8" i="17"/>
  <c r="C9" i="17"/>
  <c r="C11" i="17"/>
  <c r="F5" i="15"/>
  <c r="G2" i="15"/>
  <c r="C11" i="15"/>
  <c r="C6" i="15"/>
  <c r="C9" i="15"/>
  <c r="C2" i="15"/>
  <c r="C8" i="15"/>
  <c r="C3" i="15"/>
  <c r="C10" i="15"/>
  <c r="C5" i="15"/>
  <c r="C7" i="15"/>
  <c r="P5" i="12"/>
  <c r="C4" i="14"/>
  <c r="C5" i="14"/>
  <c r="C6" i="14"/>
  <c r="C10" i="14"/>
  <c r="C11" i="14"/>
  <c r="C12" i="14"/>
  <c r="C3" i="14"/>
  <c r="F6" i="14"/>
  <c r="G3" i="14"/>
  <c r="C7" i="14"/>
  <c r="C8" i="14"/>
  <c r="O2" i="13"/>
  <c r="F5" i="13"/>
  <c r="G2" i="13"/>
  <c r="C6" i="13"/>
  <c r="C13" i="13" s="1"/>
  <c r="C5" i="12"/>
  <c r="C2" i="12"/>
  <c r="F5" i="12"/>
  <c r="G2" i="12"/>
  <c r="C6" i="12"/>
  <c r="C7" i="12"/>
  <c r="C8" i="12"/>
  <c r="C9" i="12"/>
  <c r="C10" i="12"/>
  <c r="O2" i="11"/>
  <c r="N5" i="11"/>
  <c r="O5" i="11" s="1"/>
  <c r="F5" i="11"/>
  <c r="G2" i="11"/>
  <c r="C6" i="11"/>
  <c r="C7" i="11"/>
  <c r="C8" i="11"/>
  <c r="C9" i="11"/>
  <c r="C10" i="11"/>
  <c r="C11" i="11"/>
  <c r="C2" i="11"/>
  <c r="C3" i="11"/>
  <c r="C4" i="11"/>
  <c r="C3" i="3"/>
  <c r="C2" i="3"/>
  <c r="C11" i="3"/>
  <c r="C10" i="3"/>
  <c r="C8" i="3"/>
  <c r="C7" i="3"/>
  <c r="C6" i="3"/>
  <c r="C5" i="3"/>
  <c r="C4" i="3"/>
  <c r="C13" i="3" s="1"/>
  <c r="G5" i="17" l="1"/>
  <c r="C13" i="15"/>
  <c r="G5" i="15" s="1"/>
  <c r="C14" i="14"/>
  <c r="G6" i="14"/>
  <c r="K10" i="13"/>
  <c r="G5" i="13"/>
  <c r="C13" i="12"/>
  <c r="G5" i="12" s="1"/>
  <c r="C13" i="11"/>
  <c r="G5" i="11"/>
  <c r="F2" i="3"/>
  <c r="G2" i="3" s="1"/>
  <c r="F5" i="3" l="1"/>
  <c r="G5" i="3" s="1"/>
</calcChain>
</file>

<file path=xl/sharedStrings.xml><?xml version="1.0" encoding="utf-8"?>
<sst xmlns="http://schemas.openxmlformats.org/spreadsheetml/2006/main" count="219" uniqueCount="63">
  <si>
    <t>第一次测量灵敏度：初值可能是1.0</t>
    <phoneticPr fontId="1" type="noConversion"/>
  </si>
  <si>
    <t>质量(g)</t>
    <phoneticPr fontId="1" type="noConversion"/>
  </si>
  <si>
    <t>△F(N)</t>
    <phoneticPr fontId="1" type="noConversion"/>
  </si>
  <si>
    <t>△U(mv)</t>
    <phoneticPr fontId="1" type="noConversion"/>
  </si>
  <si>
    <t>k</t>
    <phoneticPr fontId="1" type="noConversion"/>
  </si>
  <si>
    <t>实验次数</t>
    <phoneticPr fontId="1" type="noConversion"/>
  </si>
  <si>
    <t>-0.0</t>
    <phoneticPr fontId="1" type="noConversion"/>
  </si>
  <si>
    <t>0.0</t>
    <phoneticPr fontId="1" type="noConversion"/>
  </si>
  <si>
    <t>-0.1</t>
    <phoneticPr fontId="1" type="noConversion"/>
  </si>
  <si>
    <t>U1(初值)</t>
    <phoneticPr fontId="1" type="noConversion"/>
  </si>
  <si>
    <t>U2(最大值)</t>
    <phoneticPr fontId="1" type="noConversion"/>
  </si>
  <si>
    <t>△U</t>
    <phoneticPr fontId="1" type="noConversion"/>
  </si>
  <si>
    <t>U3(结束值)                          (可能代表的误差)</t>
    <phoneticPr fontId="1" type="noConversion"/>
  </si>
  <si>
    <t>ɑ</t>
    <phoneticPr fontId="1" type="noConversion"/>
  </si>
  <si>
    <r>
      <rPr>
        <sz val="11"/>
        <color theme="1"/>
        <rFont val="仿宋"/>
        <family val="3"/>
        <charset val="134"/>
      </rPr>
      <t>△</t>
    </r>
    <r>
      <rPr>
        <sz val="11"/>
        <color theme="1"/>
        <rFont val="Times New Roman"/>
        <family val="1"/>
      </rPr>
      <t>U</t>
    </r>
    <phoneticPr fontId="1" type="noConversion"/>
  </si>
  <si>
    <r>
      <rPr>
        <sz val="11"/>
        <color theme="1"/>
        <rFont val="仿宋"/>
        <family val="3"/>
        <charset val="134"/>
      </rPr>
      <t>平均△</t>
    </r>
    <r>
      <rPr>
        <sz val="11"/>
        <color theme="1"/>
        <rFont val="Times New Roman"/>
        <family val="1"/>
      </rPr>
      <t>U</t>
    </r>
    <phoneticPr fontId="1" type="noConversion"/>
  </si>
  <si>
    <r>
      <t>π*(D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+D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</si>
  <si>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theme="1"/>
        <rFont val="Segoe UI Symbol"/>
        <family val="2"/>
      </rPr>
      <t>△</t>
    </r>
    <r>
      <rPr>
        <vertAlign val="subscript"/>
        <sz val="11"/>
        <color theme="1"/>
        <rFont val="等线 Light"/>
        <family val="3"/>
        <charset val="134"/>
      </rPr>
      <t>A</t>
    </r>
    <r>
      <rPr>
        <vertAlign val="subscript"/>
        <sz val="11"/>
        <color theme="1"/>
        <rFont val="Segoe UI Symbol"/>
        <family val="3"/>
      </rPr>
      <t>△</t>
    </r>
    <r>
      <rPr>
        <vertAlign val="subscript"/>
        <sz val="11"/>
        <color theme="1"/>
        <rFont val="等线 Light"/>
        <family val="3"/>
        <charset val="134"/>
      </rPr>
      <t>u</t>
    </r>
    <phoneticPr fontId="1" type="noConversion"/>
  </si>
  <si>
    <r>
      <rPr>
        <sz val="11"/>
        <color theme="1"/>
        <rFont val="Segoe UI Symbol"/>
        <family val="2"/>
      </rPr>
      <t>△</t>
    </r>
    <r>
      <rPr>
        <vertAlign val="sub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Segoe UI Symbol"/>
        <family val="3"/>
      </rPr>
      <t>△</t>
    </r>
    <r>
      <rPr>
        <vertAlign val="subscript"/>
        <sz val="11"/>
        <color theme="1"/>
        <rFont val="Times New Roman"/>
        <family val="3"/>
      </rPr>
      <t>u</t>
    </r>
    <phoneticPr fontId="1" type="noConversion"/>
  </si>
  <si>
    <r>
      <t>u</t>
    </r>
    <r>
      <rPr>
        <vertAlign val="subscript"/>
        <sz val="11"/>
        <color theme="1"/>
        <rFont val="仿宋"/>
        <family val="3"/>
        <charset val="134"/>
      </rPr>
      <t>△u</t>
    </r>
    <phoneticPr fontId="1" type="noConversion"/>
  </si>
  <si>
    <r>
      <t>u</t>
    </r>
    <r>
      <rPr>
        <vertAlign val="subscript"/>
        <sz val="11"/>
        <color theme="1"/>
        <rFont val="仿宋"/>
        <family val="3"/>
        <charset val="134"/>
      </rPr>
      <t>r△u</t>
    </r>
    <phoneticPr fontId="1" type="noConversion"/>
  </si>
  <si>
    <r>
      <t>ɑ</t>
    </r>
    <r>
      <rPr>
        <vertAlign val="subscript"/>
        <sz val="11"/>
        <color theme="1"/>
        <rFont val="仿宋"/>
        <family val="3"/>
        <charset val="134"/>
      </rPr>
      <t>△ɑ</t>
    </r>
    <phoneticPr fontId="1" type="noConversion"/>
  </si>
  <si>
    <r>
      <rPr>
        <sz val="11"/>
        <color theme="1"/>
        <rFont val="仿宋"/>
        <family val="3"/>
        <charset val="134"/>
      </rPr>
      <t>ɑ</t>
    </r>
    <r>
      <rPr>
        <vertAlign val="subscript"/>
        <sz val="11"/>
        <color theme="1"/>
        <rFont val="仿宋"/>
        <family val="3"/>
        <charset val="134"/>
      </rPr>
      <t>r△ɑ</t>
    </r>
    <phoneticPr fontId="1" type="noConversion"/>
  </si>
  <si>
    <t xml:space="preserve"> </t>
    <phoneticPr fontId="1" type="noConversion"/>
  </si>
  <si>
    <t>△U(mv)修正</t>
    <phoneticPr fontId="1" type="noConversion"/>
  </si>
  <si>
    <t>第二次测量灵敏度</t>
    <phoneticPr fontId="1" type="noConversion"/>
  </si>
  <si>
    <t>估算标准偏差</t>
    <phoneticPr fontId="1" type="noConversion"/>
  </si>
  <si>
    <r>
      <rPr>
        <sz val="11"/>
        <color theme="1"/>
        <rFont val="仿宋"/>
        <family val="3"/>
        <charset val="134"/>
      </rPr>
      <t>平均</t>
    </r>
    <r>
      <rPr>
        <sz val="11"/>
        <color theme="1"/>
        <rFont val="Microsoft YaHei UI"/>
        <family val="3"/>
        <charset val="1"/>
      </rPr>
      <t>ɑ</t>
    </r>
    <phoneticPr fontId="1" type="noConversion"/>
  </si>
  <si>
    <t>平均k</t>
    <phoneticPr fontId="1" type="noConversion"/>
  </si>
  <si>
    <t>k</t>
  </si>
  <si>
    <t>π*(D1+D2)</t>
  </si>
  <si>
    <r>
      <rPr>
        <sz val="11"/>
        <color theme="1"/>
        <rFont val="仿宋"/>
        <family val="3"/>
        <charset val="134"/>
      </rPr>
      <t>给定方法</t>
    </r>
    <phoneticPr fontId="1" type="noConversion"/>
  </si>
  <si>
    <r>
      <rPr>
        <sz val="11"/>
        <color theme="1"/>
        <rFont val="仿宋"/>
        <family val="3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仿宋"/>
        <family val="3"/>
        <charset val="134"/>
      </rPr>
      <t>）的尝试</t>
    </r>
    <phoneticPr fontId="1" type="noConversion"/>
  </si>
  <si>
    <r>
      <rPr>
        <sz val="11"/>
        <color theme="1"/>
        <rFont val="仿宋"/>
        <family val="3"/>
        <charset val="134"/>
      </rPr>
      <t>ɑ</t>
    </r>
    <phoneticPr fontId="1" type="noConversion"/>
  </si>
  <si>
    <r>
      <rPr>
        <sz val="11"/>
        <color theme="1"/>
        <rFont val="仿宋"/>
        <family val="3"/>
        <charset val="134"/>
      </rPr>
      <t>△</t>
    </r>
    <r>
      <rPr>
        <vertAlign val="subscript"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仿宋"/>
        <family val="3"/>
        <charset val="134"/>
      </rPr>
      <t>△</t>
    </r>
    <r>
      <rPr>
        <vertAlign val="subscript"/>
        <sz val="11"/>
        <color theme="1"/>
        <rFont val="Times New Roman"/>
        <family val="1"/>
      </rPr>
      <t>u</t>
    </r>
    <phoneticPr fontId="1" type="noConversion"/>
  </si>
  <si>
    <r>
      <rPr>
        <sz val="11"/>
        <color theme="1"/>
        <rFont val="仿宋"/>
        <family val="3"/>
        <charset val="134"/>
      </rPr>
      <t>△</t>
    </r>
    <r>
      <rPr>
        <vertAlign val="sub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仿宋"/>
        <family val="3"/>
        <charset val="134"/>
      </rPr>
      <t>△</t>
    </r>
    <r>
      <rPr>
        <vertAlign val="subscript"/>
        <sz val="11"/>
        <color theme="1"/>
        <rFont val="Times New Roman"/>
        <family val="1"/>
      </rPr>
      <t>u</t>
    </r>
    <phoneticPr fontId="1" type="noConversion"/>
  </si>
  <si>
    <r>
      <t>u</t>
    </r>
    <r>
      <rPr>
        <vertAlign val="subscript"/>
        <sz val="11"/>
        <color theme="1"/>
        <rFont val="仿宋"/>
        <family val="3"/>
        <charset val="134"/>
      </rPr>
      <t>△</t>
    </r>
    <r>
      <rPr>
        <vertAlign val="subscript"/>
        <sz val="11"/>
        <color theme="1"/>
        <rFont val="Times New Roman"/>
        <family val="1"/>
      </rPr>
      <t>u</t>
    </r>
    <phoneticPr fontId="1" type="noConversion"/>
  </si>
  <si>
    <r>
      <t>u</t>
    </r>
    <r>
      <rPr>
        <vertAlign val="subscript"/>
        <sz val="11"/>
        <color theme="1"/>
        <rFont val="Times New Roman"/>
        <family val="1"/>
      </rPr>
      <t>r</t>
    </r>
    <r>
      <rPr>
        <vertAlign val="subscript"/>
        <sz val="11"/>
        <color theme="1"/>
        <rFont val="仿宋"/>
        <family val="3"/>
        <charset val="134"/>
      </rPr>
      <t>△</t>
    </r>
    <r>
      <rPr>
        <vertAlign val="subscript"/>
        <sz val="11"/>
        <color theme="1"/>
        <rFont val="Times New Roman"/>
        <family val="1"/>
      </rPr>
      <t>u</t>
    </r>
    <phoneticPr fontId="1" type="noConversion"/>
  </si>
  <si>
    <r>
      <rPr>
        <sz val="11"/>
        <color theme="1"/>
        <rFont val="仿宋"/>
        <family val="3"/>
        <charset val="134"/>
      </rPr>
      <t>ɑ</t>
    </r>
    <r>
      <rPr>
        <vertAlign val="subscript"/>
        <sz val="11"/>
        <color theme="1"/>
        <rFont val="仿宋"/>
        <family val="3"/>
        <charset val="134"/>
      </rPr>
      <t>△ɑ</t>
    </r>
    <phoneticPr fontId="1" type="noConversion"/>
  </si>
  <si>
    <r>
      <rPr>
        <sz val="11"/>
        <color theme="1"/>
        <rFont val="仿宋"/>
        <family val="3"/>
        <charset val="134"/>
      </rPr>
      <t>ɑ</t>
    </r>
    <r>
      <rPr>
        <vertAlign val="subscript"/>
        <sz val="11"/>
        <color theme="1"/>
        <rFont val="Times New Roman"/>
        <family val="1"/>
      </rPr>
      <t>r</t>
    </r>
    <r>
      <rPr>
        <vertAlign val="subscript"/>
        <sz val="11"/>
        <color theme="1"/>
        <rFont val="仿宋"/>
        <family val="3"/>
        <charset val="134"/>
      </rPr>
      <t>△ɑ</t>
    </r>
    <phoneticPr fontId="1" type="noConversion"/>
  </si>
  <si>
    <r>
      <rPr>
        <sz val="11"/>
        <color theme="1"/>
        <rFont val="仿宋"/>
        <family val="3"/>
        <charset val="134"/>
      </rPr>
      <t>平均ɑ</t>
    </r>
    <phoneticPr fontId="1" type="noConversion"/>
  </si>
  <si>
    <r>
      <rPr>
        <sz val="11"/>
        <color theme="1"/>
        <rFont val="仿宋"/>
        <family val="3"/>
        <charset val="134"/>
      </rPr>
      <t>估算标准偏差</t>
    </r>
    <phoneticPr fontId="1" type="noConversion"/>
  </si>
  <si>
    <r>
      <rPr>
        <sz val="11"/>
        <color theme="1"/>
        <rFont val="仿宋"/>
        <family val="3"/>
        <charset val="134"/>
      </rPr>
      <t>（</t>
    </r>
    <r>
      <rPr>
        <sz val="11"/>
        <color theme="1"/>
        <rFont val="Times New Roman"/>
        <family val="1"/>
      </rPr>
      <t>2</t>
    </r>
    <r>
      <rPr>
        <sz val="11"/>
        <color theme="1"/>
        <rFont val="仿宋"/>
        <family val="3"/>
        <charset val="134"/>
      </rPr>
      <t>）的尝试</t>
    </r>
    <phoneticPr fontId="1" type="noConversion"/>
  </si>
  <si>
    <r>
      <rPr>
        <sz val="11"/>
        <color theme="1"/>
        <rFont val="仿宋"/>
        <family val="3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仿宋"/>
        <family val="3"/>
        <charset val="134"/>
      </rPr>
      <t>）（</t>
    </r>
    <r>
      <rPr>
        <sz val="11"/>
        <color theme="1"/>
        <rFont val="Times New Roman"/>
        <family val="1"/>
      </rPr>
      <t>2</t>
    </r>
    <r>
      <rPr>
        <sz val="11"/>
        <color theme="1"/>
        <rFont val="仿宋"/>
        <family val="3"/>
        <charset val="134"/>
      </rPr>
      <t>）一同使用</t>
    </r>
    <phoneticPr fontId="1" type="noConversion"/>
  </si>
  <si>
    <r>
      <t>ɑ</t>
    </r>
    <r>
      <rPr>
        <vertAlign val="subscript"/>
        <sz val="11"/>
        <color theme="1"/>
        <rFont val="Segoe UI Symbol"/>
        <family val="3"/>
      </rPr>
      <t>△</t>
    </r>
    <r>
      <rPr>
        <vertAlign val="subscript"/>
        <sz val="11"/>
        <color theme="1"/>
        <rFont val="仿宋"/>
        <family val="3"/>
        <charset val="134"/>
      </rPr>
      <t>ɑ</t>
    </r>
    <phoneticPr fontId="1" type="noConversion"/>
  </si>
  <si>
    <r>
      <rPr>
        <sz val="11"/>
        <color theme="1"/>
        <rFont val="Segoe UI Symbol"/>
        <family val="2"/>
      </rPr>
      <t>△</t>
    </r>
    <r>
      <rPr>
        <vertAlign val="subscript"/>
        <sz val="11"/>
        <color theme="1"/>
        <rFont val="Times New Roman"/>
        <family val="3"/>
      </rPr>
      <t>A</t>
    </r>
    <r>
      <rPr>
        <vertAlign val="subscript"/>
        <sz val="11"/>
        <color theme="1"/>
        <rFont val="Microsoft YaHei UI"/>
        <family val="3"/>
        <charset val="1"/>
      </rPr>
      <t>ɑ</t>
    </r>
    <phoneticPr fontId="1" type="noConversion"/>
  </si>
  <si>
    <r>
      <rPr>
        <sz val="11"/>
        <color theme="1"/>
        <rFont val="Segoe UI Symbol"/>
        <family val="2"/>
      </rPr>
      <t>△</t>
    </r>
    <r>
      <rPr>
        <vertAlign val="sub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Microsoft YaHei UI"/>
        <family val="3"/>
        <charset val="1"/>
      </rPr>
      <t>ɑ</t>
    </r>
    <phoneticPr fontId="1" type="noConversion"/>
  </si>
  <si>
    <r>
      <rPr>
        <sz val="11"/>
        <color theme="1"/>
        <rFont val="仿宋"/>
        <family val="3"/>
        <charset val="134"/>
      </rPr>
      <t>△</t>
    </r>
    <r>
      <rPr>
        <sz val="11"/>
        <color theme="1"/>
        <rFont val="Times New Roman"/>
        <family val="1"/>
      </rPr>
      <t>U</t>
    </r>
  </si>
  <si>
    <r>
      <rPr>
        <sz val="11"/>
        <color theme="1"/>
        <rFont val="仿宋"/>
        <family val="3"/>
        <charset val="134"/>
      </rPr>
      <t>ɑ</t>
    </r>
  </si>
  <si>
    <r>
      <rPr>
        <sz val="11"/>
        <color theme="1"/>
        <rFont val="仿宋"/>
        <family val="3"/>
        <charset val="134"/>
      </rPr>
      <t>△</t>
    </r>
    <r>
      <rPr>
        <sz val="11"/>
        <color theme="1"/>
        <rFont val="Times New Roman"/>
        <family val="1"/>
      </rPr>
      <t>A</t>
    </r>
    <r>
      <rPr>
        <sz val="11"/>
        <color theme="1"/>
        <rFont val="仿宋"/>
        <family val="3"/>
        <charset val="134"/>
      </rPr>
      <t>△</t>
    </r>
    <r>
      <rPr>
        <sz val="11"/>
        <color theme="1"/>
        <rFont val="Times New Roman"/>
        <family val="1"/>
      </rPr>
      <t>u</t>
    </r>
  </si>
  <si>
    <r>
      <rPr>
        <sz val="11"/>
        <color theme="1"/>
        <rFont val="仿宋"/>
        <family val="3"/>
        <charset val="134"/>
      </rPr>
      <t>△</t>
    </r>
    <r>
      <rPr>
        <sz val="11"/>
        <color theme="1"/>
        <rFont val="Times New Roman"/>
        <family val="1"/>
      </rPr>
      <t>B</t>
    </r>
    <r>
      <rPr>
        <sz val="11"/>
        <color theme="1"/>
        <rFont val="仿宋"/>
        <family val="3"/>
        <charset val="134"/>
      </rPr>
      <t>△</t>
    </r>
    <r>
      <rPr>
        <sz val="11"/>
        <color theme="1"/>
        <rFont val="Times New Roman"/>
        <family val="1"/>
      </rPr>
      <t>u</t>
    </r>
  </si>
  <si>
    <r>
      <t>u</t>
    </r>
    <r>
      <rPr>
        <sz val="11"/>
        <color theme="1"/>
        <rFont val="仿宋"/>
        <family val="3"/>
        <charset val="134"/>
      </rPr>
      <t>△</t>
    </r>
    <r>
      <rPr>
        <sz val="11"/>
        <color theme="1"/>
        <rFont val="Times New Roman"/>
        <family val="1"/>
      </rPr>
      <t>u</t>
    </r>
  </si>
  <si>
    <r>
      <t>ur</t>
    </r>
    <r>
      <rPr>
        <sz val="11"/>
        <color theme="1"/>
        <rFont val="仿宋"/>
        <family val="3"/>
        <charset val="134"/>
      </rPr>
      <t>△</t>
    </r>
    <r>
      <rPr>
        <sz val="11"/>
        <color theme="1"/>
        <rFont val="Times New Roman"/>
        <family val="1"/>
      </rPr>
      <t>u</t>
    </r>
  </si>
  <si>
    <r>
      <rPr>
        <sz val="11"/>
        <color theme="1"/>
        <rFont val="仿宋"/>
        <family val="3"/>
        <charset val="134"/>
      </rPr>
      <t>ɑ△ɑ</t>
    </r>
  </si>
  <si>
    <r>
      <rPr>
        <sz val="11"/>
        <color theme="1"/>
        <rFont val="仿宋"/>
        <family val="3"/>
        <charset val="134"/>
      </rPr>
      <t>ɑ</t>
    </r>
    <r>
      <rPr>
        <sz val="11"/>
        <color theme="1"/>
        <rFont val="Times New Roman"/>
        <family val="1"/>
      </rPr>
      <t>r</t>
    </r>
    <r>
      <rPr>
        <sz val="11"/>
        <color theme="1"/>
        <rFont val="仿宋"/>
        <family val="3"/>
        <charset val="134"/>
      </rPr>
      <t>△ɑ</t>
    </r>
  </si>
  <si>
    <r>
      <rPr>
        <sz val="11"/>
        <color theme="1"/>
        <rFont val="仿宋"/>
        <family val="3"/>
        <charset val="134"/>
      </rPr>
      <t>平均△</t>
    </r>
    <r>
      <rPr>
        <sz val="11"/>
        <color theme="1"/>
        <rFont val="Times New Roman"/>
        <family val="1"/>
      </rPr>
      <t>U</t>
    </r>
  </si>
  <si>
    <r>
      <rPr>
        <sz val="11"/>
        <color theme="1"/>
        <rFont val="仿宋"/>
        <family val="3"/>
        <charset val="134"/>
      </rPr>
      <t>平均ɑ</t>
    </r>
  </si>
  <si>
    <r>
      <rPr>
        <sz val="11"/>
        <color theme="1"/>
        <rFont val="仿宋"/>
        <family val="3"/>
        <charset val="134"/>
      </rPr>
      <t>估算标准偏差</t>
    </r>
  </si>
  <si>
    <r>
      <rPr>
        <sz val="11"/>
        <color theme="1"/>
        <rFont val="仿宋"/>
        <family val="3"/>
        <charset val="134"/>
      </rPr>
      <t>△</t>
    </r>
    <r>
      <rPr>
        <vertAlign val="subscript"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仿宋"/>
        <family val="3"/>
        <charset val="134"/>
      </rPr>
      <t>ɑ</t>
    </r>
    <phoneticPr fontId="1" type="noConversion"/>
  </si>
  <si>
    <r>
      <rPr>
        <sz val="11"/>
        <color theme="1"/>
        <rFont val="仿宋"/>
        <family val="3"/>
        <charset val="134"/>
      </rPr>
      <t>△</t>
    </r>
    <r>
      <rPr>
        <vertAlign val="sub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仿宋"/>
        <family val="3"/>
        <charset val="134"/>
      </rPr>
      <t>ɑ</t>
    </r>
    <phoneticPr fontId="1" type="noConversion"/>
  </si>
  <si>
    <r>
      <rPr>
        <sz val="11"/>
        <color theme="1"/>
        <rFont val="仿宋"/>
        <family val="3"/>
        <charset val="134"/>
      </rPr>
      <t>ɑ△ɑ</t>
    </r>
    <phoneticPr fontId="1" type="noConversion"/>
  </si>
  <si>
    <r>
      <rPr>
        <sz val="11"/>
        <color theme="1"/>
        <rFont val="仿宋"/>
        <family val="3"/>
        <charset val="134"/>
      </rPr>
      <t>平均</t>
    </r>
    <r>
      <rPr>
        <sz val="11"/>
        <color theme="1"/>
        <rFont val="Times New Roman"/>
        <family val="1"/>
      </rPr>
      <t>k</t>
    </r>
  </si>
  <si>
    <t>测量灵敏度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</si>
</sst>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_ "/>
    <numFmt numFmtId="177" formatCode="0.0_ "/>
    <numFmt numFmtId="178" formatCode="0.0000_ "/>
    <numFmt numFmtId="179" formatCode="0.00_ "/>
    <numFmt numFmtId="180" formatCode="0.000E+00"/>
    <numFmt numFmtId="181" formatCode="0.0000_);[Red]\(0.0000\)"/>
    <numFmt numFmtId="182" formatCode="0.0000E+00"/>
  </numFmts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仿宋"/>
      <family val="3"/>
      <charset val="134"/>
    </font>
    <font>
      <vertAlign val="subscript"/>
      <sz val="11"/>
      <color theme="1"/>
      <name val="仿宋"/>
      <family val="3"/>
      <charset val="134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theme="1"/>
      <name val="Segoe UI Symbol"/>
      <family val="2"/>
    </font>
    <font>
      <vertAlign val="subscript"/>
      <sz val="11"/>
      <color theme="1"/>
      <name val="等线 Light"/>
      <family val="3"/>
      <charset val="134"/>
    </font>
    <font>
      <vertAlign val="subscript"/>
      <sz val="11"/>
      <color theme="1"/>
      <name val="Segoe UI Symbol"/>
      <family val="3"/>
    </font>
    <font>
      <vertAlign val="subscript"/>
      <sz val="11"/>
      <color theme="1"/>
      <name val="Times New Roman"/>
      <family val="3"/>
    </font>
    <font>
      <sz val="11"/>
      <color theme="1"/>
      <name val="宋体"/>
      <family val="1"/>
      <charset val="134"/>
    </font>
    <font>
      <sz val="11"/>
      <color theme="1"/>
      <name val="Times New Roman"/>
      <family val="3"/>
      <charset val="134"/>
    </font>
    <font>
      <sz val="11"/>
      <color theme="1"/>
      <name val="Microsoft YaHei UI"/>
      <family val="3"/>
      <charset val="1"/>
    </font>
    <font>
      <sz val="11"/>
      <color theme="1"/>
      <name val="Times New Roman"/>
      <family val="2"/>
    </font>
    <font>
      <vertAlign val="subscript"/>
      <sz val="11"/>
      <color theme="1"/>
      <name val="Microsoft YaHei UI"/>
      <family val="3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81" fontId="4" fillId="0" borderId="1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1" fontId="4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81" fontId="4" fillId="0" borderId="0" xfId="0" applyNumberFormat="1" applyFont="1" applyAlignment="1">
      <alignment horizontal="center" vertical="center"/>
    </xf>
    <xf numFmtId="179" fontId="0" fillId="0" borderId="0" xfId="0" applyNumberFormat="1">
      <alignment vertical="center"/>
    </xf>
    <xf numFmtId="182" fontId="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1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6" fontId="0" fillId="0" borderId="6" xfId="0" applyNumberFormat="1" applyBorder="1">
      <alignment vertical="center"/>
    </xf>
    <xf numFmtId="177" fontId="0" fillId="0" borderId="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第二次测量：实验后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k!$C$18</c:f>
              <c:strCache>
                <c:ptCount val="1"/>
                <c:pt idx="0">
                  <c:v>△U(mv)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8317147856517934E-2"/>
                  <c:y val="0.40756926217556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altLang="zh-CN" sz="14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k!$B$19:$B$25</c:f>
              <c:numCache>
                <c:formatCode>0.000E+00</c:formatCode>
                <c:ptCount val="7"/>
                <c:pt idx="0">
                  <c:v>4.8960000000000002E-3</c:v>
                </c:pt>
                <c:pt idx="1">
                  <c:v>9.7920000000000004E-3</c:v>
                </c:pt>
                <c:pt idx="2">
                  <c:v>1.4688E-2</c:v>
                </c:pt>
                <c:pt idx="3">
                  <c:v>1.9584000000000001E-2</c:v>
                </c:pt>
                <c:pt idx="4">
                  <c:v>2.4480000000000002E-2</c:v>
                </c:pt>
                <c:pt idx="5">
                  <c:v>2.9375999999999999E-2</c:v>
                </c:pt>
                <c:pt idx="6">
                  <c:v>3.4271999999999997E-2</c:v>
                </c:pt>
              </c:numCache>
            </c:numRef>
          </c:xVal>
          <c:yVal>
            <c:numRef>
              <c:f>k!$C$19:$C$25</c:f>
              <c:numCache>
                <c:formatCode>0.0_ </c:formatCode>
                <c:ptCount val="7"/>
                <c:pt idx="0">
                  <c:v>4.3</c:v>
                </c:pt>
                <c:pt idx="1">
                  <c:v>9</c:v>
                </c:pt>
                <c:pt idx="2">
                  <c:v>13.3</c:v>
                </c:pt>
                <c:pt idx="3">
                  <c:v>18</c:v>
                </c:pt>
                <c:pt idx="4">
                  <c:v>22.9</c:v>
                </c:pt>
                <c:pt idx="5">
                  <c:v>27.6</c:v>
                </c:pt>
                <c:pt idx="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C-43E1-B14C-0A1AC8042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41615"/>
        <c:axId val="1394478479"/>
      </c:scatterChart>
      <c:valAx>
        <c:axId val="142744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478479"/>
        <c:crosses val="autoZero"/>
        <c:crossBetween val="midCat"/>
      </c:valAx>
      <c:valAx>
        <c:axId val="139447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44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alt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第一次测量：实验前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k!$D$2</c:f>
              <c:strCache>
                <c:ptCount val="1"/>
                <c:pt idx="0">
                  <c:v>△U(mv)修正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337489063867017E-2"/>
                  <c:y val="0.43997666958296877"/>
                </c:manualLayout>
              </c:layout>
              <c:numFmt formatCode="#,##0.000_);[Red]\(#,##0.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altLang="zh-CN" sz="14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k!$B$3:$B$9</c:f>
              <c:numCache>
                <c:formatCode>0.000E+00</c:formatCode>
                <c:ptCount val="7"/>
                <c:pt idx="0">
                  <c:v>4.8960000000000002E-3</c:v>
                </c:pt>
                <c:pt idx="1">
                  <c:v>9.7920000000000004E-3</c:v>
                </c:pt>
                <c:pt idx="2">
                  <c:v>1.4688E-2</c:v>
                </c:pt>
                <c:pt idx="3">
                  <c:v>1.9584000000000001E-2</c:v>
                </c:pt>
                <c:pt idx="4">
                  <c:v>2.4480000000000002E-2</c:v>
                </c:pt>
                <c:pt idx="5">
                  <c:v>2.9375999999999999E-2</c:v>
                </c:pt>
                <c:pt idx="6">
                  <c:v>3.4271999999999997E-2</c:v>
                </c:pt>
              </c:numCache>
            </c:numRef>
          </c:xVal>
          <c:yVal>
            <c:numRef>
              <c:f>k!$D$3:$D$9</c:f>
              <c:numCache>
                <c:formatCode>0.0_ </c:formatCode>
                <c:ptCount val="7"/>
                <c:pt idx="0">
                  <c:v>4.3</c:v>
                </c:pt>
                <c:pt idx="1">
                  <c:v>9.1</c:v>
                </c:pt>
                <c:pt idx="2">
                  <c:v>13.7</c:v>
                </c:pt>
                <c:pt idx="3">
                  <c:v>18.7</c:v>
                </c:pt>
                <c:pt idx="4">
                  <c:v>23.5</c:v>
                </c:pt>
                <c:pt idx="5">
                  <c:v>28.3</c:v>
                </c:pt>
                <c:pt idx="6">
                  <c:v>32.299999999999997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8-4CD2-929B-54066CB5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39215"/>
        <c:axId val="208091455"/>
      </c:scatterChart>
      <c:valAx>
        <c:axId val="56973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91455"/>
        <c:crosses val="autoZero"/>
        <c:crossBetween val="midCat"/>
      </c:valAx>
      <c:valAx>
        <c:axId val="2080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73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灵敏度测量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别人呢的k!$C$2</c:f>
              <c:strCache>
                <c:ptCount val="1"/>
                <c:pt idx="0">
                  <c:v>△U(mv)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823490813648294E-2"/>
                  <c:y val="0.346554753572470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400" baseline="0">
                        <a:latin typeface="Times New Roman" panose="02020603050405020304" pitchFamily="18" charset="0"/>
                      </a:rPr>
                      <a:t>y = 1928.7x - 2E-14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别人呢的k!$B$3:$B$9</c:f>
              <c:numCache>
                <c:formatCode>0.000E+00</c:formatCode>
                <c:ptCount val="7"/>
                <c:pt idx="0">
                  <c:v>4.8960000000000002E-3</c:v>
                </c:pt>
                <c:pt idx="1">
                  <c:v>9.7920000000000004E-3</c:v>
                </c:pt>
                <c:pt idx="2">
                  <c:v>1.4688E-2</c:v>
                </c:pt>
                <c:pt idx="3">
                  <c:v>1.9584000000000001E-2</c:v>
                </c:pt>
                <c:pt idx="4">
                  <c:v>2.4480000000000002E-2</c:v>
                </c:pt>
                <c:pt idx="5">
                  <c:v>2.9375999999999999E-2</c:v>
                </c:pt>
                <c:pt idx="6">
                  <c:v>3.4271999999999997E-2</c:v>
                </c:pt>
              </c:numCache>
            </c:numRef>
          </c:xVal>
          <c:yVal>
            <c:numRef>
              <c:f>别人呢的k!$C$3:$C$9</c:f>
              <c:numCache>
                <c:formatCode>0.0_ </c:formatCode>
                <c:ptCount val="7"/>
                <c:pt idx="0">
                  <c:v>9.8000000000000007</c:v>
                </c:pt>
                <c:pt idx="1">
                  <c:v>20.100000000000001</c:v>
                </c:pt>
                <c:pt idx="2">
                  <c:v>27.1</c:v>
                </c:pt>
                <c:pt idx="3">
                  <c:v>36.9</c:v>
                </c:pt>
                <c:pt idx="4">
                  <c:v>46.8</c:v>
                </c:pt>
                <c:pt idx="5">
                  <c:v>56.8</c:v>
                </c:pt>
                <c:pt idx="6">
                  <c:v>66.900000000000006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D-41FA-8DA3-4FA533950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572880"/>
        <c:axId val="854487408"/>
      </c:scatterChart>
      <c:valAx>
        <c:axId val="93757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487408"/>
        <c:crosses val="autoZero"/>
        <c:crossBetween val="midCat"/>
      </c:valAx>
      <c:valAx>
        <c:axId val="8544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57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灵敏度测量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别人呢的k!$C$2</c:f>
              <c:strCache>
                <c:ptCount val="1"/>
                <c:pt idx="0">
                  <c:v>△U(mv)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823490813648294E-2"/>
                  <c:y val="0.346554753572470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400" baseline="0">
                        <a:latin typeface="Times New Roman" panose="02020603050405020304" pitchFamily="18" charset="0"/>
                      </a:rPr>
                      <a:t>y = 1928.7x - 2E-14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别人呢的k!$B$3:$B$9</c:f>
              <c:numCache>
                <c:formatCode>0.000E+00</c:formatCode>
                <c:ptCount val="7"/>
                <c:pt idx="0">
                  <c:v>4.8960000000000002E-3</c:v>
                </c:pt>
                <c:pt idx="1">
                  <c:v>9.7920000000000004E-3</c:v>
                </c:pt>
                <c:pt idx="2">
                  <c:v>1.4688E-2</c:v>
                </c:pt>
                <c:pt idx="3">
                  <c:v>1.9584000000000001E-2</c:v>
                </c:pt>
                <c:pt idx="4">
                  <c:v>2.4480000000000002E-2</c:v>
                </c:pt>
                <c:pt idx="5">
                  <c:v>2.9375999999999999E-2</c:v>
                </c:pt>
                <c:pt idx="6">
                  <c:v>3.4271999999999997E-2</c:v>
                </c:pt>
              </c:numCache>
            </c:numRef>
          </c:xVal>
          <c:yVal>
            <c:numRef>
              <c:f>别人呢的k!$C$3:$C$9</c:f>
              <c:numCache>
                <c:formatCode>0.0_ </c:formatCode>
                <c:ptCount val="7"/>
                <c:pt idx="0">
                  <c:v>9.8000000000000007</c:v>
                </c:pt>
                <c:pt idx="1">
                  <c:v>20.100000000000001</c:v>
                </c:pt>
                <c:pt idx="2">
                  <c:v>27.1</c:v>
                </c:pt>
                <c:pt idx="3">
                  <c:v>36.9</c:v>
                </c:pt>
                <c:pt idx="4">
                  <c:v>46.8</c:v>
                </c:pt>
                <c:pt idx="5">
                  <c:v>56.8</c:v>
                </c:pt>
                <c:pt idx="6">
                  <c:v>66.900000000000006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D-458A-9566-42D149B10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572880"/>
        <c:axId val="854487408"/>
      </c:scatterChart>
      <c:valAx>
        <c:axId val="93757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487408"/>
        <c:crosses val="autoZero"/>
        <c:crossBetween val="midCat"/>
      </c:valAx>
      <c:valAx>
        <c:axId val="8544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57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16669</xdr:colOff>
      <xdr:row>16</xdr:row>
      <xdr:rowOff>13381</xdr:rowOff>
    </xdr:from>
    <xdr:to>
      <xdr:col>9</xdr:col>
      <xdr:colOff>623661</xdr:colOff>
      <xdr:row>31</xdr:row>
      <xdr:rowOff>89581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FE962B8-8836-484D-885F-D735A1B9A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24719</xdr:colOff>
      <xdr:row>0</xdr:row>
      <xdr:rowOff>5103</xdr:rowOff>
    </xdr:from>
    <xdr:to>
      <xdr:col>10</xdr:col>
      <xdr:colOff>632619</xdr:colOff>
      <xdr:row>15</xdr:row>
      <xdr:rowOff>81303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6622C09-5B15-3685-157B-6CB213583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193865</xdr:colOff>
      <xdr:row>9</xdr:row>
      <xdr:rowOff>10477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CE6DBE81-9073-489E-820C-7422F04900B1}"/>
            </a:ext>
          </a:extLst>
        </xdr:cNvPr>
        <xdr:cNvSpPr txBox="1"/>
      </xdr:nvSpPr>
      <xdr:spPr>
        <a:xfrm>
          <a:off x="1819465" y="178212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2</xdr:col>
      <xdr:colOff>0</xdr:colOff>
      <xdr:row>7</xdr:row>
      <xdr:rowOff>74612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57937D1C-B2A8-438B-833E-4DB49A1256D8}"/>
            </a:ext>
          </a:extLst>
        </xdr:cNvPr>
        <xdr:cNvSpPr txBox="1"/>
      </xdr:nvSpPr>
      <xdr:spPr>
        <a:xfrm>
          <a:off x="1625600" y="1452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193865</xdr:colOff>
      <xdr:row>9</xdr:row>
      <xdr:rowOff>10477</xdr:rowOff>
    </xdr:from>
    <xdr:ext cx="65" cy="172227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77D6CF65-54BF-40BD-96AE-1D7C9DA0914D}"/>
            </a:ext>
          </a:extLst>
        </xdr:cNvPr>
        <xdr:cNvSpPr txBox="1"/>
      </xdr:nvSpPr>
      <xdr:spPr>
        <a:xfrm>
          <a:off x="1821053" y="17964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0</xdr:colOff>
      <xdr:row>7</xdr:row>
      <xdr:rowOff>74612</xdr:rowOff>
    </xdr:from>
    <xdr:ext cx="65" cy="172227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C4588452-E91A-46FE-915B-C719BEB46816}"/>
            </a:ext>
          </a:extLst>
        </xdr:cNvPr>
        <xdr:cNvSpPr txBox="1"/>
      </xdr:nvSpPr>
      <xdr:spPr>
        <a:xfrm>
          <a:off x="1627188" y="1463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193865</xdr:colOff>
      <xdr:row>9</xdr:row>
      <xdr:rowOff>10477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841F9FF6-5CCA-4246-A93B-68A625AF1E89}"/>
            </a:ext>
          </a:extLst>
        </xdr:cNvPr>
        <xdr:cNvSpPr txBox="1"/>
      </xdr:nvSpPr>
      <xdr:spPr>
        <a:xfrm>
          <a:off x="1819465" y="178212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2</xdr:col>
      <xdr:colOff>0</xdr:colOff>
      <xdr:row>7</xdr:row>
      <xdr:rowOff>74612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970761F2-73C5-49DC-BE91-86335FA4A7F5}"/>
            </a:ext>
          </a:extLst>
        </xdr:cNvPr>
        <xdr:cNvSpPr txBox="1"/>
      </xdr:nvSpPr>
      <xdr:spPr>
        <a:xfrm>
          <a:off x="1625600" y="1452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11</xdr:col>
      <xdr:colOff>193865</xdr:colOff>
      <xdr:row>9</xdr:row>
      <xdr:rowOff>10477</xdr:rowOff>
    </xdr:from>
    <xdr:ext cx="65" cy="172227"/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636FDADD-8720-47FE-95AE-669F39C8CE79}"/>
            </a:ext>
          </a:extLst>
        </xdr:cNvPr>
        <xdr:cNvSpPr txBox="1"/>
      </xdr:nvSpPr>
      <xdr:spPr>
        <a:xfrm>
          <a:off x="1821053" y="17964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11</xdr:col>
      <xdr:colOff>0</xdr:colOff>
      <xdr:row>7</xdr:row>
      <xdr:rowOff>74612</xdr:rowOff>
    </xdr:from>
    <xdr:ext cx="65" cy="172227"/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6EDE547D-FF7C-4668-956D-5596972E6C16}"/>
            </a:ext>
          </a:extLst>
        </xdr:cNvPr>
        <xdr:cNvSpPr txBox="1"/>
      </xdr:nvSpPr>
      <xdr:spPr>
        <a:xfrm>
          <a:off x="1627188" y="1463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193865</xdr:colOff>
      <xdr:row>9</xdr:row>
      <xdr:rowOff>10477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B02B4EBD-688A-4AF4-ABE8-DD15604003F5}"/>
            </a:ext>
          </a:extLst>
        </xdr:cNvPr>
        <xdr:cNvSpPr txBox="1"/>
      </xdr:nvSpPr>
      <xdr:spPr>
        <a:xfrm>
          <a:off x="1819465" y="178212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2</xdr:col>
      <xdr:colOff>0</xdr:colOff>
      <xdr:row>7</xdr:row>
      <xdr:rowOff>74612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7DEE5D08-0993-43D4-ADBE-9215D07F2F45}"/>
            </a:ext>
          </a:extLst>
        </xdr:cNvPr>
        <xdr:cNvSpPr txBox="1"/>
      </xdr:nvSpPr>
      <xdr:spPr>
        <a:xfrm>
          <a:off x="1625600" y="1452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193865</xdr:colOff>
      <xdr:row>9</xdr:row>
      <xdr:rowOff>10477</xdr:rowOff>
    </xdr:from>
    <xdr:ext cx="65" cy="172227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8045B9AC-2504-4373-A4F6-ACF6AAD58F5E}"/>
            </a:ext>
          </a:extLst>
        </xdr:cNvPr>
        <xdr:cNvSpPr txBox="1"/>
      </xdr:nvSpPr>
      <xdr:spPr>
        <a:xfrm>
          <a:off x="1821053" y="17964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0</xdr:colOff>
      <xdr:row>7</xdr:row>
      <xdr:rowOff>74612</xdr:rowOff>
    </xdr:from>
    <xdr:ext cx="65" cy="172227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E85E5956-0482-4315-BFED-756A4830FC0B}"/>
            </a:ext>
          </a:extLst>
        </xdr:cNvPr>
        <xdr:cNvSpPr txBox="1"/>
      </xdr:nvSpPr>
      <xdr:spPr>
        <a:xfrm>
          <a:off x="1627188" y="1463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193865</xdr:colOff>
      <xdr:row>9</xdr:row>
      <xdr:rowOff>10477</xdr:rowOff>
    </xdr:from>
    <xdr:ext cx="65" cy="172227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259CE4AA-CC01-4359-995B-CC368F703DB2}"/>
            </a:ext>
          </a:extLst>
        </xdr:cNvPr>
        <xdr:cNvSpPr txBox="1"/>
      </xdr:nvSpPr>
      <xdr:spPr>
        <a:xfrm>
          <a:off x="6855015" y="178212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0</xdr:colOff>
      <xdr:row>7</xdr:row>
      <xdr:rowOff>74612</xdr:rowOff>
    </xdr:from>
    <xdr:ext cx="65" cy="172227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090F2A21-AC3D-4553-9210-6BD10EF2FAA3}"/>
            </a:ext>
          </a:extLst>
        </xdr:cNvPr>
        <xdr:cNvSpPr txBox="1"/>
      </xdr:nvSpPr>
      <xdr:spPr>
        <a:xfrm>
          <a:off x="6661150" y="1452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193865</xdr:colOff>
      <xdr:row>10</xdr:row>
      <xdr:rowOff>10477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136C5C92-2804-41E0-9C83-CE3924B8DF65}"/>
            </a:ext>
          </a:extLst>
        </xdr:cNvPr>
        <xdr:cNvSpPr txBox="1"/>
      </xdr:nvSpPr>
      <xdr:spPr>
        <a:xfrm>
          <a:off x="1819465" y="178212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2</xdr:col>
      <xdr:colOff>0</xdr:colOff>
      <xdr:row>8</xdr:row>
      <xdr:rowOff>74612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223F4CC-37A1-4A01-9FA7-0208E0BA4CBA}"/>
            </a:ext>
          </a:extLst>
        </xdr:cNvPr>
        <xdr:cNvSpPr txBox="1"/>
      </xdr:nvSpPr>
      <xdr:spPr>
        <a:xfrm>
          <a:off x="1625600" y="1452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193865</xdr:colOff>
      <xdr:row>10</xdr:row>
      <xdr:rowOff>10477</xdr:rowOff>
    </xdr:from>
    <xdr:ext cx="65" cy="172227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BC41C598-1F8E-415D-80A2-07CB6FC97719}"/>
            </a:ext>
          </a:extLst>
        </xdr:cNvPr>
        <xdr:cNvSpPr txBox="1"/>
      </xdr:nvSpPr>
      <xdr:spPr>
        <a:xfrm>
          <a:off x="6474015" y="178212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0</xdr:colOff>
      <xdr:row>8</xdr:row>
      <xdr:rowOff>74612</xdr:rowOff>
    </xdr:from>
    <xdr:ext cx="65" cy="172227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96D53A01-5CC8-42D0-8518-98E6EB1E31F3}"/>
            </a:ext>
          </a:extLst>
        </xdr:cNvPr>
        <xdr:cNvSpPr txBox="1"/>
      </xdr:nvSpPr>
      <xdr:spPr>
        <a:xfrm>
          <a:off x="6280150" y="1452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2</xdr:col>
      <xdr:colOff>193865</xdr:colOff>
      <xdr:row>27</xdr:row>
      <xdr:rowOff>10477</xdr:rowOff>
    </xdr:from>
    <xdr:ext cx="65" cy="172227"/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2B8011CA-CC7C-4039-9A87-58D7EE78C796}"/>
            </a:ext>
          </a:extLst>
        </xdr:cNvPr>
        <xdr:cNvSpPr txBox="1"/>
      </xdr:nvSpPr>
      <xdr:spPr>
        <a:xfrm>
          <a:off x="6855015" y="178212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2</xdr:col>
      <xdr:colOff>0</xdr:colOff>
      <xdr:row>25</xdr:row>
      <xdr:rowOff>74612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BE6FB5B9-F870-4BFA-994A-92995960B82A}"/>
            </a:ext>
          </a:extLst>
        </xdr:cNvPr>
        <xdr:cNvSpPr txBox="1"/>
      </xdr:nvSpPr>
      <xdr:spPr>
        <a:xfrm>
          <a:off x="6661150" y="1452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193865</xdr:colOff>
      <xdr:row>9</xdr:row>
      <xdr:rowOff>10477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5C529B2-8DF9-0E71-45EF-8236FB095F1B}"/>
            </a:ext>
          </a:extLst>
        </xdr:cNvPr>
        <xdr:cNvSpPr txBox="1"/>
      </xdr:nvSpPr>
      <xdr:spPr>
        <a:xfrm>
          <a:off x="3960209" y="16535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2</xdr:col>
      <xdr:colOff>0</xdr:colOff>
      <xdr:row>7</xdr:row>
      <xdr:rowOff>74612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322CC9B3-B65A-2678-BE5B-0BDFDFB228DA}"/>
            </a:ext>
          </a:extLst>
        </xdr:cNvPr>
        <xdr:cNvSpPr txBox="1"/>
      </xdr:nvSpPr>
      <xdr:spPr>
        <a:xfrm>
          <a:off x="3582987" y="1360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193865</xdr:colOff>
      <xdr:row>9</xdr:row>
      <xdr:rowOff>10477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18B04FD4-201D-47E2-A308-249A7EC5D4F5}"/>
            </a:ext>
          </a:extLst>
        </xdr:cNvPr>
        <xdr:cNvSpPr txBox="1"/>
      </xdr:nvSpPr>
      <xdr:spPr>
        <a:xfrm>
          <a:off x="1819465" y="178212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2</xdr:col>
      <xdr:colOff>0</xdr:colOff>
      <xdr:row>7</xdr:row>
      <xdr:rowOff>74612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3010FC81-ED8E-4CCB-AC30-61AF1B4FBDA5}"/>
            </a:ext>
          </a:extLst>
        </xdr:cNvPr>
        <xdr:cNvSpPr txBox="1"/>
      </xdr:nvSpPr>
      <xdr:spPr>
        <a:xfrm>
          <a:off x="1625600" y="1452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193865</xdr:colOff>
      <xdr:row>9</xdr:row>
      <xdr:rowOff>10477</xdr:rowOff>
    </xdr:from>
    <xdr:ext cx="65" cy="172227"/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E8D1ADB7-DB09-419B-9650-385A4EF0E621}"/>
            </a:ext>
          </a:extLst>
        </xdr:cNvPr>
        <xdr:cNvSpPr txBox="1"/>
      </xdr:nvSpPr>
      <xdr:spPr>
        <a:xfrm>
          <a:off x="1819465" y="178212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2</xdr:col>
      <xdr:colOff>0</xdr:colOff>
      <xdr:row>7</xdr:row>
      <xdr:rowOff>74612</xdr:rowOff>
    </xdr:from>
    <xdr:ext cx="65" cy="172227"/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7D187D2E-2CDD-4462-8367-9AFBC5DE74C9}"/>
            </a:ext>
          </a:extLst>
        </xdr:cNvPr>
        <xdr:cNvSpPr txBox="1"/>
      </xdr:nvSpPr>
      <xdr:spPr>
        <a:xfrm>
          <a:off x="1625600" y="1452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0</xdr:col>
      <xdr:colOff>0</xdr:colOff>
      <xdr:row>15</xdr:row>
      <xdr:rowOff>76200</xdr:rowOff>
    </xdr:from>
    <xdr:to>
      <xdr:col>7</xdr:col>
      <xdr:colOff>114300</xdr:colOff>
      <xdr:row>30</xdr:row>
      <xdr:rowOff>152400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4D66A15-48E9-4257-AD70-B2FA2C058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0</xdr:row>
      <xdr:rowOff>33338</xdr:rowOff>
    </xdr:from>
    <xdr:to>
      <xdr:col>9</xdr:col>
      <xdr:colOff>440531</xdr:colOff>
      <xdr:row>15</xdr:row>
      <xdr:rowOff>97632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ABAF2FF-28F0-5B2E-CF81-419C2BE70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2C5D6-810A-428E-9A3F-DC08C307AE3D}">
  <dimension ref="A1:D28"/>
  <sheetViews>
    <sheetView topLeftCell="A10" zoomScale="160" zoomScaleNormal="160" workbookViewId="0">
      <selection activeCell="A28" sqref="A28"/>
    </sheetView>
  </sheetViews>
  <sheetFormatPr defaultRowHeight="14" x14ac:dyDescent="0.3"/>
  <cols>
    <col min="1" max="1" width="8.5" style="1" customWidth="1"/>
    <col min="2" max="2" width="9.4140625" style="2" bestFit="1" customWidth="1"/>
    <col min="3" max="3" width="7.6640625" style="2" bestFit="1" customWidth="1"/>
    <col min="4" max="4" width="11.4140625" style="2" bestFit="1" customWidth="1"/>
    <col min="5" max="16384" width="8.6640625" style="2"/>
  </cols>
  <sheetData>
    <row r="1" spans="1:4" x14ac:dyDescent="0.3">
      <c r="A1" s="38" t="s">
        <v>0</v>
      </c>
      <c r="B1" s="38"/>
      <c r="C1" s="38"/>
      <c r="D1" s="38"/>
    </row>
    <row r="2" spans="1:4" x14ac:dyDescent="0.3">
      <c r="A2" s="11" t="s">
        <v>1</v>
      </c>
      <c r="B2" s="11" t="s">
        <v>2</v>
      </c>
      <c r="C2" s="12" t="s">
        <v>3</v>
      </c>
      <c r="D2" s="12" t="s">
        <v>24</v>
      </c>
    </row>
    <row r="3" spans="1:4" x14ac:dyDescent="0.3">
      <c r="A3" s="11">
        <v>0.5</v>
      </c>
      <c r="B3" s="13">
        <f>A3*9.792*0.001</f>
        <v>4.8960000000000002E-3</v>
      </c>
      <c r="C3" s="12">
        <v>5.3</v>
      </c>
      <c r="D3" s="12">
        <f>C3-1</f>
        <v>4.3</v>
      </c>
    </row>
    <row r="4" spans="1:4" x14ac:dyDescent="0.3">
      <c r="A4" s="11">
        <v>1</v>
      </c>
      <c r="B4" s="13">
        <f t="shared" ref="B4:B9" si="0">A4*9.792*0.001</f>
        <v>9.7920000000000004E-3</v>
      </c>
      <c r="C4" s="12">
        <v>10.1</v>
      </c>
      <c r="D4" s="12">
        <f t="shared" ref="D4:D9" si="1">C4-1</f>
        <v>9.1</v>
      </c>
    </row>
    <row r="5" spans="1:4" x14ac:dyDescent="0.3">
      <c r="A5" s="11">
        <v>1.5</v>
      </c>
      <c r="B5" s="13">
        <f t="shared" si="0"/>
        <v>1.4688E-2</v>
      </c>
      <c r="C5" s="12">
        <v>14.7</v>
      </c>
      <c r="D5" s="12">
        <f t="shared" si="1"/>
        <v>13.7</v>
      </c>
    </row>
    <row r="6" spans="1:4" x14ac:dyDescent="0.3">
      <c r="A6" s="11">
        <v>2</v>
      </c>
      <c r="B6" s="13">
        <f t="shared" si="0"/>
        <v>1.9584000000000001E-2</v>
      </c>
      <c r="C6" s="12">
        <v>19.7</v>
      </c>
      <c r="D6" s="12">
        <f t="shared" si="1"/>
        <v>18.7</v>
      </c>
    </row>
    <row r="7" spans="1:4" x14ac:dyDescent="0.3">
      <c r="A7" s="11">
        <v>2.5</v>
      </c>
      <c r="B7" s="13">
        <f t="shared" si="0"/>
        <v>2.4480000000000002E-2</v>
      </c>
      <c r="C7" s="12">
        <v>24.5</v>
      </c>
      <c r="D7" s="12">
        <f t="shared" si="1"/>
        <v>23.5</v>
      </c>
    </row>
    <row r="8" spans="1:4" x14ac:dyDescent="0.3">
      <c r="A8" s="11">
        <v>3</v>
      </c>
      <c r="B8" s="13">
        <f t="shared" si="0"/>
        <v>2.9375999999999999E-2</v>
      </c>
      <c r="C8" s="12">
        <v>29.3</v>
      </c>
      <c r="D8" s="12">
        <f t="shared" si="1"/>
        <v>28.3</v>
      </c>
    </row>
    <row r="9" spans="1:4" x14ac:dyDescent="0.3">
      <c r="A9" s="11">
        <v>3.5</v>
      </c>
      <c r="B9" s="13">
        <f t="shared" si="0"/>
        <v>3.4271999999999997E-2</v>
      </c>
      <c r="C9" s="12">
        <v>33.299999999999997</v>
      </c>
      <c r="D9" s="12">
        <f t="shared" si="1"/>
        <v>32.299999999999997</v>
      </c>
    </row>
    <row r="11" spans="1:4" x14ac:dyDescent="0.3">
      <c r="A11" s="11" t="s">
        <v>4</v>
      </c>
    </row>
    <row r="12" spans="1:4" x14ac:dyDescent="0.3">
      <c r="A12" s="11">
        <v>964.34</v>
      </c>
    </row>
    <row r="17" spans="1:3" x14ac:dyDescent="0.3">
      <c r="A17" s="38" t="s">
        <v>25</v>
      </c>
      <c r="B17" s="38"/>
      <c r="C17" s="38"/>
    </row>
    <row r="18" spans="1:3" x14ac:dyDescent="0.3">
      <c r="A18" s="11" t="s">
        <v>1</v>
      </c>
      <c r="B18" s="14" t="s">
        <v>2</v>
      </c>
      <c r="C18" s="14" t="s">
        <v>3</v>
      </c>
    </row>
    <row r="19" spans="1:3" x14ac:dyDescent="0.3">
      <c r="A19" s="11">
        <v>0.5</v>
      </c>
      <c r="B19" s="13">
        <f>A19*9.792*0.001</f>
        <v>4.8960000000000002E-3</v>
      </c>
      <c r="C19" s="12">
        <v>4.3</v>
      </c>
    </row>
    <row r="20" spans="1:3" x14ac:dyDescent="0.3">
      <c r="A20" s="11">
        <v>1</v>
      </c>
      <c r="B20" s="13">
        <f t="shared" ref="B20:B25" si="2">A20*9.792*0.001</f>
        <v>9.7920000000000004E-3</v>
      </c>
      <c r="C20" s="12">
        <v>9</v>
      </c>
    </row>
    <row r="21" spans="1:3" x14ac:dyDescent="0.3">
      <c r="A21" s="11">
        <v>1.5</v>
      </c>
      <c r="B21" s="13">
        <f t="shared" si="2"/>
        <v>1.4688E-2</v>
      </c>
      <c r="C21" s="12">
        <v>13.3</v>
      </c>
    </row>
    <row r="22" spans="1:3" x14ac:dyDescent="0.3">
      <c r="A22" s="11">
        <v>2</v>
      </c>
      <c r="B22" s="13">
        <f t="shared" si="2"/>
        <v>1.9584000000000001E-2</v>
      </c>
      <c r="C22" s="12">
        <v>18</v>
      </c>
    </row>
    <row r="23" spans="1:3" x14ac:dyDescent="0.3">
      <c r="A23" s="11">
        <v>2.5</v>
      </c>
      <c r="B23" s="13">
        <f t="shared" si="2"/>
        <v>2.4480000000000002E-2</v>
      </c>
      <c r="C23" s="12">
        <v>22.9</v>
      </c>
    </row>
    <row r="24" spans="1:3" x14ac:dyDescent="0.3">
      <c r="A24" s="11">
        <v>3</v>
      </c>
      <c r="B24" s="13">
        <f t="shared" si="2"/>
        <v>2.9375999999999999E-2</v>
      </c>
      <c r="C24" s="12">
        <v>27.6</v>
      </c>
    </row>
    <row r="25" spans="1:3" x14ac:dyDescent="0.3">
      <c r="A25" s="11">
        <v>3.5</v>
      </c>
      <c r="B25" s="13">
        <f t="shared" si="2"/>
        <v>3.4271999999999997E-2</v>
      </c>
      <c r="C25" s="12">
        <v>32</v>
      </c>
    </row>
    <row r="27" spans="1:3" x14ac:dyDescent="0.3">
      <c r="A27" s="11" t="s">
        <v>4</v>
      </c>
    </row>
    <row r="28" spans="1:3" x14ac:dyDescent="0.3">
      <c r="A28" s="15">
        <v>947.57</v>
      </c>
    </row>
  </sheetData>
  <mergeCells count="2">
    <mergeCell ref="A17:C17"/>
    <mergeCell ref="A1:D1"/>
  </mergeCells>
  <phoneticPr fontId="1" type="noConversion"/>
  <printOptions horizontalCentered="1" verticalCentered="1"/>
  <pageMargins left="0.98425196850393704" right="0.98425196850393704" top="0.98425196850393704" bottom="0.98425196850393704" header="0.51181102362204722" footer="0.51181102362204722"/>
  <pageSetup paperSize="9" scale="110" orientation="landscape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E142B-6980-49A0-8B61-81200AB69902}">
  <dimension ref="A1:D28"/>
  <sheetViews>
    <sheetView zoomScale="160" zoomScaleNormal="160" workbookViewId="0">
      <selection activeCell="A12" sqref="A12"/>
    </sheetView>
  </sheetViews>
  <sheetFormatPr defaultRowHeight="14" x14ac:dyDescent="0.3"/>
  <cols>
    <col min="1" max="1" width="8.5" style="1" customWidth="1"/>
    <col min="2" max="2" width="9.4140625" style="2" bestFit="1" customWidth="1"/>
    <col min="3" max="3" width="7.6640625" style="2" bestFit="1" customWidth="1"/>
    <col min="4" max="4" width="11.4140625" style="2" bestFit="1" customWidth="1"/>
    <col min="5" max="16384" width="8.6640625" style="2"/>
  </cols>
  <sheetData>
    <row r="1" spans="1:4" x14ac:dyDescent="0.3">
      <c r="A1" s="42" t="s">
        <v>62</v>
      </c>
      <c r="B1" s="43"/>
      <c r="C1" s="43"/>
      <c r="D1" s="36"/>
    </row>
    <row r="2" spans="1:4" x14ac:dyDescent="0.3">
      <c r="A2" s="11" t="s">
        <v>1</v>
      </c>
      <c r="B2" s="11" t="s">
        <v>2</v>
      </c>
      <c r="C2" s="35" t="s">
        <v>3</v>
      </c>
      <c r="D2" s="37"/>
    </row>
    <row r="3" spans="1:4" x14ac:dyDescent="0.3">
      <c r="A3" s="11">
        <v>0.5</v>
      </c>
      <c r="B3" s="13">
        <f>A3*9.792*0.001</f>
        <v>4.8960000000000002E-3</v>
      </c>
      <c r="C3" s="35">
        <v>9.8000000000000007</v>
      </c>
      <c r="D3" s="37"/>
    </row>
    <row r="4" spans="1:4" x14ac:dyDescent="0.3">
      <c r="A4" s="11">
        <v>1</v>
      </c>
      <c r="B4" s="13">
        <f t="shared" ref="B4:B9" si="0">A4*9.792*0.001</f>
        <v>9.7920000000000004E-3</v>
      </c>
      <c r="C4" s="35">
        <v>20.100000000000001</v>
      </c>
      <c r="D4" s="37"/>
    </row>
    <row r="5" spans="1:4" x14ac:dyDescent="0.3">
      <c r="A5" s="11">
        <v>1.5</v>
      </c>
      <c r="B5" s="13">
        <f t="shared" si="0"/>
        <v>1.4688E-2</v>
      </c>
      <c r="C5" s="35">
        <v>27.1</v>
      </c>
      <c r="D5" s="37"/>
    </row>
    <row r="6" spans="1:4" x14ac:dyDescent="0.3">
      <c r="A6" s="11">
        <v>2</v>
      </c>
      <c r="B6" s="13">
        <f t="shared" si="0"/>
        <v>1.9584000000000001E-2</v>
      </c>
      <c r="C6" s="35">
        <v>36.9</v>
      </c>
      <c r="D6" s="37"/>
    </row>
    <row r="7" spans="1:4" x14ac:dyDescent="0.3">
      <c r="A7" s="11">
        <v>2.5</v>
      </c>
      <c r="B7" s="13">
        <f t="shared" si="0"/>
        <v>2.4480000000000002E-2</v>
      </c>
      <c r="C7" s="35">
        <v>46.8</v>
      </c>
      <c r="D7" s="37"/>
    </row>
    <row r="8" spans="1:4" x14ac:dyDescent="0.3">
      <c r="A8" s="11">
        <v>3</v>
      </c>
      <c r="B8" s="13">
        <f t="shared" si="0"/>
        <v>2.9375999999999999E-2</v>
      </c>
      <c r="C8" s="35">
        <v>56.8</v>
      </c>
      <c r="D8" s="37"/>
    </row>
    <row r="9" spans="1:4" x14ac:dyDescent="0.3">
      <c r="A9" s="11">
        <v>3.5</v>
      </c>
      <c r="B9" s="13">
        <f t="shared" si="0"/>
        <v>3.4271999999999997E-2</v>
      </c>
      <c r="C9" s="35">
        <v>66.900000000000006</v>
      </c>
      <c r="D9" s="37"/>
    </row>
    <row r="11" spans="1:4" x14ac:dyDescent="0.3">
      <c r="A11" s="11" t="s">
        <v>4</v>
      </c>
    </row>
    <row r="12" spans="1:4" x14ac:dyDescent="0.3">
      <c r="A12" s="11">
        <v>1928.7</v>
      </c>
    </row>
    <row r="17" spans="1:3" x14ac:dyDescent="0.3">
      <c r="A17" s="41"/>
      <c r="B17" s="41"/>
      <c r="C17" s="41"/>
    </row>
    <row r="19" spans="1:3" x14ac:dyDescent="0.3">
      <c r="B19" s="33"/>
      <c r="C19" s="3"/>
    </row>
    <row r="20" spans="1:3" x14ac:dyDescent="0.3">
      <c r="B20" s="33"/>
      <c r="C20" s="3"/>
    </row>
    <row r="21" spans="1:3" x14ac:dyDescent="0.3">
      <c r="B21" s="33"/>
      <c r="C21" s="3"/>
    </row>
    <row r="22" spans="1:3" x14ac:dyDescent="0.3">
      <c r="B22" s="33"/>
      <c r="C22" s="3"/>
    </row>
    <row r="23" spans="1:3" x14ac:dyDescent="0.3">
      <c r="B23" s="33"/>
      <c r="C23" s="3"/>
    </row>
    <row r="24" spans="1:3" x14ac:dyDescent="0.3">
      <c r="B24" s="33"/>
      <c r="C24" s="3"/>
    </row>
    <row r="25" spans="1:3" x14ac:dyDescent="0.3">
      <c r="B25" s="33"/>
      <c r="C25" s="3"/>
    </row>
    <row r="28" spans="1:3" x14ac:dyDescent="0.3">
      <c r="A28" s="34"/>
    </row>
  </sheetData>
  <mergeCells count="2">
    <mergeCell ref="A17:C17"/>
    <mergeCell ref="A1:C1"/>
  </mergeCells>
  <phoneticPr fontId="1" type="noConversion"/>
  <printOptions horizontalCentered="1" verticalCentered="1"/>
  <pageMargins left="0.98425196850393704" right="0.98425196850393704" top="0.98425196850393704" bottom="0.98425196850393704" header="0.51181102362204722" footer="0.51181102362204722"/>
  <pageSetup paperSize="9" scale="110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F399-D959-45DF-9A80-AE2902C6F197}">
  <dimension ref="A1:E11"/>
  <sheetViews>
    <sheetView zoomScale="175" zoomScaleNormal="175" workbookViewId="0">
      <selection activeCell="E15" sqref="E15"/>
    </sheetView>
  </sheetViews>
  <sheetFormatPr defaultRowHeight="14" x14ac:dyDescent="0.3"/>
  <cols>
    <col min="1" max="1" width="8.6640625" style="2"/>
    <col min="2" max="2" width="8.08203125" style="2" bestFit="1" customWidth="1"/>
    <col min="3" max="3" width="9.9140625" style="2" bestFit="1" customWidth="1"/>
    <col min="4" max="4" width="15.4140625" style="2" bestFit="1" customWidth="1"/>
    <col min="5" max="16384" width="8.6640625" style="2"/>
  </cols>
  <sheetData>
    <row r="1" spans="1:5" ht="28" x14ac:dyDescent="0.3">
      <c r="A1" s="2" t="s">
        <v>5</v>
      </c>
      <c r="B1" s="2" t="s">
        <v>9</v>
      </c>
      <c r="C1" s="2" t="s">
        <v>10</v>
      </c>
      <c r="D1" s="5" t="s">
        <v>12</v>
      </c>
      <c r="E1" s="2" t="s">
        <v>11</v>
      </c>
    </row>
    <row r="2" spans="1:5" x14ac:dyDescent="0.3">
      <c r="A2" s="2">
        <v>1</v>
      </c>
      <c r="B2" s="2">
        <v>0</v>
      </c>
      <c r="C2" s="3">
        <v>16.8</v>
      </c>
      <c r="D2" s="4" t="s">
        <v>6</v>
      </c>
      <c r="E2" s="3">
        <f>C2-B2</f>
        <v>16.8</v>
      </c>
    </row>
    <row r="3" spans="1:5" x14ac:dyDescent="0.3">
      <c r="A3" s="2">
        <v>2</v>
      </c>
      <c r="B3" s="2">
        <v>0</v>
      </c>
      <c r="C3" s="3">
        <v>16.8</v>
      </c>
      <c r="D3" s="4" t="s">
        <v>6</v>
      </c>
      <c r="E3" s="3">
        <f t="shared" ref="E3:E11" si="0">C3-B3</f>
        <v>16.8</v>
      </c>
    </row>
    <row r="4" spans="1:5" x14ac:dyDescent="0.3">
      <c r="A4" s="2">
        <v>3</v>
      </c>
      <c r="B4" s="2">
        <v>0</v>
      </c>
      <c r="C4" s="3">
        <v>16.7</v>
      </c>
      <c r="D4" s="4" t="s">
        <v>7</v>
      </c>
      <c r="E4" s="3">
        <f t="shared" si="0"/>
        <v>16.7</v>
      </c>
    </row>
    <row r="5" spans="1:5" x14ac:dyDescent="0.3">
      <c r="A5" s="2">
        <v>4</v>
      </c>
      <c r="B5" s="2">
        <v>0</v>
      </c>
      <c r="C5" s="3">
        <v>16.600000000000001</v>
      </c>
      <c r="D5" s="4" t="s">
        <v>8</v>
      </c>
      <c r="E5" s="3">
        <f t="shared" si="0"/>
        <v>16.600000000000001</v>
      </c>
    </row>
    <row r="6" spans="1:5" x14ac:dyDescent="0.3">
      <c r="A6" s="2">
        <v>5</v>
      </c>
      <c r="B6" s="2">
        <v>0</v>
      </c>
      <c r="C6" s="3">
        <v>16.600000000000001</v>
      </c>
      <c r="D6" s="4" t="s">
        <v>6</v>
      </c>
      <c r="E6" s="3">
        <f t="shared" si="0"/>
        <v>16.600000000000001</v>
      </c>
    </row>
    <row r="7" spans="1:5" x14ac:dyDescent="0.3">
      <c r="A7" s="2">
        <v>6</v>
      </c>
      <c r="B7" s="2">
        <v>0</v>
      </c>
      <c r="C7" s="3">
        <v>16.399999999999999</v>
      </c>
      <c r="D7" s="4" t="s">
        <v>7</v>
      </c>
      <c r="E7" s="3">
        <f t="shared" si="0"/>
        <v>16.399999999999999</v>
      </c>
    </row>
    <row r="8" spans="1:5" x14ac:dyDescent="0.3">
      <c r="A8" s="2">
        <v>7</v>
      </c>
      <c r="B8" s="2">
        <v>0</v>
      </c>
      <c r="C8" s="3">
        <v>16.2</v>
      </c>
      <c r="D8" s="4" t="s">
        <v>6</v>
      </c>
      <c r="E8" s="3">
        <f t="shared" si="0"/>
        <v>16.2</v>
      </c>
    </row>
    <row r="9" spans="1:5" x14ac:dyDescent="0.3">
      <c r="A9" s="2">
        <v>8</v>
      </c>
      <c r="B9" s="2">
        <v>0</v>
      </c>
      <c r="C9" s="3">
        <v>15.8</v>
      </c>
      <c r="D9" s="4" t="s">
        <v>7</v>
      </c>
      <c r="E9" s="3">
        <f t="shared" si="0"/>
        <v>15.8</v>
      </c>
    </row>
    <row r="10" spans="1:5" x14ac:dyDescent="0.3">
      <c r="A10" s="2">
        <v>9</v>
      </c>
      <c r="B10" s="2">
        <v>0</v>
      </c>
      <c r="C10" s="3">
        <v>15</v>
      </c>
      <c r="D10" s="4" t="s">
        <v>6</v>
      </c>
      <c r="E10" s="3">
        <f t="shared" si="0"/>
        <v>15</v>
      </c>
    </row>
    <row r="11" spans="1:5" x14ac:dyDescent="0.3">
      <c r="A11" s="2">
        <v>10</v>
      </c>
      <c r="B11" s="2">
        <v>0</v>
      </c>
      <c r="C11" s="3">
        <v>15.3</v>
      </c>
      <c r="D11" s="4" t="s">
        <v>6</v>
      </c>
      <c r="E11" s="3">
        <f t="shared" si="0"/>
        <v>15.3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D5D4-7F82-4FE7-95D1-E32C1BE4BDB4}">
  <sheetPr>
    <pageSetUpPr fitToPage="1"/>
  </sheetPr>
  <dimension ref="A1:O15"/>
  <sheetViews>
    <sheetView zoomScale="130" zoomScaleNormal="130" workbookViewId="0">
      <selection activeCell="O12" sqref="I1:O12"/>
    </sheetView>
  </sheetViews>
  <sheetFormatPr defaultRowHeight="14" x14ac:dyDescent="0.3"/>
  <cols>
    <col min="1" max="1" width="9" bestFit="1" customWidth="1"/>
    <col min="2" max="2" width="12.33203125" bestFit="1" customWidth="1"/>
    <col min="3" max="3" width="9.25" bestFit="1" customWidth="1"/>
    <col min="4" max="4" width="7.9140625" bestFit="1" customWidth="1"/>
    <col min="5" max="5" width="5.25" bestFit="1" customWidth="1"/>
    <col min="6" max="6" width="7.9140625" bestFit="1" customWidth="1"/>
    <col min="7" max="7" width="5.9140625" bestFit="1" customWidth="1"/>
    <col min="8" max="8" width="3.5" customWidth="1"/>
    <col min="9" max="9" width="9" bestFit="1" customWidth="1"/>
    <col min="10" max="10" width="12.33203125" bestFit="1" customWidth="1"/>
    <col min="11" max="11" width="9.25" bestFit="1" customWidth="1"/>
    <col min="12" max="12" width="7.9140625" bestFit="1" customWidth="1"/>
    <col min="13" max="13" width="5.25" bestFit="1" customWidth="1"/>
    <col min="14" max="14" width="7.9140625" bestFit="1" customWidth="1"/>
    <col min="15" max="15" width="5.9140625" bestFit="1" customWidth="1"/>
  </cols>
  <sheetData>
    <row r="1" spans="1:15" ht="15.5" customHeight="1" x14ac:dyDescent="0.3">
      <c r="A1" s="16" t="s">
        <v>4</v>
      </c>
      <c r="B1" s="16" t="s">
        <v>14</v>
      </c>
      <c r="C1" s="16" t="s">
        <v>13</v>
      </c>
      <c r="D1" s="16" t="s">
        <v>17</v>
      </c>
      <c r="E1" s="16" t="s">
        <v>18</v>
      </c>
      <c r="F1" s="16" t="s">
        <v>19</v>
      </c>
      <c r="G1" s="16" t="s">
        <v>20</v>
      </c>
      <c r="I1" s="16" t="s">
        <v>4</v>
      </c>
      <c r="J1" s="16" t="s">
        <v>14</v>
      </c>
      <c r="K1" s="16" t="s">
        <v>13</v>
      </c>
      <c r="L1" s="16" t="s">
        <v>17</v>
      </c>
      <c r="M1" s="16" t="s">
        <v>18</v>
      </c>
      <c r="N1" s="16" t="s">
        <v>19</v>
      </c>
      <c r="O1" s="16" t="s">
        <v>20</v>
      </c>
    </row>
    <row r="2" spans="1:15" ht="15.5" customHeight="1" x14ac:dyDescent="0.3">
      <c r="A2" s="22">
        <v>964.34</v>
      </c>
      <c r="B2" s="17">
        <v>16.8</v>
      </c>
      <c r="C2" s="20">
        <f t="shared" ref="C2:C11" si="0">B2/($A$2*$A$6)</f>
        <v>8.1477232182613185E-2</v>
      </c>
      <c r="D2" s="24">
        <f>B15</f>
        <v>0.64429116951197707</v>
      </c>
      <c r="E2" s="17">
        <v>0.1</v>
      </c>
      <c r="F2" s="24">
        <f>(D2^2+E2^2)^0.5</f>
        <v>0.65200545328326143</v>
      </c>
      <c r="G2" s="25">
        <f>F2/B13</f>
        <v>4.0197623506982819E-2</v>
      </c>
      <c r="I2" s="22">
        <v>964.34</v>
      </c>
      <c r="J2" s="17">
        <v>16.8</v>
      </c>
      <c r="K2" s="20">
        <f t="shared" ref="K2:K8" si="1">J2/($A$2*$A$6)</f>
        <v>8.1477232182613185E-2</v>
      </c>
      <c r="L2" s="24">
        <f>J12</f>
        <v>0.219306265517514</v>
      </c>
      <c r="M2" s="17">
        <v>0.1</v>
      </c>
      <c r="N2" s="24">
        <f>(L2^2+M2^2)^0.5</f>
        <v>0.24102953780654843</v>
      </c>
      <c r="O2" s="25">
        <f>N2/J10</f>
        <v>1.4532358007285435E-2</v>
      </c>
    </row>
    <row r="3" spans="1:15" ht="15.5" customHeight="1" x14ac:dyDescent="0.3">
      <c r="B3" s="17">
        <v>16.8</v>
      </c>
      <c r="C3" s="20">
        <f t="shared" si="0"/>
        <v>8.1477232182613185E-2</v>
      </c>
      <c r="D3" s="6"/>
      <c r="E3" s="6"/>
      <c r="F3" s="7"/>
      <c r="G3" s="6"/>
      <c r="H3" s="6"/>
      <c r="J3" s="17">
        <v>16.8</v>
      </c>
      <c r="K3" s="20">
        <f t="shared" si="1"/>
        <v>8.1477232182613185E-2</v>
      </c>
      <c r="L3" s="6"/>
      <c r="M3" s="6"/>
      <c r="N3" s="7"/>
      <c r="O3" s="6"/>
    </row>
    <row r="4" spans="1:15" ht="15.5" customHeight="1" x14ac:dyDescent="0.3">
      <c r="B4" s="17">
        <v>16.7</v>
      </c>
      <c r="C4" s="20">
        <f t="shared" si="0"/>
        <v>8.0992248657716676E-2</v>
      </c>
      <c r="D4" s="6"/>
      <c r="E4" s="6"/>
      <c r="F4" s="16" t="s">
        <v>21</v>
      </c>
      <c r="G4" s="16" t="s">
        <v>22</v>
      </c>
      <c r="H4" s="9"/>
      <c r="J4" s="17">
        <v>16.7</v>
      </c>
      <c r="K4" s="20">
        <f t="shared" si="1"/>
        <v>8.0992248657716676E-2</v>
      </c>
      <c r="L4" s="6"/>
      <c r="M4" s="6"/>
      <c r="N4" s="16" t="s">
        <v>21</v>
      </c>
      <c r="O4" s="16" t="s">
        <v>22</v>
      </c>
    </row>
    <row r="5" spans="1:15" ht="15.5" customHeight="1" x14ac:dyDescent="0.3">
      <c r="A5" s="16" t="s">
        <v>16</v>
      </c>
      <c r="B5" s="16">
        <v>16.600000000000001</v>
      </c>
      <c r="C5" s="20">
        <f t="shared" si="0"/>
        <v>8.050726513282018E-2</v>
      </c>
      <c r="D5" s="6"/>
      <c r="E5" s="6"/>
      <c r="F5" s="24">
        <f>F2/(A2*A6)</f>
        <v>3.16211902985061E-3</v>
      </c>
      <c r="G5" s="25">
        <f>F5/C13</f>
        <v>4.0197623506982826E-2</v>
      </c>
      <c r="H5" s="6"/>
      <c r="I5" s="16" t="s">
        <v>16</v>
      </c>
      <c r="J5" s="16">
        <v>16.600000000000001</v>
      </c>
      <c r="K5" s="20">
        <f t="shared" si="1"/>
        <v>8.050726513282018E-2</v>
      </c>
      <c r="L5" s="6"/>
      <c r="M5" s="6"/>
      <c r="N5" s="24">
        <f>N2/(I2*I6)</f>
        <v>1.1689535484959578E-3</v>
      </c>
      <c r="O5" s="25">
        <f>N5/K10</f>
        <v>1.4532358007285437E-2</v>
      </c>
    </row>
    <row r="6" spans="1:15" ht="15.5" customHeight="1" x14ac:dyDescent="0.3">
      <c r="A6" s="23">
        <f>3.1416*(3.496+3.31)*0.01</f>
        <v>0.21381729599999999</v>
      </c>
      <c r="B6" s="17">
        <v>16.600000000000001</v>
      </c>
      <c r="C6" s="20">
        <f t="shared" si="0"/>
        <v>8.050726513282018E-2</v>
      </c>
      <c r="D6" s="7"/>
      <c r="E6" s="8"/>
      <c r="F6" s="7"/>
      <c r="G6" s="7"/>
      <c r="H6" s="8"/>
      <c r="I6" s="23">
        <f>3.1416*(3.496+3.31)*0.01</f>
        <v>0.21381729599999999</v>
      </c>
      <c r="J6" s="17">
        <v>16.600000000000001</v>
      </c>
      <c r="K6" s="20">
        <f t="shared" si="1"/>
        <v>8.050726513282018E-2</v>
      </c>
      <c r="L6" s="7"/>
      <c r="M6" s="8"/>
      <c r="N6" s="7"/>
      <c r="O6" s="7"/>
    </row>
    <row r="7" spans="1:15" ht="15.5" customHeight="1" x14ac:dyDescent="0.3">
      <c r="A7" s="6"/>
      <c r="B7" s="17">
        <v>16.399999999999999</v>
      </c>
      <c r="C7" s="20">
        <f t="shared" si="0"/>
        <v>7.9537298083027147E-2</v>
      </c>
      <c r="D7" s="7"/>
      <c r="E7" s="6"/>
      <c r="F7" s="7"/>
      <c r="G7" s="6"/>
      <c r="H7" s="6"/>
      <c r="I7" s="6"/>
      <c r="J7" s="17">
        <v>16.399999999999999</v>
      </c>
      <c r="K7" s="20">
        <f t="shared" si="1"/>
        <v>7.9537298083027147E-2</v>
      </c>
      <c r="L7" s="7"/>
      <c r="M7" s="6"/>
      <c r="N7" s="7"/>
      <c r="O7" s="6"/>
    </row>
    <row r="8" spans="1:15" ht="15.5" customHeight="1" x14ac:dyDescent="0.3">
      <c r="A8" s="6"/>
      <c r="B8" s="17">
        <v>16.2</v>
      </c>
      <c r="C8" s="20">
        <f t="shared" si="0"/>
        <v>7.8567331033234142E-2</v>
      </c>
      <c r="D8" s="6"/>
      <c r="E8" s="6"/>
      <c r="F8" s="7"/>
      <c r="G8" s="6"/>
      <c r="H8" s="6"/>
      <c r="I8" s="6"/>
      <c r="J8" s="17">
        <v>16.2</v>
      </c>
      <c r="K8" s="20">
        <f t="shared" si="1"/>
        <v>7.8567331033234142E-2</v>
      </c>
      <c r="L8" s="6"/>
      <c r="M8" s="6"/>
      <c r="N8" s="7"/>
      <c r="O8" s="6"/>
    </row>
    <row r="9" spans="1:15" ht="15.5" customHeight="1" x14ac:dyDescent="0.3">
      <c r="A9" s="6"/>
      <c r="B9" s="16">
        <v>15.8</v>
      </c>
      <c r="C9" s="20">
        <f t="shared" si="0"/>
        <v>7.6627396933648118E-2</v>
      </c>
      <c r="D9" s="6"/>
      <c r="E9" s="6"/>
      <c r="F9" s="6"/>
      <c r="G9" s="6"/>
      <c r="H9" s="6"/>
      <c r="I9" s="6"/>
      <c r="J9" s="16" t="s">
        <v>15</v>
      </c>
      <c r="K9" s="21" t="s">
        <v>27</v>
      </c>
      <c r="L9" s="6"/>
      <c r="M9" s="6"/>
      <c r="N9" s="6"/>
      <c r="O9" s="6"/>
    </row>
    <row r="10" spans="1:15" ht="15.5" customHeight="1" x14ac:dyDescent="0.3">
      <c r="A10" s="8"/>
      <c r="B10" s="17">
        <v>15</v>
      </c>
      <c r="C10" s="20">
        <f t="shared" si="0"/>
        <v>7.2747528734476055E-2</v>
      </c>
      <c r="D10" s="7"/>
      <c r="E10" s="8"/>
      <c r="F10" s="7"/>
      <c r="G10" s="7"/>
      <c r="H10" s="8"/>
      <c r="I10" s="8"/>
      <c r="J10" s="17">
        <f>AVERAGE(J2:J8)</f>
        <v>16.585714285714285</v>
      </c>
      <c r="K10" s="20">
        <f>AVERAGE(K2:K8)</f>
        <v>8.0437981772120665E-2</v>
      </c>
      <c r="L10" s="7"/>
      <c r="M10" s="8"/>
      <c r="N10" s="7"/>
      <c r="O10" s="7"/>
    </row>
    <row r="11" spans="1:15" ht="15.5" customHeight="1" x14ac:dyDescent="0.3">
      <c r="A11" s="6"/>
      <c r="B11" s="17">
        <v>15.3</v>
      </c>
      <c r="C11" s="20">
        <f t="shared" si="0"/>
        <v>7.4202479309165584E-2</v>
      </c>
      <c r="D11" s="6"/>
      <c r="E11" s="6"/>
      <c r="F11" s="7"/>
      <c r="G11" s="6"/>
      <c r="H11" s="6"/>
      <c r="I11" s="6"/>
      <c r="J11" s="18" t="s">
        <v>26</v>
      </c>
      <c r="K11" s="7"/>
      <c r="L11" s="6"/>
      <c r="M11" s="6"/>
      <c r="N11" s="7"/>
      <c r="O11" s="6"/>
    </row>
    <row r="12" spans="1:15" ht="15.5" customHeight="1" x14ac:dyDescent="0.3">
      <c r="A12" s="6"/>
      <c r="B12" s="16" t="s">
        <v>15</v>
      </c>
      <c r="C12" s="21" t="s">
        <v>27</v>
      </c>
      <c r="D12" s="6"/>
      <c r="E12" s="6"/>
      <c r="F12" s="7"/>
      <c r="G12" s="6"/>
      <c r="H12" s="6"/>
      <c r="I12" s="6"/>
      <c r="J12" s="19">
        <f>_xlfn.STDEV.S(J2:J8)</f>
        <v>0.219306265517514</v>
      </c>
      <c r="L12" s="6"/>
      <c r="M12" s="6"/>
      <c r="N12" s="7"/>
      <c r="O12" s="6"/>
    </row>
    <row r="13" spans="1:15" ht="15.5" customHeight="1" x14ac:dyDescent="0.3">
      <c r="A13" s="6"/>
      <c r="B13" s="17">
        <f>AVERAGE(B2:B11)</f>
        <v>16.220000000000002</v>
      </c>
      <c r="C13" s="20">
        <f>AVERAGE(C2:C11)</f>
        <v>7.8664327738213441E-2</v>
      </c>
      <c r="D13" s="6"/>
      <c r="E13" s="6"/>
      <c r="F13" s="6"/>
      <c r="G13" s="6"/>
      <c r="H13" s="6"/>
      <c r="I13" s="6"/>
      <c r="L13" s="6"/>
      <c r="M13" s="6"/>
      <c r="N13" s="6"/>
      <c r="O13" s="6"/>
    </row>
    <row r="14" spans="1:15" ht="15.5" customHeight="1" x14ac:dyDescent="0.3">
      <c r="A14" s="8"/>
      <c r="B14" s="18" t="s">
        <v>26</v>
      </c>
      <c r="C14" s="7"/>
      <c r="D14" s="7"/>
      <c r="E14" s="8"/>
      <c r="F14" s="7"/>
      <c r="G14" s="7"/>
      <c r="H14" s="8"/>
      <c r="I14" s="8"/>
      <c r="L14" s="7"/>
      <c r="M14" s="8"/>
      <c r="N14" s="7"/>
      <c r="O14" s="7"/>
    </row>
    <row r="15" spans="1:15" ht="15.5" customHeight="1" x14ac:dyDescent="0.3">
      <c r="B15" s="19">
        <f>_xlfn.STDEV.S(B2:B11)</f>
        <v>0.64429116951197707</v>
      </c>
    </row>
  </sheetData>
  <phoneticPr fontId="1" type="noConversion"/>
  <printOptions horizontalCentered="1" verticalCentered="1"/>
  <pageMargins left="0.98425196850393704" right="0.98425196850393704" top="0.98425196850393704" bottom="0.98425196850393704" header="0.51181102362204722" footer="0.51181102362204722"/>
  <pageSetup paperSize="9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9205-EA99-4A72-ACBE-E2C0A3EE2A2A}">
  <sheetPr>
    <pageSetUpPr fitToPage="1"/>
  </sheetPr>
  <dimension ref="A1:P15"/>
  <sheetViews>
    <sheetView zoomScale="145" zoomScaleNormal="145" workbookViewId="0">
      <selection activeCell="L15" sqref="L15"/>
    </sheetView>
  </sheetViews>
  <sheetFormatPr defaultRowHeight="14" x14ac:dyDescent="0.3"/>
  <cols>
    <col min="1" max="1" width="9" bestFit="1" customWidth="1"/>
    <col min="2" max="2" width="12.33203125" bestFit="1" customWidth="1"/>
    <col min="3" max="3" width="9.25" bestFit="1" customWidth="1"/>
    <col min="4" max="4" width="7.9140625" bestFit="1" customWidth="1"/>
    <col min="5" max="5" width="6.6640625" bestFit="1" customWidth="1"/>
    <col min="6" max="6" width="7.9140625" bestFit="1" customWidth="1"/>
    <col min="7" max="7" width="5.9140625" bestFit="1" customWidth="1"/>
    <col min="8" max="9" width="4.25" customWidth="1"/>
    <col min="10" max="10" width="9" bestFit="1" customWidth="1"/>
    <col min="11" max="12" width="12.33203125" bestFit="1" customWidth="1"/>
    <col min="13" max="13" width="7.9140625" bestFit="1" customWidth="1"/>
    <col min="14" max="14" width="5.25" bestFit="1" customWidth="1"/>
    <col min="15" max="15" width="8.33203125" bestFit="1" customWidth="1"/>
    <col min="16" max="16" width="5.9140625" bestFit="1" customWidth="1"/>
  </cols>
  <sheetData>
    <row r="1" spans="1:16" ht="15.5" customHeight="1" x14ac:dyDescent="0.3">
      <c r="A1" s="16" t="s">
        <v>4</v>
      </c>
      <c r="B1" s="16" t="s">
        <v>14</v>
      </c>
      <c r="C1" s="16" t="s">
        <v>13</v>
      </c>
      <c r="D1" s="16" t="s">
        <v>17</v>
      </c>
      <c r="E1" s="16" t="s">
        <v>18</v>
      </c>
      <c r="F1" s="16" t="s">
        <v>19</v>
      </c>
      <c r="G1" s="16" t="s">
        <v>20</v>
      </c>
      <c r="J1" s="16" t="s">
        <v>4</v>
      </c>
      <c r="K1" s="16" t="s">
        <v>14</v>
      </c>
      <c r="L1" s="16" t="s">
        <v>13</v>
      </c>
      <c r="M1" s="16" t="s">
        <v>17</v>
      </c>
      <c r="N1" s="16" t="s">
        <v>18</v>
      </c>
      <c r="O1" s="16" t="s">
        <v>19</v>
      </c>
      <c r="P1" s="16" t="s">
        <v>20</v>
      </c>
    </row>
    <row r="2" spans="1:16" ht="15.5" customHeight="1" x14ac:dyDescent="0.3">
      <c r="A2" s="22">
        <v>964.34</v>
      </c>
      <c r="B2" s="17">
        <v>16.8</v>
      </c>
      <c r="C2" s="20">
        <f t="shared" ref="C2:C11" si="0">B2/($A$2*$A$6)</f>
        <v>8.1477232182613185E-2</v>
      </c>
      <c r="D2" s="24">
        <f>B15</f>
        <v>0.64429116951197707</v>
      </c>
      <c r="E2" s="17">
        <v>0.1</v>
      </c>
      <c r="F2" s="24">
        <f>(D2^2+E2^2)^0.5</f>
        <v>0.65200545328326143</v>
      </c>
      <c r="G2" s="25">
        <f>F2/B13</f>
        <v>4.0197623506982819E-2</v>
      </c>
      <c r="I2" s="6"/>
      <c r="J2" s="22">
        <v>964.34</v>
      </c>
      <c r="K2" s="17">
        <v>16.8</v>
      </c>
      <c r="L2" s="20">
        <f>K2/(J2*$J$13)</f>
        <v>8.1477232182613185E-2</v>
      </c>
      <c r="M2" s="24">
        <f>K15</f>
        <v>0.64429116951197707</v>
      </c>
      <c r="N2" s="17">
        <v>0.1</v>
      </c>
      <c r="O2" s="24">
        <f>(M2^2+N2^2)^0.5</f>
        <v>0.65200545328326143</v>
      </c>
      <c r="P2" s="25">
        <f>O2/K13</f>
        <v>4.0197623506982819E-2</v>
      </c>
    </row>
    <row r="3" spans="1:16" ht="15.5" customHeight="1" x14ac:dyDescent="0.3">
      <c r="B3" s="17">
        <v>16.8</v>
      </c>
      <c r="C3" s="20">
        <f t="shared" si="0"/>
        <v>8.1477232182613185E-2</v>
      </c>
      <c r="D3" s="6"/>
      <c r="E3" s="6"/>
      <c r="F3" s="7"/>
      <c r="G3" s="6"/>
      <c r="H3" s="6"/>
      <c r="J3" s="22">
        <v>962.47666666666669</v>
      </c>
      <c r="K3" s="17">
        <v>16.8</v>
      </c>
      <c r="L3" s="20">
        <f t="shared" ref="L3:L11" si="1">K3/(J3*$J$13)</f>
        <v>8.1634970284628072E-2</v>
      </c>
      <c r="M3" s="6"/>
      <c r="N3" s="6"/>
      <c r="O3" s="7"/>
      <c r="P3" s="6"/>
    </row>
    <row r="4" spans="1:16" ht="15.5" customHeight="1" x14ac:dyDescent="0.3">
      <c r="B4" s="17">
        <v>16.7</v>
      </c>
      <c r="C4" s="20">
        <f t="shared" si="0"/>
        <v>8.0992248657716676E-2</v>
      </c>
      <c r="D4" s="6"/>
      <c r="E4" s="6"/>
      <c r="F4" s="16" t="s">
        <v>21</v>
      </c>
      <c r="G4" s="16" t="s">
        <v>22</v>
      </c>
      <c r="H4" s="9"/>
      <c r="J4" s="22">
        <v>960.61333333333334</v>
      </c>
      <c r="K4" s="17">
        <v>16.7</v>
      </c>
      <c r="L4" s="20">
        <f t="shared" si="1"/>
        <v>8.1306455324288485E-2</v>
      </c>
      <c r="M4" s="29" t="s">
        <v>45</v>
      </c>
      <c r="N4" s="29" t="s">
        <v>46</v>
      </c>
      <c r="O4" s="16" t="s">
        <v>44</v>
      </c>
      <c r="P4" s="16" t="s">
        <v>22</v>
      </c>
    </row>
    <row r="5" spans="1:16" ht="15.5" customHeight="1" x14ac:dyDescent="0.3">
      <c r="A5" s="16" t="s">
        <v>16</v>
      </c>
      <c r="B5" s="16">
        <v>16.600000000000001</v>
      </c>
      <c r="C5" s="20">
        <f t="shared" si="0"/>
        <v>8.050726513282018E-2</v>
      </c>
      <c r="D5" s="6"/>
      <c r="E5" s="6"/>
      <c r="F5" s="24">
        <f>F2/(A2*A6)</f>
        <v>3.16211902985061E-3</v>
      </c>
      <c r="G5" s="25">
        <f>F5/C13</f>
        <v>4.0197623506982826E-2</v>
      </c>
      <c r="H5" s="6"/>
      <c r="J5" s="22">
        <v>958.75</v>
      </c>
      <c r="K5" s="16">
        <v>16.600000000000001</v>
      </c>
      <c r="L5" s="20">
        <f t="shared" si="1"/>
        <v>8.0976663424442041E-2</v>
      </c>
      <c r="M5" s="24">
        <f>L15</f>
        <v>2.7419020301692703E-3</v>
      </c>
      <c r="N5" s="6">
        <v>4.8498352489650709E-4</v>
      </c>
      <c r="O5" s="24">
        <f>(M5^2+N5^2)^0.5</f>
        <v>2.7844632808617545E-3</v>
      </c>
      <c r="P5" s="25">
        <f>O5/L13</f>
        <v>3.5094653938800735E-2</v>
      </c>
    </row>
    <row r="6" spans="1:16" ht="15.5" customHeight="1" x14ac:dyDescent="0.3">
      <c r="A6" s="23">
        <f>3.1416*(3.496+3.31)*0.01</f>
        <v>0.21381729599999999</v>
      </c>
      <c r="B6" s="17">
        <v>16.600000000000001</v>
      </c>
      <c r="C6" s="20">
        <f t="shared" si="0"/>
        <v>8.050726513282018E-2</v>
      </c>
      <c r="D6" s="7"/>
      <c r="E6" s="8"/>
      <c r="F6" s="7"/>
      <c r="G6" s="7"/>
      <c r="H6" s="8"/>
      <c r="J6" s="22">
        <v>956.88666666666666</v>
      </c>
      <c r="K6" s="17">
        <v>16.600000000000001</v>
      </c>
      <c r="L6" s="20">
        <f t="shared" si="1"/>
        <v>8.1134348259477421E-2</v>
      </c>
      <c r="M6" s="7"/>
      <c r="N6" s="8"/>
      <c r="O6" s="7"/>
      <c r="P6" s="7"/>
    </row>
    <row r="7" spans="1:16" ht="15.5" customHeight="1" x14ac:dyDescent="0.3">
      <c r="A7" s="6"/>
      <c r="B7" s="17">
        <v>16.399999999999999</v>
      </c>
      <c r="C7" s="20">
        <f t="shared" si="0"/>
        <v>7.9537298083027147E-2</v>
      </c>
      <c r="D7" s="7">
        <f>D2/(A2*A6)</f>
        <v>3.1247060244961157E-3</v>
      </c>
      <c r="E7" s="6">
        <f>E2/(A6*A2)</f>
        <v>4.8498352489650709E-4</v>
      </c>
      <c r="F7" s="24">
        <f>(D7^2+E7^2)^0.5</f>
        <v>3.16211902985061E-3</v>
      </c>
      <c r="G7" s="6"/>
      <c r="H7" s="6"/>
      <c r="J7" s="22">
        <v>955.02333333333343</v>
      </c>
      <c r="K7" s="17">
        <v>16.399999999999999</v>
      </c>
      <c r="L7" s="20">
        <f t="shared" si="1"/>
        <v>8.0313218909192172E-2</v>
      </c>
      <c r="O7" s="24"/>
      <c r="P7" s="6"/>
    </row>
    <row r="8" spans="1:16" ht="15.5" customHeight="1" x14ac:dyDescent="0.3">
      <c r="A8" s="6"/>
      <c r="B8" s="17">
        <v>16.2</v>
      </c>
      <c r="C8" s="20">
        <f t="shared" si="0"/>
        <v>7.8567331033234142E-2</v>
      </c>
      <c r="D8" s="6"/>
      <c r="E8" s="6"/>
      <c r="F8" s="7"/>
      <c r="G8" s="6"/>
      <c r="H8" s="6"/>
      <c r="J8" s="22">
        <v>953.16000000000008</v>
      </c>
      <c r="K8" s="17">
        <v>16.2</v>
      </c>
      <c r="L8" s="20">
        <f t="shared" si="1"/>
        <v>7.9488879105909835E-2</v>
      </c>
      <c r="M8" s="6"/>
      <c r="N8" s="6"/>
      <c r="O8" s="7"/>
      <c r="P8" s="6"/>
    </row>
    <row r="9" spans="1:16" ht="15.5" customHeight="1" x14ac:dyDescent="0.3">
      <c r="A9" s="6"/>
      <c r="B9" s="16">
        <v>15.8</v>
      </c>
      <c r="C9" s="20">
        <f t="shared" si="0"/>
        <v>7.6627396933648118E-2</v>
      </c>
      <c r="D9" s="6"/>
      <c r="E9" s="6"/>
      <c r="F9" s="6"/>
      <c r="G9" s="6"/>
      <c r="H9" s="6"/>
      <c r="J9" s="22">
        <v>951.29666666666674</v>
      </c>
      <c r="K9" s="16">
        <v>15.8</v>
      </c>
      <c r="L9" s="20">
        <f t="shared" si="1"/>
        <v>7.7678043609593461E-2</v>
      </c>
      <c r="M9" s="6"/>
      <c r="N9" s="6"/>
      <c r="O9" s="6"/>
      <c r="P9" s="6"/>
    </row>
    <row r="10" spans="1:16" ht="15.5" customHeight="1" x14ac:dyDescent="0.3">
      <c r="A10" s="8"/>
      <c r="B10" s="17">
        <v>15</v>
      </c>
      <c r="C10" s="20">
        <f t="shared" si="0"/>
        <v>7.2747528734476055E-2</v>
      </c>
      <c r="D10" s="7"/>
      <c r="E10" s="8"/>
      <c r="F10" s="7"/>
      <c r="G10" s="7"/>
      <c r="H10" s="8"/>
      <c r="J10" s="22">
        <v>949.43333333333339</v>
      </c>
      <c r="K10" s="17">
        <v>15</v>
      </c>
      <c r="L10" s="20">
        <f t="shared" si="1"/>
        <v>7.3889708099362406E-2</v>
      </c>
      <c r="M10" s="7"/>
      <c r="N10" s="8"/>
      <c r="O10" s="7"/>
      <c r="P10" s="7"/>
    </row>
    <row r="11" spans="1:16" ht="15.5" customHeight="1" x14ac:dyDescent="0.3">
      <c r="A11" s="6"/>
      <c r="B11" s="17">
        <v>15.3</v>
      </c>
      <c r="C11" s="20">
        <f t="shared" si="0"/>
        <v>7.4202479309165584E-2</v>
      </c>
      <c r="D11" s="6"/>
      <c r="E11" s="6"/>
      <c r="F11" s="7"/>
      <c r="G11" s="6"/>
      <c r="H11" s="6"/>
      <c r="I11" s="6"/>
      <c r="J11" s="22">
        <v>947.57</v>
      </c>
      <c r="K11" s="17">
        <v>15.3</v>
      </c>
      <c r="L11" s="20">
        <f t="shared" si="1"/>
        <v>7.55157074379737E-2</v>
      </c>
      <c r="M11" s="6"/>
      <c r="N11" s="6"/>
      <c r="O11" s="7"/>
      <c r="P11" s="6"/>
    </row>
    <row r="12" spans="1:16" ht="15.5" customHeight="1" x14ac:dyDescent="0.3">
      <c r="A12" s="6"/>
      <c r="B12" s="16" t="s">
        <v>15</v>
      </c>
      <c r="C12" s="21" t="s">
        <v>27</v>
      </c>
      <c r="D12" s="6"/>
      <c r="E12" s="6"/>
      <c r="F12" s="7"/>
      <c r="G12" s="6"/>
      <c r="H12" s="6"/>
      <c r="I12" s="6"/>
      <c r="J12" s="16" t="s">
        <v>16</v>
      </c>
      <c r="K12" s="16" t="s">
        <v>15</v>
      </c>
      <c r="L12" s="21" t="s">
        <v>27</v>
      </c>
      <c r="M12" s="6"/>
      <c r="N12" s="6"/>
      <c r="O12" s="7"/>
      <c r="P12" s="6"/>
    </row>
    <row r="13" spans="1:16" ht="15.5" customHeight="1" x14ac:dyDescent="0.3">
      <c r="A13" s="6"/>
      <c r="B13" s="17">
        <f>AVERAGE(B2:B11)</f>
        <v>16.220000000000002</v>
      </c>
      <c r="C13" s="20">
        <f>AVERAGE(C2:C11)</f>
        <v>7.8664327738213441E-2</v>
      </c>
      <c r="D13" s="6"/>
      <c r="E13" s="6"/>
      <c r="F13" s="6"/>
      <c r="G13" s="6"/>
      <c r="H13" s="6"/>
      <c r="I13" s="6"/>
      <c r="J13" s="23">
        <f>3.1416*(3.496+3.31)*0.01</f>
        <v>0.21381729599999999</v>
      </c>
      <c r="K13" s="17">
        <f>AVERAGE(K2:K11)</f>
        <v>16.220000000000002</v>
      </c>
      <c r="L13" s="20">
        <f>AVERAGE(L2:L11)</f>
        <v>7.9341522663748082E-2</v>
      </c>
      <c r="M13" s="6"/>
      <c r="N13" s="6"/>
      <c r="O13" s="6"/>
      <c r="P13" s="6"/>
    </row>
    <row r="14" spans="1:16" ht="15.5" customHeight="1" x14ac:dyDescent="0.3">
      <c r="A14" s="8"/>
      <c r="B14" s="18" t="s">
        <v>26</v>
      </c>
      <c r="C14" s="7"/>
      <c r="D14" s="7"/>
      <c r="E14" s="8"/>
      <c r="F14" s="7"/>
      <c r="G14" s="7"/>
      <c r="H14" s="8"/>
      <c r="I14" s="8"/>
      <c r="K14" s="18" t="s">
        <v>26</v>
      </c>
      <c r="L14" s="18" t="s">
        <v>26</v>
      </c>
      <c r="M14" s="7"/>
      <c r="N14" s="8"/>
      <c r="O14" s="7"/>
      <c r="P14" s="7"/>
    </row>
    <row r="15" spans="1:16" ht="15.5" customHeight="1" x14ac:dyDescent="0.3">
      <c r="B15" s="19">
        <f>_xlfn.STDEV.S(B2:B11)</f>
        <v>0.64429116951197707</v>
      </c>
      <c r="J15" s="27"/>
      <c r="K15" s="19">
        <f>_xlfn.STDEV.S(K2:K11)</f>
        <v>0.64429116951197707</v>
      </c>
      <c r="L15" s="19">
        <f>_xlfn.STDEV.S(L2:L11)</f>
        <v>2.7419020301692703E-3</v>
      </c>
    </row>
  </sheetData>
  <phoneticPr fontId="1" type="noConversion"/>
  <printOptions horizontalCentered="1" verticalCentered="1"/>
  <pageMargins left="0.98425196850393704" right="0.98425196850393704" top="0.98425196850393704" bottom="0.98425196850393704" header="0.51181102362204722" footer="0.51181102362204722"/>
  <pageSetup paperSize="9" scale="97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9D12B-D04F-46F7-B657-12871C832A07}">
  <sheetPr>
    <pageSetUpPr fitToPage="1"/>
  </sheetPr>
  <dimension ref="A1:O15"/>
  <sheetViews>
    <sheetView topLeftCell="C1" zoomScale="160" zoomScaleNormal="160" workbookViewId="0">
      <selection activeCell="K13" sqref="K13"/>
    </sheetView>
  </sheetViews>
  <sheetFormatPr defaultRowHeight="14" x14ac:dyDescent="0.3"/>
  <cols>
    <col min="1" max="1" width="9" bestFit="1" customWidth="1"/>
    <col min="2" max="2" width="12.33203125" bestFit="1" customWidth="1"/>
    <col min="3" max="3" width="9.25" bestFit="1" customWidth="1"/>
    <col min="4" max="4" width="7.9140625" bestFit="1" customWidth="1"/>
    <col min="5" max="5" width="5.25" bestFit="1" customWidth="1"/>
    <col min="6" max="6" width="7.9140625" bestFit="1" customWidth="1"/>
    <col min="7" max="7" width="5.9140625" bestFit="1" customWidth="1"/>
    <col min="8" max="8" width="4.6640625" customWidth="1"/>
    <col min="9" max="9" width="9" bestFit="1" customWidth="1"/>
    <col min="10" max="11" width="12.33203125" bestFit="1" customWidth="1"/>
    <col min="12" max="12" width="9.75" bestFit="1" customWidth="1"/>
    <col min="13" max="13" width="7.08203125" bestFit="1" customWidth="1"/>
    <col min="14" max="14" width="8.33203125" bestFit="1" customWidth="1"/>
    <col min="15" max="15" width="7.75" bestFit="1" customWidth="1"/>
  </cols>
  <sheetData>
    <row r="1" spans="1:15" ht="15.5" customHeight="1" x14ac:dyDescent="0.3">
      <c r="A1" s="16" t="s">
        <v>4</v>
      </c>
      <c r="B1" s="16" t="s">
        <v>14</v>
      </c>
      <c r="C1" s="16" t="s">
        <v>13</v>
      </c>
      <c r="D1" s="16" t="s">
        <v>17</v>
      </c>
      <c r="E1" s="16" t="s">
        <v>18</v>
      </c>
      <c r="F1" s="16" t="s">
        <v>19</v>
      </c>
      <c r="G1" s="16" t="s">
        <v>20</v>
      </c>
      <c r="I1" s="16" t="s">
        <v>4</v>
      </c>
      <c r="J1" s="16" t="s">
        <v>14</v>
      </c>
      <c r="K1" s="16" t="s">
        <v>13</v>
      </c>
      <c r="L1" s="16" t="s">
        <v>17</v>
      </c>
      <c r="M1" s="16" t="s">
        <v>18</v>
      </c>
      <c r="N1" s="16" t="s">
        <v>19</v>
      </c>
      <c r="O1" s="16" t="s">
        <v>20</v>
      </c>
    </row>
    <row r="2" spans="1:15" ht="15.5" customHeight="1" x14ac:dyDescent="0.3">
      <c r="A2" s="22">
        <v>964.34</v>
      </c>
      <c r="B2" s="17">
        <v>16.8</v>
      </c>
      <c r="C2" s="20">
        <f t="shared" ref="C2:C11" si="0">B2/($A$2*$A$6)</f>
        <v>8.1477232182613185E-2</v>
      </c>
      <c r="D2" s="24">
        <f>B15</f>
        <v>0.64429116951197707</v>
      </c>
      <c r="E2" s="17">
        <v>0.1</v>
      </c>
      <c r="F2" s="24">
        <f>(D2^2+E2^2)^0.5</f>
        <v>0.65200545328326143</v>
      </c>
      <c r="G2" s="25">
        <f>F2/B13</f>
        <v>4.0197623506982819E-2</v>
      </c>
      <c r="I2" s="22">
        <v>964.34</v>
      </c>
      <c r="J2" s="17">
        <v>16.8</v>
      </c>
      <c r="K2" s="20">
        <f>J2/(I2*$I$12)</f>
        <v>8.1477232182613185E-2</v>
      </c>
      <c r="L2" s="24">
        <f>J12</f>
        <v>0.219306265517514</v>
      </c>
      <c r="M2" s="17">
        <v>0.1</v>
      </c>
      <c r="N2" s="24">
        <f>(L2^2+M2^2)^0.5</f>
        <v>0.24102953780654843</v>
      </c>
      <c r="O2" s="25">
        <f>N2/J10</f>
        <v>1.4532358007285435E-2</v>
      </c>
    </row>
    <row r="3" spans="1:15" ht="15.5" customHeight="1" x14ac:dyDescent="0.3">
      <c r="B3" s="17">
        <v>16.8</v>
      </c>
      <c r="C3" s="20">
        <f t="shared" si="0"/>
        <v>8.1477232182613185E-2</v>
      </c>
      <c r="D3" s="6"/>
      <c r="E3" s="6"/>
      <c r="F3" s="7"/>
      <c r="G3" s="6"/>
      <c r="H3" s="6"/>
      <c r="I3" s="22">
        <v>962.47666666666669</v>
      </c>
      <c r="J3" s="17">
        <v>16.8</v>
      </c>
      <c r="K3" s="20">
        <f t="shared" ref="K3:K8" si="1">J3/(I3*$I$12)</f>
        <v>8.1634970284628072E-2</v>
      </c>
      <c r="L3" s="6"/>
      <c r="M3" s="6"/>
      <c r="N3" s="7"/>
      <c r="O3" s="6"/>
    </row>
    <row r="4" spans="1:15" ht="15.5" customHeight="1" x14ac:dyDescent="0.3">
      <c r="B4" s="17">
        <v>16.7</v>
      </c>
      <c r="C4" s="20">
        <f t="shared" si="0"/>
        <v>8.0992248657716676E-2</v>
      </c>
      <c r="D4" s="6"/>
      <c r="E4" s="6"/>
      <c r="F4" s="16" t="s">
        <v>21</v>
      </c>
      <c r="G4" s="16" t="s">
        <v>22</v>
      </c>
      <c r="H4" s="9"/>
      <c r="I4" s="22">
        <v>960.61333333333334</v>
      </c>
      <c r="J4" s="17">
        <v>16.7</v>
      </c>
      <c r="K4" s="20">
        <f t="shared" si="1"/>
        <v>8.1306455324288485E-2</v>
      </c>
      <c r="L4" s="16" t="s">
        <v>17</v>
      </c>
      <c r="M4" s="16" t="s">
        <v>18</v>
      </c>
      <c r="N4" s="16" t="s">
        <v>21</v>
      </c>
      <c r="O4" s="16" t="s">
        <v>22</v>
      </c>
    </row>
    <row r="5" spans="1:15" ht="15.5" customHeight="1" x14ac:dyDescent="0.3">
      <c r="A5" s="16" t="s">
        <v>16</v>
      </c>
      <c r="B5" s="16">
        <v>16.600000000000001</v>
      </c>
      <c r="C5" s="20">
        <f t="shared" si="0"/>
        <v>8.050726513282018E-2</v>
      </c>
      <c r="D5" s="6"/>
      <c r="E5" s="6"/>
      <c r="F5" s="24">
        <f>F2/(A2*A6)</f>
        <v>3.16211902985061E-3</v>
      </c>
      <c r="G5" s="25">
        <f>F5/C13</f>
        <v>4.0197623506982826E-2</v>
      </c>
      <c r="H5" s="6"/>
      <c r="I5" s="22">
        <v>958.75</v>
      </c>
      <c r="J5" s="16">
        <v>16.600000000000001</v>
      </c>
      <c r="K5" s="20">
        <f t="shared" si="1"/>
        <v>8.0976663424442041E-2</v>
      </c>
      <c r="L5" s="24">
        <f>K12</f>
        <v>7.5661644714823174E-4</v>
      </c>
      <c r="M5" s="16">
        <f>M2/(I12*I10)</f>
        <v>4.8923747707653356E-4</v>
      </c>
      <c r="N5" s="24">
        <f>(L5^2+M5^2)^0.5</f>
        <v>9.0101151883392955E-4</v>
      </c>
      <c r="O5" s="25">
        <f>N5/K10</f>
        <v>1.1136724079216932E-2</v>
      </c>
    </row>
    <row r="6" spans="1:15" ht="15.5" customHeight="1" x14ac:dyDescent="0.3">
      <c r="A6" s="23">
        <f>3.1416*(3.496+3.31)*0.01</f>
        <v>0.21381729599999999</v>
      </c>
      <c r="B6" s="17">
        <v>16.600000000000001</v>
      </c>
      <c r="C6" s="20">
        <f t="shared" si="0"/>
        <v>8.050726513282018E-2</v>
      </c>
      <c r="D6" s="7"/>
      <c r="E6" s="8"/>
      <c r="F6" s="7"/>
      <c r="G6" s="7"/>
      <c r="H6" s="8"/>
      <c r="I6" s="22">
        <v>956.88666666666666</v>
      </c>
      <c r="J6" s="17">
        <v>16.600000000000001</v>
      </c>
      <c r="K6" s="20">
        <f t="shared" si="1"/>
        <v>8.1134348259477421E-2</v>
      </c>
      <c r="L6" s="7"/>
      <c r="M6" s="8"/>
      <c r="N6" s="7"/>
      <c r="O6" s="7"/>
    </row>
    <row r="7" spans="1:15" ht="15.5" customHeight="1" x14ac:dyDescent="0.3">
      <c r="A7" s="6"/>
      <c r="B7" s="17">
        <v>16.399999999999999</v>
      </c>
      <c r="C7" s="20">
        <f t="shared" si="0"/>
        <v>7.9537298083027147E-2</v>
      </c>
      <c r="D7" s="7"/>
      <c r="E7" s="6"/>
      <c r="F7" s="7"/>
      <c r="G7" s="6"/>
      <c r="H7" s="6"/>
      <c r="I7" s="22">
        <v>955.02333333333343</v>
      </c>
      <c r="J7" s="17">
        <v>16.399999999999999</v>
      </c>
      <c r="K7" s="20">
        <f t="shared" si="1"/>
        <v>8.0313218909192172E-2</v>
      </c>
      <c r="L7" s="7"/>
      <c r="M7" s="6"/>
      <c r="N7" s="6"/>
      <c r="O7" s="30"/>
    </row>
    <row r="8" spans="1:15" ht="15.5" customHeight="1" x14ac:dyDescent="0.3">
      <c r="A8" s="6"/>
      <c r="B8" s="17">
        <v>16.2</v>
      </c>
      <c r="C8" s="20">
        <f t="shared" si="0"/>
        <v>7.8567331033234142E-2</v>
      </c>
      <c r="D8" s="6"/>
      <c r="E8" s="6"/>
      <c r="F8" s="7"/>
      <c r="G8" s="6"/>
      <c r="H8" s="6"/>
      <c r="I8" s="22">
        <v>953.16000000000008</v>
      </c>
      <c r="J8" s="17">
        <v>16.2</v>
      </c>
      <c r="K8" s="20">
        <f t="shared" si="1"/>
        <v>7.9488879105909835E-2</v>
      </c>
      <c r="L8" s="6"/>
      <c r="M8" s="6"/>
      <c r="N8" s="9"/>
      <c r="O8" s="10"/>
    </row>
    <row r="9" spans="1:15" ht="15.5" customHeight="1" x14ac:dyDescent="0.3">
      <c r="A9" s="6"/>
      <c r="B9" s="16">
        <v>15.8</v>
      </c>
      <c r="C9" s="20">
        <f t="shared" si="0"/>
        <v>7.6627396933648118E-2</v>
      </c>
      <c r="D9" s="6"/>
      <c r="E9" s="6"/>
      <c r="F9" s="6"/>
      <c r="G9" s="6"/>
      <c r="H9" s="6"/>
      <c r="I9" s="22" t="s">
        <v>28</v>
      </c>
      <c r="J9" s="16" t="s">
        <v>15</v>
      </c>
      <c r="K9" s="21" t="s">
        <v>27</v>
      </c>
      <c r="L9" s="6"/>
      <c r="M9" s="6"/>
      <c r="N9" s="6"/>
      <c r="O9" s="6"/>
    </row>
    <row r="10" spans="1:15" ht="15.5" customHeight="1" x14ac:dyDescent="0.3">
      <c r="A10" s="8"/>
      <c r="B10" s="17">
        <v>15</v>
      </c>
      <c r="C10" s="20">
        <f t="shared" si="0"/>
        <v>7.2747528734476055E-2</v>
      </c>
      <c r="D10" s="7"/>
      <c r="E10" s="8"/>
      <c r="F10" s="7"/>
      <c r="G10" s="7"/>
      <c r="H10" s="8"/>
      <c r="I10" s="22">
        <f>(964.34+947.57)/2</f>
        <v>955.95500000000004</v>
      </c>
      <c r="J10" s="17">
        <f>AVERAGE(J2:J8)</f>
        <v>16.585714285714285</v>
      </c>
      <c r="K10" s="20">
        <f>AVERAGE(K2:K8)</f>
        <v>8.0904538212935889E-2</v>
      </c>
      <c r="L10" s="7"/>
      <c r="M10" s="8"/>
      <c r="N10" s="7"/>
      <c r="O10" s="7"/>
    </row>
    <row r="11" spans="1:15" ht="15.5" customHeight="1" x14ac:dyDescent="0.3">
      <c r="A11" s="6"/>
      <c r="B11" s="17">
        <v>15.3</v>
      </c>
      <c r="C11" s="20">
        <f t="shared" si="0"/>
        <v>7.4202479309165584E-2</v>
      </c>
      <c r="D11" s="6"/>
      <c r="E11" s="6"/>
      <c r="F11" s="7"/>
      <c r="G11" s="6"/>
      <c r="H11" s="6"/>
      <c r="I11" s="16" t="s">
        <v>16</v>
      </c>
      <c r="J11" s="18" t="s">
        <v>26</v>
      </c>
      <c r="K11" s="18" t="s">
        <v>26</v>
      </c>
      <c r="L11" s="6"/>
      <c r="M11" s="6"/>
      <c r="N11" s="7"/>
      <c r="O11" s="6"/>
    </row>
    <row r="12" spans="1:15" ht="15.5" customHeight="1" x14ac:dyDescent="0.3">
      <c r="A12" s="6"/>
      <c r="B12" s="16" t="s">
        <v>15</v>
      </c>
      <c r="C12" s="21" t="s">
        <v>27</v>
      </c>
      <c r="D12" s="6"/>
      <c r="E12" s="6"/>
      <c r="F12" s="7"/>
      <c r="G12" s="6"/>
      <c r="H12" s="6"/>
      <c r="I12" s="23">
        <f>3.1416*(3.496+3.31)*0.01</f>
        <v>0.21381729599999999</v>
      </c>
      <c r="J12" s="19">
        <f>_xlfn.STDEV.S(J2:J8)</f>
        <v>0.219306265517514</v>
      </c>
      <c r="K12" s="28">
        <f>_xlfn.STDEV.S(K2:K8)</f>
        <v>7.5661644714823174E-4</v>
      </c>
      <c r="L12" s="6"/>
      <c r="M12" s="6"/>
      <c r="N12" s="7"/>
      <c r="O12" s="6"/>
    </row>
    <row r="13" spans="1:15" ht="15.5" customHeight="1" x14ac:dyDescent="0.3">
      <c r="A13" s="6"/>
      <c r="B13" s="17">
        <f>AVERAGE(B2:B11)</f>
        <v>16.220000000000002</v>
      </c>
      <c r="C13" s="20">
        <f>AVERAGE(C2:C11)</f>
        <v>7.8664327738213441E-2</v>
      </c>
      <c r="D13" s="6"/>
      <c r="E13" s="6"/>
      <c r="F13" s="6"/>
      <c r="G13" s="6"/>
      <c r="H13" s="6"/>
      <c r="L13" s="6"/>
      <c r="M13" s="6"/>
      <c r="N13" s="6"/>
      <c r="O13" s="6"/>
    </row>
    <row r="14" spans="1:15" ht="15.5" customHeight="1" x14ac:dyDescent="0.3">
      <c r="A14" s="8"/>
      <c r="B14" s="18" t="s">
        <v>26</v>
      </c>
      <c r="C14" s="7"/>
      <c r="D14" s="7"/>
      <c r="E14" s="8"/>
      <c r="F14" s="7"/>
      <c r="G14" s="7"/>
      <c r="H14" s="8"/>
      <c r="L14" s="7"/>
      <c r="M14" s="8"/>
      <c r="N14" s="7"/>
      <c r="O14" s="7"/>
    </row>
    <row r="15" spans="1:15" ht="15.5" customHeight="1" x14ac:dyDescent="0.3">
      <c r="B15" s="19">
        <f>_xlfn.STDEV.S(B2:B11)</f>
        <v>0.64429116951197707</v>
      </c>
      <c r="G15" t="s">
        <v>23</v>
      </c>
    </row>
  </sheetData>
  <phoneticPr fontId="1" type="noConversion"/>
  <printOptions horizontalCentered="1" verticalCentered="1"/>
  <pageMargins left="0.98425196850393704" right="0.98425196850393704" top="0.98425196850393704" bottom="0.98425196850393704" header="0.51181102362204722" footer="0.51181102362204722"/>
  <pageSetup paperSize="9" scale="93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1C7E-5416-493A-BA29-86F93AF32FEC}">
  <sheetPr>
    <pageSetUpPr fitToPage="1"/>
  </sheetPr>
  <dimension ref="A1:O33"/>
  <sheetViews>
    <sheetView zoomScale="145" zoomScaleNormal="145" workbookViewId="0">
      <selection activeCell="I29" sqref="I29"/>
    </sheetView>
  </sheetViews>
  <sheetFormatPr defaultRowHeight="14" x14ac:dyDescent="0.3"/>
  <cols>
    <col min="1" max="1" width="9.1640625" style="6" bestFit="1" customWidth="1"/>
    <col min="2" max="2" width="12.83203125" style="6" bestFit="1" customWidth="1"/>
    <col min="3" max="3" width="12.4140625" style="6" bestFit="1" customWidth="1"/>
    <col min="4" max="4" width="8.5" style="6" bestFit="1" customWidth="1"/>
    <col min="5" max="5" width="6.6640625" style="6" bestFit="1" customWidth="1"/>
    <col min="6" max="6" width="8.5" style="6" bestFit="1" customWidth="1"/>
    <col min="7" max="7" width="6" style="6" bestFit="1" customWidth="1"/>
    <col min="8" max="8" width="3.6640625" style="6" customWidth="1"/>
    <col min="9" max="9" width="9.83203125" style="6" bestFit="1" customWidth="1"/>
    <col min="10" max="11" width="12.83203125" style="6" bestFit="1" customWidth="1"/>
    <col min="12" max="12" width="8.5" style="6" bestFit="1" customWidth="1"/>
    <col min="13" max="13" width="11.4140625" style="6" bestFit="1" customWidth="1"/>
    <col min="14" max="14" width="8.5" style="6" bestFit="1" customWidth="1"/>
    <col min="15" max="15" width="6.9140625" style="6" bestFit="1" customWidth="1"/>
    <col min="16" max="16384" width="8.6640625" style="6"/>
  </cols>
  <sheetData>
    <row r="1" spans="1:15" x14ac:dyDescent="0.3">
      <c r="A1" s="39" t="s">
        <v>31</v>
      </c>
      <c r="B1" s="39"/>
      <c r="C1" s="39"/>
      <c r="D1" s="39"/>
      <c r="E1" s="39"/>
      <c r="F1" s="39"/>
      <c r="G1" s="39"/>
      <c r="I1" s="39" t="s">
        <v>32</v>
      </c>
      <c r="J1" s="39"/>
      <c r="K1" s="39"/>
      <c r="L1" s="39"/>
      <c r="M1" s="39"/>
      <c r="N1" s="39"/>
      <c r="O1" s="39"/>
    </row>
    <row r="2" spans="1:15" ht="15.5" customHeight="1" x14ac:dyDescent="0.3">
      <c r="A2" s="16" t="s">
        <v>4</v>
      </c>
      <c r="B2" s="16" t="s">
        <v>14</v>
      </c>
      <c r="C2" s="16" t="s">
        <v>33</v>
      </c>
      <c r="D2" s="16" t="s">
        <v>34</v>
      </c>
      <c r="E2" s="16" t="s">
        <v>35</v>
      </c>
      <c r="F2" s="16" t="s">
        <v>36</v>
      </c>
      <c r="G2" s="16" t="s">
        <v>37</v>
      </c>
      <c r="I2" s="16" t="s">
        <v>29</v>
      </c>
      <c r="J2" s="16" t="s">
        <v>47</v>
      </c>
      <c r="K2" s="16" t="s">
        <v>48</v>
      </c>
      <c r="L2" s="16" t="s">
        <v>49</v>
      </c>
      <c r="M2" s="16" t="s">
        <v>50</v>
      </c>
      <c r="N2" s="16" t="s">
        <v>51</v>
      </c>
      <c r="O2" s="16" t="s">
        <v>52</v>
      </c>
    </row>
    <row r="3" spans="1:15" ht="15.5" customHeight="1" x14ac:dyDescent="0.3">
      <c r="A3" s="22">
        <v>964.34</v>
      </c>
      <c r="B3" s="17">
        <v>16.8</v>
      </c>
      <c r="C3" s="20">
        <f t="shared" ref="C3:C12" si="0">B3/($A$3*$A$7)</f>
        <v>8.1477232182613185E-2</v>
      </c>
      <c r="D3" s="24">
        <f>B16</f>
        <v>0.64429116951197707</v>
      </c>
      <c r="E3" s="17">
        <v>0.1</v>
      </c>
      <c r="F3" s="24">
        <f>(D3^2+E3^2)^0.5</f>
        <v>0.65200545328326143</v>
      </c>
      <c r="G3" s="25">
        <f>F3/B14</f>
        <v>4.0197623506982819E-2</v>
      </c>
      <c r="I3" s="22">
        <v>964.34</v>
      </c>
      <c r="J3" s="17">
        <v>16.8</v>
      </c>
      <c r="K3" s="20">
        <v>8.1477232182613185E-2</v>
      </c>
      <c r="L3" s="24">
        <v>0.219306265517514</v>
      </c>
      <c r="M3" s="17">
        <v>0.1</v>
      </c>
      <c r="N3" s="24">
        <v>0.24102953780654843</v>
      </c>
      <c r="O3" s="25">
        <v>1.4532358007285435E-2</v>
      </c>
    </row>
    <row r="4" spans="1:15" ht="15.5" customHeight="1" x14ac:dyDescent="0.3">
      <c r="B4" s="17">
        <v>16.8</v>
      </c>
      <c r="C4" s="20">
        <f t="shared" si="0"/>
        <v>8.1477232182613185E-2</v>
      </c>
      <c r="F4" s="7"/>
      <c r="J4" s="17">
        <v>16.8</v>
      </c>
      <c r="K4" s="20">
        <v>8.1477232182613185E-2</v>
      </c>
      <c r="N4" s="7"/>
    </row>
    <row r="5" spans="1:15" ht="15.5" customHeight="1" x14ac:dyDescent="0.3">
      <c r="B5" s="17">
        <v>16.7</v>
      </c>
      <c r="C5" s="20">
        <f t="shared" si="0"/>
        <v>8.0992248657716676E-2</v>
      </c>
      <c r="F5" s="16" t="s">
        <v>38</v>
      </c>
      <c r="G5" s="16" t="s">
        <v>39</v>
      </c>
      <c r="H5" s="9"/>
      <c r="J5" s="17">
        <v>16.7</v>
      </c>
      <c r="K5" s="20">
        <v>8.0992248657716676E-2</v>
      </c>
      <c r="N5" s="16" t="s">
        <v>53</v>
      </c>
      <c r="O5" s="16" t="s">
        <v>54</v>
      </c>
    </row>
    <row r="6" spans="1:15" ht="15.5" customHeight="1" x14ac:dyDescent="0.3">
      <c r="A6" s="16" t="s">
        <v>16</v>
      </c>
      <c r="B6" s="16">
        <v>16.600000000000001</v>
      </c>
      <c r="C6" s="20">
        <f t="shared" si="0"/>
        <v>8.050726513282018E-2</v>
      </c>
      <c r="F6" s="24">
        <f>F3/(A3*A7)</f>
        <v>3.16211902985061E-3</v>
      </c>
      <c r="G6" s="25">
        <f>F6/C14</f>
        <v>4.0197623506982826E-2</v>
      </c>
      <c r="I6" s="16" t="s">
        <v>30</v>
      </c>
      <c r="J6" s="16">
        <v>16.600000000000001</v>
      </c>
      <c r="K6" s="20">
        <v>8.050726513282018E-2</v>
      </c>
      <c r="N6" s="24">
        <v>1.1689535484959578E-3</v>
      </c>
      <c r="O6" s="25">
        <v>1.4532358007285437E-2</v>
      </c>
    </row>
    <row r="7" spans="1:15" ht="15.5" customHeight="1" x14ac:dyDescent="0.3">
      <c r="A7" s="23">
        <f>3.1416*(3.496+3.31)*0.01</f>
        <v>0.21381729599999999</v>
      </c>
      <c r="B7" s="17">
        <v>16.600000000000001</v>
      </c>
      <c r="C7" s="20">
        <f t="shared" si="0"/>
        <v>8.050726513282018E-2</v>
      </c>
      <c r="D7" s="7"/>
      <c r="E7" s="8"/>
      <c r="F7" s="7"/>
      <c r="G7" s="7"/>
      <c r="H7" s="8"/>
      <c r="I7" s="23">
        <v>0.21381729599999999</v>
      </c>
      <c r="J7" s="17">
        <v>16.600000000000001</v>
      </c>
      <c r="K7" s="20">
        <v>8.050726513282018E-2</v>
      </c>
      <c r="L7" s="7"/>
      <c r="M7" s="8"/>
      <c r="N7" s="7"/>
      <c r="O7" s="7"/>
    </row>
    <row r="8" spans="1:15" ht="15.5" customHeight="1" x14ac:dyDescent="0.3">
      <c r="B8" s="17">
        <v>16.399999999999999</v>
      </c>
      <c r="C8" s="20">
        <f t="shared" si="0"/>
        <v>7.9537298083027147E-2</v>
      </c>
      <c r="D8" s="7"/>
      <c r="F8" s="7"/>
      <c r="J8" s="17">
        <v>16.399999999999999</v>
      </c>
      <c r="K8" s="20">
        <v>7.9537298083027147E-2</v>
      </c>
      <c r="L8" s="7"/>
      <c r="N8" s="7"/>
    </row>
    <row r="9" spans="1:15" ht="15.5" customHeight="1" x14ac:dyDescent="0.3">
      <c r="B9" s="17">
        <v>16.2</v>
      </c>
      <c r="C9" s="20">
        <f t="shared" si="0"/>
        <v>7.8567331033234142E-2</v>
      </c>
      <c r="F9" s="7"/>
      <c r="J9" s="17">
        <v>16.2</v>
      </c>
      <c r="K9" s="20">
        <v>7.8567331033234142E-2</v>
      </c>
      <c r="N9" s="7"/>
    </row>
    <row r="10" spans="1:15" ht="15.5" customHeight="1" x14ac:dyDescent="0.3">
      <c r="B10" s="16">
        <v>15.8</v>
      </c>
      <c r="C10" s="20">
        <f t="shared" si="0"/>
        <v>7.6627396933648118E-2</v>
      </c>
      <c r="J10" s="16" t="s">
        <v>55</v>
      </c>
      <c r="K10" s="16" t="s">
        <v>56</v>
      </c>
    </row>
    <row r="11" spans="1:15" ht="15.5" customHeight="1" x14ac:dyDescent="0.3">
      <c r="A11" s="8"/>
      <c r="B11" s="17">
        <v>15</v>
      </c>
      <c r="C11" s="20">
        <f t="shared" si="0"/>
        <v>7.2747528734476055E-2</v>
      </c>
      <c r="D11" s="7"/>
      <c r="E11" s="8"/>
      <c r="F11" s="7"/>
      <c r="G11" s="7"/>
      <c r="H11" s="8"/>
      <c r="I11" s="8"/>
      <c r="J11" s="17">
        <v>16.585714285714285</v>
      </c>
      <c r="K11" s="20">
        <v>8.0437981772120665E-2</v>
      </c>
      <c r="L11" s="7"/>
      <c r="M11" s="8"/>
      <c r="N11" s="7"/>
      <c r="O11" s="7"/>
    </row>
    <row r="12" spans="1:15" ht="15.5" customHeight="1" x14ac:dyDescent="0.3">
      <c r="B12" s="17">
        <v>15.3</v>
      </c>
      <c r="C12" s="20">
        <f t="shared" si="0"/>
        <v>7.4202479309165584E-2</v>
      </c>
      <c r="F12" s="7"/>
      <c r="J12" s="17" t="s">
        <v>57</v>
      </c>
      <c r="K12" s="7"/>
      <c r="N12" s="7"/>
    </row>
    <row r="13" spans="1:15" ht="15.5" customHeight="1" x14ac:dyDescent="0.3">
      <c r="B13" s="16" t="s">
        <v>15</v>
      </c>
      <c r="C13" s="16" t="s">
        <v>40</v>
      </c>
      <c r="F13" s="7"/>
      <c r="J13" s="19">
        <v>0.219306265517514</v>
      </c>
      <c r="N13" s="7"/>
    </row>
    <row r="14" spans="1:15" ht="15.5" customHeight="1" x14ac:dyDescent="0.3">
      <c r="B14" s="17">
        <f>AVERAGE(B3:B12)</f>
        <v>16.220000000000002</v>
      </c>
      <c r="C14" s="20">
        <f>AVERAGE(C3:C12)</f>
        <v>7.8664327738213441E-2</v>
      </c>
    </row>
    <row r="15" spans="1:15" ht="15.5" customHeight="1" x14ac:dyDescent="0.3">
      <c r="A15" s="8"/>
      <c r="B15" s="17" t="s">
        <v>41</v>
      </c>
      <c r="C15" s="7"/>
      <c r="D15" s="7"/>
      <c r="E15" s="8"/>
      <c r="F15" s="7"/>
      <c r="G15" s="7"/>
      <c r="H15" s="8"/>
      <c r="I15" s="7"/>
      <c r="J15" s="7"/>
    </row>
    <row r="16" spans="1:15" ht="15.5" customHeight="1" x14ac:dyDescent="0.3">
      <c r="B16" s="19">
        <f>_xlfn.STDEV.S(B3:B12)</f>
        <v>0.64429116951197707</v>
      </c>
    </row>
    <row r="17" spans="1:15" ht="15.5" customHeight="1" x14ac:dyDescent="0.3">
      <c r="B17" s="26"/>
    </row>
    <row r="18" spans="1:15" x14ac:dyDescent="0.3">
      <c r="A18" s="39" t="s">
        <v>42</v>
      </c>
      <c r="B18" s="39"/>
      <c r="C18" s="39"/>
      <c r="D18" s="39"/>
      <c r="E18" s="39"/>
      <c r="F18" s="39"/>
      <c r="G18" s="39"/>
      <c r="I18" s="40" t="s">
        <v>43</v>
      </c>
      <c r="J18" s="40"/>
      <c r="K18" s="40"/>
      <c r="L18" s="40"/>
      <c r="M18" s="40"/>
      <c r="N18" s="40"/>
      <c r="O18" s="40"/>
    </row>
    <row r="19" spans="1:15" x14ac:dyDescent="0.3">
      <c r="A19" s="16" t="s">
        <v>29</v>
      </c>
      <c r="B19" s="16" t="s">
        <v>47</v>
      </c>
      <c r="C19" s="16" t="s">
        <v>48</v>
      </c>
      <c r="D19" s="16" t="s">
        <v>49</v>
      </c>
      <c r="E19" s="16" t="s">
        <v>50</v>
      </c>
      <c r="F19" s="16" t="s">
        <v>51</v>
      </c>
      <c r="G19" s="16" t="s">
        <v>52</v>
      </c>
      <c r="I19" s="16" t="s">
        <v>29</v>
      </c>
      <c r="J19" s="16" t="s">
        <v>47</v>
      </c>
      <c r="K19" s="16" t="s">
        <v>48</v>
      </c>
      <c r="L19" s="16" t="s">
        <v>49</v>
      </c>
      <c r="M19" s="16" t="s">
        <v>50</v>
      </c>
      <c r="N19" s="16" t="s">
        <v>51</v>
      </c>
      <c r="O19" s="16" t="s">
        <v>52</v>
      </c>
    </row>
    <row r="20" spans="1:15" x14ac:dyDescent="0.3">
      <c r="A20" s="22">
        <v>964.34</v>
      </c>
      <c r="B20" s="17">
        <v>16.8</v>
      </c>
      <c r="C20" s="20">
        <v>8.1477232182613185E-2</v>
      </c>
      <c r="D20" s="24">
        <v>0.64429116951197707</v>
      </c>
      <c r="E20" s="17">
        <v>0.1</v>
      </c>
      <c r="F20" s="24">
        <v>0.65200545328326143</v>
      </c>
      <c r="G20" s="25">
        <v>4.0197623506982819E-2</v>
      </c>
      <c r="I20" s="22">
        <v>964.34</v>
      </c>
      <c r="J20" s="17">
        <v>16.8</v>
      </c>
      <c r="K20" s="20">
        <v>8.1477232182613185E-2</v>
      </c>
      <c r="L20" s="31">
        <v>0.219306265517514</v>
      </c>
      <c r="M20" s="17">
        <v>0.1</v>
      </c>
      <c r="N20" s="24">
        <v>0.24102953780654843</v>
      </c>
      <c r="O20" s="25">
        <v>1.4532358007285435E-2</v>
      </c>
    </row>
    <row r="21" spans="1:15" x14ac:dyDescent="0.3">
      <c r="A21" s="22">
        <v>962.47666666666669</v>
      </c>
      <c r="B21" s="17">
        <v>16.8</v>
      </c>
      <c r="C21" s="20">
        <v>8.1634970284628072E-2</v>
      </c>
      <c r="F21" s="7"/>
      <c r="I21" s="22">
        <v>962.47666666666669</v>
      </c>
      <c r="J21" s="17">
        <v>16.8</v>
      </c>
      <c r="K21" s="20">
        <v>8.1634970284628072E-2</v>
      </c>
      <c r="N21" s="7"/>
    </row>
    <row r="22" spans="1:15" ht="17" x14ac:dyDescent="0.3">
      <c r="A22" s="22">
        <v>960.61333333333334</v>
      </c>
      <c r="B22" s="17">
        <v>16.7</v>
      </c>
      <c r="C22" s="20">
        <v>8.1306455324288485E-2</v>
      </c>
      <c r="D22" s="16" t="s">
        <v>58</v>
      </c>
      <c r="E22" s="16" t="s">
        <v>59</v>
      </c>
      <c r="F22" s="16" t="s">
        <v>53</v>
      </c>
      <c r="G22" s="16" t="s">
        <v>54</v>
      </c>
      <c r="I22" s="22">
        <v>960.61333333333334</v>
      </c>
      <c r="J22" s="17">
        <v>16.7</v>
      </c>
      <c r="K22" s="20">
        <v>8.1306455324288485E-2</v>
      </c>
      <c r="L22" s="32" t="s">
        <v>58</v>
      </c>
      <c r="M22" s="16" t="s">
        <v>59</v>
      </c>
      <c r="N22" s="16" t="s">
        <v>60</v>
      </c>
      <c r="O22" s="16" t="s">
        <v>54</v>
      </c>
    </row>
    <row r="23" spans="1:15" x14ac:dyDescent="0.3">
      <c r="A23" s="22">
        <v>958.75</v>
      </c>
      <c r="B23" s="16">
        <v>16.600000000000001</v>
      </c>
      <c r="C23" s="20">
        <v>8.0976663424442041E-2</v>
      </c>
      <c r="D23" s="24">
        <v>2.7419020301692703E-3</v>
      </c>
      <c r="E23" s="16">
        <v>4.8498352489650709E-4</v>
      </c>
      <c r="F23" s="24">
        <v>2.7844632808617545E-3</v>
      </c>
      <c r="G23" s="25">
        <v>3.5094653938800735E-2</v>
      </c>
      <c r="I23" s="22">
        <v>958.75</v>
      </c>
      <c r="J23" s="16">
        <v>16.600000000000001</v>
      </c>
      <c r="K23" s="20">
        <v>8.0976663424442041E-2</v>
      </c>
      <c r="L23" s="31">
        <v>7.5661644714823174E-4</v>
      </c>
      <c r="M23" s="16">
        <v>4.8923747707653356E-4</v>
      </c>
      <c r="N23" s="24">
        <v>9.0101151883392955E-4</v>
      </c>
      <c r="O23" s="25">
        <v>1.1136724079216932E-2</v>
      </c>
    </row>
    <row r="24" spans="1:15" x14ac:dyDescent="0.3">
      <c r="A24" s="22">
        <v>956.88666666666666</v>
      </c>
      <c r="B24" s="17">
        <v>16.600000000000001</v>
      </c>
      <c r="C24" s="20">
        <v>8.1134348259477421E-2</v>
      </c>
      <c r="D24" s="7"/>
      <c r="E24" s="8"/>
      <c r="F24" s="7"/>
      <c r="G24" s="7"/>
      <c r="I24" s="22">
        <v>956.88666666666666</v>
      </c>
      <c r="J24" s="17">
        <v>16.600000000000001</v>
      </c>
      <c r="K24" s="20">
        <v>8.1134348259477421E-2</v>
      </c>
      <c r="L24" s="7"/>
      <c r="M24" s="8"/>
      <c r="N24" s="7"/>
      <c r="O24" s="7"/>
    </row>
    <row r="25" spans="1:15" x14ac:dyDescent="0.3">
      <c r="A25" s="22">
        <v>955.02333333333343</v>
      </c>
      <c r="B25" s="17">
        <v>16.399999999999999</v>
      </c>
      <c r="C25" s="20">
        <v>8.0313218909192172E-2</v>
      </c>
      <c r="F25" s="9"/>
      <c r="I25" s="22">
        <v>955.02333333333343</v>
      </c>
      <c r="J25" s="17">
        <v>16.399999999999999</v>
      </c>
      <c r="K25" s="20">
        <v>8.0313218909192172E-2</v>
      </c>
      <c r="L25" s="7"/>
    </row>
    <row r="26" spans="1:15" x14ac:dyDescent="0.3">
      <c r="A26" s="22">
        <v>953.16000000000008</v>
      </c>
      <c r="B26" s="17">
        <v>16.2</v>
      </c>
      <c r="C26" s="20">
        <v>7.9488879105909835E-2</v>
      </c>
      <c r="F26" s="7"/>
      <c r="I26" s="22">
        <v>953.16000000000008</v>
      </c>
      <c r="J26" s="17">
        <v>16.2</v>
      </c>
      <c r="K26" s="20">
        <v>7.9488879105909835E-2</v>
      </c>
      <c r="N26" s="9"/>
      <c r="O26" s="10"/>
    </row>
    <row r="27" spans="1:15" x14ac:dyDescent="0.3">
      <c r="A27" s="22">
        <v>951.29666666666674</v>
      </c>
      <c r="B27" s="16">
        <v>15.8</v>
      </c>
      <c r="C27" s="20">
        <v>7.7678043609593461E-2</v>
      </c>
      <c r="I27" s="22" t="s">
        <v>61</v>
      </c>
      <c r="J27" s="16" t="s">
        <v>55</v>
      </c>
      <c r="K27" s="16" t="s">
        <v>56</v>
      </c>
    </row>
    <row r="28" spans="1:15" x14ac:dyDescent="0.3">
      <c r="A28" s="22">
        <v>949.43333333333339</v>
      </c>
      <c r="B28" s="17">
        <v>15</v>
      </c>
      <c r="C28" s="20">
        <v>7.3889708099362406E-2</v>
      </c>
      <c r="D28" s="7"/>
      <c r="E28" s="8"/>
      <c r="F28" s="7"/>
      <c r="G28" s="7"/>
      <c r="I28" s="22">
        <v>955.95500000000004</v>
      </c>
      <c r="J28" s="17">
        <v>16.585714285714285</v>
      </c>
      <c r="K28" s="20">
        <v>8.0904538212935889E-2</v>
      </c>
      <c r="L28" s="7"/>
      <c r="M28" s="8"/>
      <c r="N28" s="7"/>
      <c r="O28" s="7"/>
    </row>
    <row r="29" spans="1:15" x14ac:dyDescent="0.3">
      <c r="A29" s="22">
        <v>947.57</v>
      </c>
      <c r="B29" s="17">
        <v>15.3</v>
      </c>
      <c r="C29" s="20">
        <v>7.55157074379737E-2</v>
      </c>
      <c r="F29" s="7"/>
      <c r="I29" s="16" t="s">
        <v>30</v>
      </c>
      <c r="J29" s="17" t="s">
        <v>57</v>
      </c>
      <c r="K29" s="17" t="s">
        <v>57</v>
      </c>
      <c r="N29" s="7"/>
    </row>
    <row r="30" spans="1:15" x14ac:dyDescent="0.3">
      <c r="A30" s="16" t="s">
        <v>30</v>
      </c>
      <c r="B30" s="16" t="s">
        <v>55</v>
      </c>
      <c r="C30" s="16" t="s">
        <v>40</v>
      </c>
      <c r="F30" s="7"/>
      <c r="I30" s="23">
        <v>0.21381729599999999</v>
      </c>
      <c r="J30" s="19">
        <v>0.219306265517514</v>
      </c>
      <c r="K30" s="28">
        <v>7.5661644714823174E-4</v>
      </c>
      <c r="N30" s="7"/>
    </row>
    <row r="31" spans="1:15" x14ac:dyDescent="0.3">
      <c r="A31" s="23">
        <v>0.21381729599999999</v>
      </c>
      <c r="B31" s="17">
        <v>16.220000000000002</v>
      </c>
      <c r="C31" s="20">
        <v>7.9341522663748082E-2</v>
      </c>
    </row>
    <row r="32" spans="1:15" x14ac:dyDescent="0.3">
      <c r="B32" s="17" t="s">
        <v>57</v>
      </c>
      <c r="C32" s="17" t="s">
        <v>57</v>
      </c>
      <c r="D32" s="7"/>
      <c r="E32" s="8"/>
      <c r="F32" s="7"/>
      <c r="G32" s="7"/>
    </row>
    <row r="33" spans="1:3" x14ac:dyDescent="0.3">
      <c r="A33" s="8"/>
      <c r="B33" s="19">
        <v>0.64429116951197707</v>
      </c>
      <c r="C33" s="19">
        <v>2.7419020301692703E-3</v>
      </c>
    </row>
  </sheetData>
  <mergeCells count="4">
    <mergeCell ref="A1:G1"/>
    <mergeCell ref="I1:O1"/>
    <mergeCell ref="A18:G18"/>
    <mergeCell ref="I18:O18"/>
  </mergeCells>
  <phoneticPr fontId="1" type="noConversion"/>
  <printOptions horizontalCentered="1" verticalCentered="1"/>
  <pageMargins left="0" right="0" top="0" bottom="0" header="0" footer="0"/>
  <pageSetup paperSize="9"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6E41E-9C01-4513-A5A7-D901CC721033}">
  <sheetPr>
    <pageSetUpPr fitToPage="1"/>
  </sheetPr>
  <dimension ref="A1:J15"/>
  <sheetViews>
    <sheetView zoomScale="160" zoomScaleNormal="160" workbookViewId="0">
      <selection activeCell="C13" sqref="C13"/>
    </sheetView>
  </sheetViews>
  <sheetFormatPr defaultRowHeight="14" x14ac:dyDescent="0.3"/>
  <cols>
    <col min="1" max="1" width="9" bestFit="1" customWidth="1"/>
    <col min="2" max="2" width="12.33203125" bestFit="1" customWidth="1"/>
    <col min="3" max="3" width="9.25" bestFit="1" customWidth="1"/>
    <col min="4" max="4" width="7.9140625" bestFit="1" customWidth="1"/>
    <col min="5" max="5" width="5.25" bestFit="1" customWidth="1"/>
    <col min="6" max="6" width="7.9140625" bestFit="1" customWidth="1"/>
    <col min="7" max="7" width="5.9140625" bestFit="1" customWidth="1"/>
    <col min="8" max="8" width="7.9140625" bestFit="1" customWidth="1"/>
    <col min="9" max="9" width="5.9140625" bestFit="1" customWidth="1"/>
  </cols>
  <sheetData>
    <row r="1" spans="1:10" ht="15.5" customHeight="1" x14ac:dyDescent="0.3">
      <c r="A1" s="16" t="s">
        <v>4</v>
      </c>
      <c r="B1" s="16" t="s">
        <v>14</v>
      </c>
      <c r="C1" s="16" t="s">
        <v>13</v>
      </c>
      <c r="D1" s="16" t="s">
        <v>17</v>
      </c>
      <c r="E1" s="16" t="s">
        <v>18</v>
      </c>
      <c r="F1" s="16" t="s">
        <v>19</v>
      </c>
      <c r="G1" s="16" t="s">
        <v>20</v>
      </c>
      <c r="J1" s="6"/>
    </row>
    <row r="2" spans="1:10" ht="15.5" customHeight="1" x14ac:dyDescent="0.3">
      <c r="A2" s="22">
        <v>964.34</v>
      </c>
      <c r="B2" s="17">
        <v>16.8</v>
      </c>
      <c r="C2" s="20">
        <f t="shared" ref="C2:C11" si="0">B2/($A$2*$A$6)</f>
        <v>8.1477232182613185E-2</v>
      </c>
      <c r="D2" s="24">
        <f>B15</f>
        <v>0.64429116951197707</v>
      </c>
      <c r="E2" s="17">
        <v>0.1</v>
      </c>
      <c r="F2" s="24">
        <f>(D2^2+E2^2)^0.5</f>
        <v>0.65200545328326143</v>
      </c>
      <c r="G2" s="25">
        <f>F2/B13</f>
        <v>4.0197623506982819E-2</v>
      </c>
      <c r="J2" s="7"/>
    </row>
    <row r="3" spans="1:10" ht="15.5" customHeight="1" x14ac:dyDescent="0.3">
      <c r="B3" s="17">
        <v>16.8</v>
      </c>
      <c r="C3" s="20">
        <f t="shared" si="0"/>
        <v>8.1477232182613185E-2</v>
      </c>
      <c r="D3" s="6"/>
      <c r="E3" s="6"/>
      <c r="F3" s="7"/>
      <c r="G3" s="6"/>
      <c r="H3" s="6"/>
      <c r="I3" s="7"/>
      <c r="J3" s="6"/>
    </row>
    <row r="4" spans="1:10" ht="15.5" customHeight="1" x14ac:dyDescent="0.3">
      <c r="B4" s="17">
        <v>16.7</v>
      </c>
      <c r="C4" s="20">
        <f t="shared" si="0"/>
        <v>8.0992248657716676E-2</v>
      </c>
      <c r="D4" s="6"/>
      <c r="E4" s="6"/>
      <c r="F4" s="16" t="s">
        <v>21</v>
      </c>
      <c r="G4" s="16" t="s">
        <v>22</v>
      </c>
      <c r="H4" s="9"/>
      <c r="I4" s="7"/>
      <c r="J4" s="6"/>
    </row>
    <row r="5" spans="1:10" ht="15.5" customHeight="1" x14ac:dyDescent="0.3">
      <c r="A5" s="16" t="s">
        <v>16</v>
      </c>
      <c r="B5" s="16">
        <v>16.600000000000001</v>
      </c>
      <c r="C5" s="20">
        <f t="shared" si="0"/>
        <v>8.050726513282018E-2</v>
      </c>
      <c r="D5" s="6"/>
      <c r="E5" s="6"/>
      <c r="F5" s="24">
        <f>F2/(A2*A6)</f>
        <v>3.16211902985061E-3</v>
      </c>
      <c r="G5" s="25">
        <f>F5/C13</f>
        <v>4.0197623506982826E-2</v>
      </c>
      <c r="H5" s="6"/>
      <c r="I5" s="6"/>
      <c r="J5" s="6"/>
    </row>
    <row r="6" spans="1:10" ht="15.5" customHeight="1" x14ac:dyDescent="0.3">
      <c r="A6" s="23">
        <f>3.1416*(3.496+3.31)*0.01</f>
        <v>0.21381729599999999</v>
      </c>
      <c r="B6" s="17">
        <v>16.600000000000001</v>
      </c>
      <c r="C6" s="20">
        <f t="shared" si="0"/>
        <v>8.050726513282018E-2</v>
      </c>
      <c r="D6" s="7"/>
      <c r="E6" s="8"/>
      <c r="F6" s="7"/>
      <c r="G6" s="7"/>
      <c r="H6" s="8"/>
      <c r="I6" s="7"/>
      <c r="J6" s="7"/>
    </row>
    <row r="7" spans="1:10" ht="15.5" customHeight="1" x14ac:dyDescent="0.3">
      <c r="A7" s="6"/>
      <c r="B7" s="17">
        <v>16.399999999999999</v>
      </c>
      <c r="C7" s="20">
        <f t="shared" si="0"/>
        <v>7.9537298083027147E-2</v>
      </c>
      <c r="D7" s="7"/>
      <c r="E7" s="6"/>
      <c r="F7" s="7"/>
      <c r="G7" s="6"/>
      <c r="H7" s="6"/>
      <c r="I7" s="7"/>
      <c r="J7" s="6"/>
    </row>
    <row r="8" spans="1:10" ht="15.5" customHeight="1" x14ac:dyDescent="0.3">
      <c r="A8" s="6"/>
      <c r="B8" s="17">
        <v>16.2</v>
      </c>
      <c r="C8" s="20">
        <f t="shared" si="0"/>
        <v>7.8567331033234142E-2</v>
      </c>
      <c r="D8" s="6"/>
      <c r="E8" s="6"/>
      <c r="F8" s="7"/>
      <c r="G8" s="6"/>
      <c r="H8" s="6"/>
      <c r="I8" s="7"/>
      <c r="J8" s="6"/>
    </row>
    <row r="9" spans="1:10" ht="15.5" customHeight="1" x14ac:dyDescent="0.3">
      <c r="A9" s="6"/>
      <c r="B9" s="16">
        <v>15.8</v>
      </c>
      <c r="C9" s="20">
        <f t="shared" si="0"/>
        <v>7.6627396933648118E-2</v>
      </c>
      <c r="D9" s="6"/>
      <c r="E9" s="6"/>
      <c r="F9" s="6"/>
      <c r="G9" s="6"/>
      <c r="H9" s="6"/>
      <c r="I9" s="6"/>
      <c r="J9" s="6"/>
    </row>
    <row r="10" spans="1:10" ht="15.5" customHeight="1" x14ac:dyDescent="0.3">
      <c r="A10" s="8"/>
      <c r="B10" s="17">
        <v>15</v>
      </c>
      <c r="C10" s="20">
        <f t="shared" si="0"/>
        <v>7.2747528734476055E-2</v>
      </c>
      <c r="D10" s="7"/>
      <c r="E10" s="8"/>
      <c r="F10" s="7"/>
      <c r="G10" s="7"/>
      <c r="H10" s="8"/>
      <c r="I10" s="7"/>
      <c r="J10" s="7"/>
    </row>
    <row r="11" spans="1:10" ht="15.5" customHeight="1" x14ac:dyDescent="0.3">
      <c r="A11" s="6"/>
      <c r="B11" s="17">
        <v>15.3</v>
      </c>
      <c r="C11" s="20">
        <f t="shared" si="0"/>
        <v>7.4202479309165584E-2</v>
      </c>
      <c r="D11" s="6"/>
      <c r="E11" s="6"/>
      <c r="F11" s="7"/>
      <c r="G11" s="6"/>
      <c r="H11" s="6"/>
      <c r="J11" s="6"/>
    </row>
    <row r="12" spans="1:10" ht="15.5" customHeight="1" x14ac:dyDescent="0.3">
      <c r="A12" s="6"/>
      <c r="B12" s="16" t="s">
        <v>15</v>
      </c>
      <c r="C12" s="21" t="s">
        <v>27</v>
      </c>
      <c r="D12" s="6"/>
      <c r="E12" s="6"/>
      <c r="F12" s="7"/>
      <c r="G12" s="6"/>
      <c r="H12" s="6"/>
      <c r="I12" s="7"/>
      <c r="J12" s="6"/>
    </row>
    <row r="13" spans="1:10" ht="15.5" customHeight="1" x14ac:dyDescent="0.3">
      <c r="A13" s="6"/>
      <c r="B13" s="17">
        <f>AVERAGE(B2:B11)</f>
        <v>16.220000000000002</v>
      </c>
      <c r="C13" s="20">
        <f>AVERAGE(C2:C11)</f>
        <v>7.8664327738213441E-2</v>
      </c>
      <c r="D13" s="6"/>
      <c r="E13" s="6"/>
      <c r="F13" s="6"/>
      <c r="G13" s="6"/>
      <c r="H13" s="6"/>
      <c r="I13" s="6"/>
      <c r="J13" s="6"/>
    </row>
    <row r="14" spans="1:10" ht="15.5" customHeight="1" x14ac:dyDescent="0.3">
      <c r="A14" s="8"/>
      <c r="B14" s="18" t="s">
        <v>26</v>
      </c>
      <c r="C14" s="7"/>
      <c r="D14" s="7"/>
      <c r="E14" s="8"/>
      <c r="F14" s="7"/>
      <c r="G14" s="7"/>
      <c r="H14" s="8"/>
      <c r="I14" s="7"/>
      <c r="J14" s="7"/>
    </row>
    <row r="15" spans="1:10" ht="15.5" customHeight="1" x14ac:dyDescent="0.3">
      <c r="B15" s="19">
        <f>_xlfn.STDEV.S(B2:B11)</f>
        <v>0.64429116951197707</v>
      </c>
    </row>
  </sheetData>
  <phoneticPr fontId="1" type="noConversion"/>
  <printOptions horizontalCentered="1" verticalCentered="1"/>
  <pageMargins left="0.98425196850393704" right="0.98425196850393704" top="0.98425196850393704" bottom="0.98425196850393704" header="0.51181102362204722" footer="0.51181102362204722"/>
  <pageSetup paperSize="9" orientation="landscape" horizontalDpi="1200" verticalDpi="1200" r:id="rId1"/>
  <ignoredErrors>
    <ignoredError sqref="C2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01A3-8DB3-4343-BE57-AFE18D17D213}">
  <sheetPr>
    <pageSetUpPr fitToPage="1"/>
  </sheetPr>
  <dimension ref="A1:J15"/>
  <sheetViews>
    <sheetView zoomScale="160" zoomScaleNormal="160" workbookViewId="0">
      <selection activeCell="G15" sqref="A1:G15"/>
    </sheetView>
  </sheetViews>
  <sheetFormatPr defaultRowHeight="14" x14ac:dyDescent="0.3"/>
  <cols>
    <col min="1" max="1" width="9" bestFit="1" customWidth="1"/>
    <col min="2" max="2" width="12.33203125" bestFit="1" customWidth="1"/>
    <col min="3" max="3" width="9.25" bestFit="1" customWidth="1"/>
    <col min="4" max="4" width="7.9140625" bestFit="1" customWidth="1"/>
    <col min="5" max="5" width="5.25" bestFit="1" customWidth="1"/>
    <col min="6" max="6" width="7.9140625" bestFit="1" customWidth="1"/>
    <col min="7" max="7" width="6.83203125" bestFit="1" customWidth="1"/>
    <col min="8" max="8" width="7.9140625" bestFit="1" customWidth="1"/>
    <col min="9" max="9" width="5.9140625" bestFit="1" customWidth="1"/>
  </cols>
  <sheetData>
    <row r="1" spans="1:10" ht="15.5" customHeight="1" x14ac:dyDescent="0.3">
      <c r="A1" s="16" t="s">
        <v>4</v>
      </c>
      <c r="B1" s="16" t="s">
        <v>14</v>
      </c>
      <c r="C1" s="16" t="s">
        <v>13</v>
      </c>
      <c r="D1" s="16" t="s">
        <v>17</v>
      </c>
      <c r="E1" s="16" t="s">
        <v>18</v>
      </c>
      <c r="F1" s="16" t="s">
        <v>19</v>
      </c>
      <c r="G1" s="16" t="s">
        <v>20</v>
      </c>
      <c r="J1" s="6"/>
    </row>
    <row r="2" spans="1:10" ht="15.5" customHeight="1" x14ac:dyDescent="0.3">
      <c r="A2" s="22">
        <v>1928.7</v>
      </c>
      <c r="B2" s="17">
        <v>12.5</v>
      </c>
      <c r="C2" s="20">
        <f t="shared" ref="C2:C11" si="0">B2/($A$2*$A$6)</f>
        <v>3.0311155985812827E-2</v>
      </c>
      <c r="D2" s="24">
        <f>B15</f>
        <v>6.0170221501632843</v>
      </c>
      <c r="E2" s="17">
        <v>0.1</v>
      </c>
      <c r="F2" s="24">
        <f>(D2^2+E2^2)^0.5</f>
        <v>6.0178530686246896</v>
      </c>
      <c r="G2" s="25">
        <f>F2/B13</f>
        <v>0.23664384854992881</v>
      </c>
      <c r="J2" s="7"/>
    </row>
    <row r="3" spans="1:10" ht="15.5" customHeight="1" x14ac:dyDescent="0.3">
      <c r="B3" s="17">
        <v>22.2</v>
      </c>
      <c r="C3" s="20">
        <f t="shared" si="0"/>
        <v>5.3832613030803583E-2</v>
      </c>
      <c r="D3" s="6"/>
      <c r="E3" s="6"/>
      <c r="F3" s="7"/>
      <c r="G3" s="6"/>
      <c r="H3" s="6"/>
      <c r="I3" s="7"/>
      <c r="J3" s="6"/>
    </row>
    <row r="4" spans="1:10" ht="15.5" customHeight="1" x14ac:dyDescent="0.3">
      <c r="B4" s="17">
        <v>19.399999999999999</v>
      </c>
      <c r="C4" s="20">
        <f t="shared" si="0"/>
        <v>4.7042914089981507E-2</v>
      </c>
      <c r="D4" s="6"/>
      <c r="E4" s="6"/>
      <c r="F4" s="16" t="s">
        <v>21</v>
      </c>
      <c r="G4" s="16" t="s">
        <v>22</v>
      </c>
      <c r="H4" s="9"/>
      <c r="I4" s="7"/>
      <c r="J4" s="6"/>
    </row>
    <row r="5" spans="1:10" ht="15.5" customHeight="1" x14ac:dyDescent="0.3">
      <c r="A5" s="16" t="s">
        <v>16</v>
      </c>
      <c r="B5" s="16">
        <v>31.1</v>
      </c>
      <c r="C5" s="20">
        <f t="shared" si="0"/>
        <v>7.5414156092702314E-2</v>
      </c>
      <c r="D5" s="6"/>
      <c r="E5" s="6"/>
      <c r="F5" s="24">
        <f>F2/(A2*A6)</f>
        <v>1.4592646645022828E-2</v>
      </c>
      <c r="G5" s="25">
        <f>F5/C13</f>
        <v>0.23664384854992881</v>
      </c>
      <c r="H5" s="6"/>
      <c r="I5" s="6"/>
      <c r="J5" s="6"/>
    </row>
    <row r="6" spans="1:10" ht="15.5" customHeight="1" x14ac:dyDescent="0.3">
      <c r="A6" s="23">
        <f>3.1416*(3.496+3.31)*0.01</f>
        <v>0.21381729599999999</v>
      </c>
      <c r="B6" s="17">
        <v>28.8</v>
      </c>
      <c r="C6" s="20">
        <f t="shared" si="0"/>
        <v>6.9836903391312752E-2</v>
      </c>
      <c r="D6" s="7"/>
      <c r="E6" s="8"/>
      <c r="F6" s="7"/>
      <c r="G6" s="7"/>
      <c r="H6" s="8"/>
      <c r="I6" s="7"/>
      <c r="J6" s="7"/>
    </row>
    <row r="7" spans="1:10" ht="15.5" customHeight="1" x14ac:dyDescent="0.3">
      <c r="A7" s="6"/>
      <c r="B7" s="17">
        <v>25.2</v>
      </c>
      <c r="C7" s="20">
        <f t="shared" si="0"/>
        <v>6.1107290467398656E-2</v>
      </c>
      <c r="D7" s="7"/>
      <c r="E7" s="6"/>
      <c r="F7" s="7"/>
      <c r="G7" s="6"/>
      <c r="H7" s="6"/>
      <c r="I7" s="7"/>
      <c r="J7" s="6"/>
    </row>
    <row r="8" spans="1:10" ht="15.5" customHeight="1" x14ac:dyDescent="0.3">
      <c r="A8" s="6"/>
      <c r="B8" s="17">
        <v>31.3</v>
      </c>
      <c r="C8" s="20">
        <f t="shared" si="0"/>
        <v>7.5899134588475317E-2</v>
      </c>
      <c r="D8" s="6"/>
      <c r="E8" s="6"/>
      <c r="F8" s="7"/>
      <c r="G8" s="6"/>
      <c r="H8" s="6"/>
      <c r="I8" s="7"/>
      <c r="J8" s="6"/>
    </row>
    <row r="9" spans="1:10" ht="15.5" customHeight="1" x14ac:dyDescent="0.3">
      <c r="A9" s="6"/>
      <c r="B9" s="16">
        <v>24.8</v>
      </c>
      <c r="C9" s="20">
        <f t="shared" si="0"/>
        <v>6.013733347585265E-2</v>
      </c>
      <c r="D9" s="6"/>
      <c r="E9" s="6"/>
      <c r="F9" s="6"/>
      <c r="G9" s="6"/>
      <c r="H9" s="6"/>
      <c r="I9" s="6"/>
      <c r="J9" s="6"/>
    </row>
    <row r="10" spans="1:10" ht="15.5" customHeight="1" x14ac:dyDescent="0.3">
      <c r="A10" s="8"/>
      <c r="B10" s="17">
        <v>29.1</v>
      </c>
      <c r="C10" s="20">
        <f t="shared" si="0"/>
        <v>7.056437113497227E-2</v>
      </c>
      <c r="D10" s="7"/>
      <c r="E10" s="8"/>
      <c r="F10" s="7"/>
      <c r="G10" s="7"/>
      <c r="H10" s="8"/>
      <c r="I10" s="7"/>
      <c r="J10" s="7"/>
    </row>
    <row r="11" spans="1:10" ht="15.5" customHeight="1" x14ac:dyDescent="0.3">
      <c r="A11" s="6"/>
      <c r="B11" s="17">
        <v>29.9</v>
      </c>
      <c r="C11" s="20">
        <f t="shared" si="0"/>
        <v>7.2504285118064282E-2</v>
      </c>
      <c r="D11" s="6"/>
      <c r="E11" s="6"/>
      <c r="F11" s="7"/>
      <c r="G11" s="6"/>
      <c r="H11" s="6"/>
      <c r="J11" s="6"/>
    </row>
    <row r="12" spans="1:10" ht="15.5" customHeight="1" x14ac:dyDescent="0.3">
      <c r="A12" s="6"/>
      <c r="B12" s="16" t="s">
        <v>15</v>
      </c>
      <c r="C12" s="21" t="s">
        <v>27</v>
      </c>
      <c r="D12" s="6"/>
      <c r="E12" s="6"/>
      <c r="F12" s="7"/>
      <c r="G12" s="6"/>
      <c r="H12" s="6"/>
      <c r="I12" s="7"/>
      <c r="J12" s="6"/>
    </row>
    <row r="13" spans="1:10" ht="15.5" customHeight="1" x14ac:dyDescent="0.3">
      <c r="A13" s="6"/>
      <c r="B13" s="17">
        <f>AVERAGE(B2:B11)</f>
        <v>25.43</v>
      </c>
      <c r="C13" s="20">
        <f>AVERAGE(C2:C11)</f>
        <v>6.1665015737537611E-2</v>
      </c>
      <c r="D13" s="6"/>
      <c r="E13" s="6"/>
      <c r="F13" s="6"/>
      <c r="G13" s="6"/>
      <c r="H13" s="6"/>
      <c r="I13" s="6"/>
      <c r="J13" s="6"/>
    </row>
    <row r="14" spans="1:10" ht="15.5" customHeight="1" x14ac:dyDescent="0.3">
      <c r="A14" s="8"/>
      <c r="B14" s="18" t="s">
        <v>26</v>
      </c>
      <c r="C14" s="7"/>
      <c r="D14" s="7"/>
      <c r="E14" s="8"/>
      <c r="F14" s="7"/>
      <c r="G14" s="7"/>
      <c r="H14" s="8"/>
      <c r="I14" s="7"/>
      <c r="J14" s="7"/>
    </row>
    <row r="15" spans="1:10" ht="15.5" customHeight="1" x14ac:dyDescent="0.3">
      <c r="B15" s="19">
        <f>_xlfn.STDEV.S(B2:B11)</f>
        <v>6.0170221501632843</v>
      </c>
    </row>
  </sheetData>
  <phoneticPr fontId="1" type="noConversion"/>
  <printOptions horizontalCentered="1" verticalCentered="1"/>
  <pageMargins left="0.98425196850393704" right="0.98425196850393704" top="0.98425196850393704" bottom="0.98425196850393704" header="0.51181102362204722" footer="0.51181102362204722"/>
  <pageSetup paperSize="9" orientation="landscape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2BD6C-075E-4303-BDA3-EDC6D1F5BBB1}">
  <dimension ref="A1:G15"/>
  <sheetViews>
    <sheetView tabSelected="1" workbookViewId="0">
      <selection activeCell="E7" sqref="E7"/>
    </sheetView>
  </sheetViews>
  <sheetFormatPr defaultRowHeight="14" x14ac:dyDescent="0.3"/>
  <cols>
    <col min="1" max="1" width="9" bestFit="1" customWidth="1"/>
    <col min="2" max="2" width="12.33203125" bestFit="1" customWidth="1"/>
    <col min="3" max="3" width="9.25" bestFit="1" customWidth="1"/>
    <col min="4" max="4" width="8.33203125" customWidth="1"/>
    <col min="5" max="5" width="5.4140625" customWidth="1"/>
    <col min="6" max="6" width="8.33203125" bestFit="1" customWidth="1"/>
    <col min="7" max="7" width="6.83203125" bestFit="1" customWidth="1"/>
  </cols>
  <sheetData>
    <row r="1" spans="1:7" ht="17" x14ac:dyDescent="0.3">
      <c r="A1" s="16" t="s">
        <v>4</v>
      </c>
      <c r="B1" s="16" t="s">
        <v>14</v>
      </c>
      <c r="C1" s="16" t="s">
        <v>13</v>
      </c>
      <c r="D1" s="16" t="s">
        <v>17</v>
      </c>
      <c r="E1" s="16" t="s">
        <v>18</v>
      </c>
      <c r="F1" s="16" t="s">
        <v>19</v>
      </c>
      <c r="G1" s="16" t="s">
        <v>20</v>
      </c>
    </row>
    <row r="2" spans="1:7" x14ac:dyDescent="0.3">
      <c r="A2" s="22">
        <v>1928.7</v>
      </c>
      <c r="B2" s="17">
        <v>12.5</v>
      </c>
      <c r="C2" s="20">
        <f t="shared" ref="C2:C11" si="0">B2/($A$2*$A$6)</f>
        <v>3.0311155985812827E-2</v>
      </c>
      <c r="D2" s="24">
        <f>B15</f>
        <v>6.0170221501632843</v>
      </c>
      <c r="E2" s="17">
        <v>0.1</v>
      </c>
      <c r="F2" s="24">
        <f>(D2^2+E2^2)^0.5</f>
        <v>6.0178530686246896</v>
      </c>
      <c r="G2" s="25">
        <f>F2/B13</f>
        <v>0.23664384854992881</v>
      </c>
    </row>
    <row r="3" spans="1:7" x14ac:dyDescent="0.3">
      <c r="B3" s="17">
        <v>22.2</v>
      </c>
      <c r="C3" s="20">
        <f t="shared" si="0"/>
        <v>5.3832613030803583E-2</v>
      </c>
      <c r="D3" s="6"/>
      <c r="E3" s="6"/>
      <c r="F3" s="7"/>
      <c r="G3" s="6"/>
    </row>
    <row r="4" spans="1:7" ht="17" x14ac:dyDescent="0.3">
      <c r="B4" s="17">
        <v>19.399999999999999</v>
      </c>
      <c r="C4" s="20">
        <f t="shared" si="0"/>
        <v>4.7042914089981507E-2</v>
      </c>
      <c r="D4" s="6"/>
      <c r="E4" s="6"/>
      <c r="F4" s="16" t="s">
        <v>21</v>
      </c>
      <c r="G4" s="16" t="s">
        <v>22</v>
      </c>
    </row>
    <row r="5" spans="1:7" ht="17" x14ac:dyDescent="0.3">
      <c r="A5" s="16" t="s">
        <v>16</v>
      </c>
      <c r="B5" s="16">
        <v>31.1</v>
      </c>
      <c r="C5" s="20">
        <f t="shared" si="0"/>
        <v>7.5414156092702314E-2</v>
      </c>
      <c r="D5" s="6"/>
      <c r="E5" s="6"/>
      <c r="F5" s="24">
        <f>F2/(A2*A6)</f>
        <v>1.4592646645022828E-2</v>
      </c>
      <c r="G5" s="25">
        <f>F5/C13</f>
        <v>0.23664384854992881</v>
      </c>
    </row>
    <row r="6" spans="1:7" x14ac:dyDescent="0.3">
      <c r="A6" s="23">
        <f>3.1416*(3.496+3.31)*0.01</f>
        <v>0.21381729599999999</v>
      </c>
      <c r="B6" s="17">
        <v>28.8</v>
      </c>
      <c r="C6" s="20">
        <f t="shared" si="0"/>
        <v>6.9836903391312752E-2</v>
      </c>
      <c r="D6" s="7"/>
      <c r="E6" s="8"/>
      <c r="F6" s="7"/>
      <c r="G6" s="7"/>
    </row>
    <row r="7" spans="1:7" x14ac:dyDescent="0.3">
      <c r="A7" s="6"/>
      <c r="B7" s="17">
        <v>25.2</v>
      </c>
      <c r="C7" s="20">
        <f t="shared" si="0"/>
        <v>6.1107290467398656E-2</v>
      </c>
      <c r="D7" s="7"/>
      <c r="E7" s="6"/>
      <c r="F7" s="7"/>
      <c r="G7" s="6"/>
    </row>
    <row r="8" spans="1:7" x14ac:dyDescent="0.3">
      <c r="A8" s="6"/>
      <c r="B8" s="17">
        <v>31.3</v>
      </c>
      <c r="C8" s="20">
        <f t="shared" si="0"/>
        <v>7.5899134588475317E-2</v>
      </c>
      <c r="D8" s="6"/>
      <c r="E8" s="6"/>
      <c r="F8" s="7"/>
      <c r="G8" s="6"/>
    </row>
    <row r="9" spans="1:7" x14ac:dyDescent="0.3">
      <c r="A9" s="6"/>
      <c r="B9" s="16">
        <v>24.8</v>
      </c>
      <c r="C9" s="20">
        <f t="shared" si="0"/>
        <v>6.013733347585265E-2</v>
      </c>
      <c r="D9" s="6"/>
      <c r="E9" s="6"/>
      <c r="F9" s="6"/>
      <c r="G9" s="6"/>
    </row>
    <row r="10" spans="1:7" x14ac:dyDescent="0.3">
      <c r="A10" s="8"/>
      <c r="B10" s="17">
        <v>29.1</v>
      </c>
      <c r="C10" s="20">
        <f t="shared" si="0"/>
        <v>7.056437113497227E-2</v>
      </c>
      <c r="D10" s="7"/>
      <c r="E10" s="8"/>
      <c r="F10" s="7"/>
      <c r="G10" s="7"/>
    </row>
    <row r="11" spans="1:7" x14ac:dyDescent="0.3">
      <c r="A11" s="6"/>
      <c r="B11" s="17">
        <v>29.9</v>
      </c>
      <c r="C11" s="20">
        <f t="shared" si="0"/>
        <v>7.2504285118064282E-2</v>
      </c>
      <c r="D11" s="6"/>
      <c r="E11" s="6"/>
      <c r="F11" s="7"/>
      <c r="G11" s="6"/>
    </row>
    <row r="12" spans="1:7" ht="16.5" x14ac:dyDescent="0.3">
      <c r="A12" s="6"/>
      <c r="B12" s="16" t="s">
        <v>15</v>
      </c>
      <c r="C12" s="21" t="s">
        <v>27</v>
      </c>
      <c r="D12" s="6"/>
      <c r="E12" s="6"/>
      <c r="F12" s="7"/>
      <c r="G12" s="6"/>
    </row>
    <row r="13" spans="1:7" x14ac:dyDescent="0.3">
      <c r="A13" s="6"/>
      <c r="B13" s="17">
        <f>AVERAGE(B2:B11)</f>
        <v>25.43</v>
      </c>
      <c r="C13" s="20">
        <f>AVERAGE(C2:C11)</f>
        <v>6.1665015737537611E-2</v>
      </c>
      <c r="D13" s="6"/>
      <c r="E13" s="6"/>
      <c r="F13" s="6"/>
      <c r="G13" s="6"/>
    </row>
    <row r="14" spans="1:7" x14ac:dyDescent="0.3">
      <c r="A14" s="8"/>
      <c r="B14" s="18" t="s">
        <v>26</v>
      </c>
      <c r="C14" s="7"/>
      <c r="D14" s="7"/>
      <c r="E14" s="8"/>
      <c r="F14" s="7"/>
      <c r="G14" s="7"/>
    </row>
    <row r="15" spans="1:7" x14ac:dyDescent="0.3">
      <c r="B15" s="19">
        <f>_xlfn.STDEV.S(B2:B11)</f>
        <v>6.0170221501632843</v>
      </c>
    </row>
  </sheetData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5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k</vt:lpstr>
      <vt:lpstr>u</vt:lpstr>
      <vt:lpstr>(1)</vt:lpstr>
      <vt:lpstr> (2)</vt:lpstr>
      <vt:lpstr>（1） (2)</vt:lpstr>
      <vt:lpstr>打印</vt:lpstr>
      <vt:lpstr>限定的方法</vt:lpstr>
      <vt:lpstr>别人的a</vt:lpstr>
      <vt:lpstr>打印别人的图</vt:lpstr>
      <vt:lpstr>别人呢的k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贾云翔</dc:creator>
  <cp:lastModifiedBy>贾云翔</cp:lastModifiedBy>
  <cp:lastPrinted>2023-03-16T04:19:25Z</cp:lastPrinted>
  <dcterms:created xsi:type="dcterms:W3CDTF">2023-03-14T13:09:55Z</dcterms:created>
  <dcterms:modified xsi:type="dcterms:W3CDTF">2023-03-16T04:19:33Z</dcterms:modified>
</cp:coreProperties>
</file>