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65\Desktop\新建文件夹\实验\物理实验\"/>
    </mc:Choice>
  </mc:AlternateContent>
  <xr:revisionPtr revIDLastSave="0" documentId="13_ncr:1_{47F6B585-4D85-495C-AC9E-15E57B3B9F23}" xr6:coauthVersionLast="47" xr6:coauthVersionMax="47" xr10:uidLastSave="{00000000-0000-0000-0000-000000000000}"/>
  <bookViews>
    <workbookView xWindow="-110" yWindow="-110" windowWidth="25820" windowHeight="13900" activeTab="2" xr2:uid="{AA6771A3-B9B9-455D-9293-0FDFED6F06BA}"/>
  </bookViews>
  <sheets>
    <sheet name="1" sheetId="1" r:id="rId1"/>
    <sheet name="2" sheetId="2" r:id="rId2"/>
    <sheet name="打印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D4" i="2"/>
  <c r="C4" i="2"/>
  <c r="B4" i="2"/>
  <c r="N3" i="2"/>
  <c r="E5" i="2" s="1"/>
  <c r="F5" i="2" l="1"/>
  <c r="B5" i="2"/>
  <c r="C5" i="2"/>
  <c r="D5" i="2"/>
  <c r="E6" i="2" l="1"/>
  <c r="B6" i="2"/>
  <c r="H5" i="2" s="1"/>
  <c r="J5" i="2" s="1"/>
  <c r="K5" i="2" s="1"/>
  <c r="C4" i="1" l="1"/>
  <c r="C5" i="1" s="1"/>
  <c r="C7" i="1" s="1"/>
  <c r="C8" i="1" s="1"/>
  <c r="D4" i="1"/>
  <c r="D5" i="1" s="1"/>
  <c r="D7" i="1" s="1"/>
  <c r="D8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E7" i="1" s="1"/>
  <c r="E8" i="1" s="1"/>
  <c r="L4" i="1"/>
  <c r="L5" i="1" s="1"/>
  <c r="F7" i="1" s="1"/>
  <c r="F8" i="1" s="1"/>
  <c r="M4" i="1"/>
  <c r="M5" i="1" s="1"/>
  <c r="G7" i="1" s="1"/>
  <c r="G8" i="1" s="1"/>
  <c r="B4" i="1"/>
  <c r="B5" i="1" s="1"/>
  <c r="B7" i="1" s="1"/>
  <c r="B8" i="1" s="1"/>
  <c r="E9" i="1" s="1"/>
  <c r="B9" i="1" l="1"/>
  <c r="I8" i="1" s="1"/>
  <c r="K8" i="1" s="1"/>
  <c r="L8" i="1" s="1"/>
</calcChain>
</file>

<file path=xl/sharedStrings.xml><?xml version="1.0" encoding="utf-8"?>
<sst xmlns="http://schemas.openxmlformats.org/spreadsheetml/2006/main" count="83" uniqueCount="40">
  <si>
    <t>R</t>
    <phoneticPr fontId="1" type="noConversion"/>
  </si>
  <si>
    <t>波长（nm）</t>
  </si>
  <si>
    <t>估算标准偏差</t>
  </si>
  <si>
    <t>A类不确定度</t>
  </si>
  <si>
    <t>B类不确定度</t>
  </si>
  <si>
    <t>R平均值</t>
  </si>
  <si>
    <r>
      <rPr>
        <sz val="11"/>
        <color theme="1"/>
        <rFont val="仿宋"/>
        <family val="3"/>
        <charset val="134"/>
      </rPr>
      <t>波长（</t>
    </r>
    <r>
      <rPr>
        <sz val="11"/>
        <color theme="1"/>
        <rFont val="Times New Roman"/>
        <family val="1"/>
      </rPr>
      <t>nm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</si>
  <si>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rPr>
        <sz val="11"/>
        <color theme="1"/>
        <rFont val="仿宋"/>
        <family val="3"/>
        <charset val="134"/>
      </rPr>
      <t>隔</t>
    </r>
    <r>
      <rPr>
        <sz val="11"/>
        <color theme="1"/>
        <rFont val="Times New Roman"/>
        <family val="1"/>
      </rPr>
      <t>6</t>
    </r>
    <r>
      <rPr>
        <sz val="11"/>
        <color theme="1"/>
        <rFont val="仿宋"/>
        <family val="3"/>
        <charset val="134"/>
      </rPr>
      <t>逐差</t>
    </r>
    <phoneticPr fontId="1" type="noConversion"/>
  </si>
  <si>
    <r>
      <t>A</t>
    </r>
    <r>
      <rPr>
        <sz val="11"/>
        <color theme="1"/>
        <rFont val="仿宋"/>
        <family val="3"/>
        <charset val="134"/>
      </rPr>
      <t>类不确定度</t>
    </r>
    <phoneticPr fontId="1" type="noConversion"/>
  </si>
  <si>
    <r>
      <t>B</t>
    </r>
    <r>
      <rPr>
        <sz val="11"/>
        <color theme="1"/>
        <rFont val="仿宋"/>
        <family val="3"/>
        <charset val="134"/>
      </rPr>
      <t>类不确定度</t>
    </r>
    <phoneticPr fontId="1" type="noConversion"/>
  </si>
  <si>
    <r>
      <rPr>
        <sz val="11"/>
        <color theme="1"/>
        <rFont val="仿宋"/>
        <family val="3"/>
        <charset val="134"/>
      </rPr>
      <t>估算标准偏差</t>
    </r>
    <phoneticPr fontId="1" type="noConversion"/>
  </si>
  <si>
    <r>
      <t>R</t>
    </r>
    <r>
      <rPr>
        <sz val="11"/>
        <color theme="1"/>
        <rFont val="仿宋"/>
        <family val="3"/>
        <charset val="134"/>
      </rPr>
      <t>平均值</t>
    </r>
    <phoneticPr fontId="1" type="noConversion"/>
  </si>
  <si>
    <r>
      <t>X</t>
    </r>
    <r>
      <rPr>
        <vertAlign val="subscript"/>
        <sz val="11"/>
        <color theme="1"/>
        <rFont val="Times New Roman"/>
        <family val="1"/>
      </rPr>
      <t>left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</si>
  <si>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t>X</t>
    </r>
    <r>
      <rPr>
        <vertAlign val="subscript"/>
        <sz val="11"/>
        <color theme="1"/>
        <rFont val="Times New Roman"/>
        <family val="1"/>
      </rPr>
      <t>right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</si>
  <si>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t>D</t>
    </r>
    <r>
      <rPr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</si>
  <si>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t>D</t>
    </r>
    <r>
      <rPr>
        <vertAlign val="subscript"/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mm2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</si>
  <si>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R</t>
    </r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</si>
  <si>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rR</t>
    </r>
    <phoneticPr fontId="1" type="noConversion"/>
  </si>
  <si>
    <r>
      <t>X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仿宋"/>
        <family val="3"/>
        <charset val="134"/>
      </rPr>
      <t>）</t>
    </r>
    <phoneticPr fontId="1" type="noConversion"/>
  </si>
  <si>
    <t>隔5逐差</t>
  </si>
  <si>
    <r>
      <t>U</t>
    </r>
    <r>
      <rPr>
        <vertAlign val="subscript"/>
        <sz val="11"/>
        <color theme="1"/>
        <rFont val="Times New Roman"/>
        <family val="1"/>
      </rPr>
      <t>d</t>
    </r>
    <phoneticPr fontId="1" type="noConversion"/>
  </si>
  <si>
    <r>
      <t>U</t>
    </r>
    <r>
      <rPr>
        <vertAlign val="subscript"/>
        <sz val="11"/>
        <color theme="1"/>
        <rFont val="Times New Roman"/>
        <family val="1"/>
      </rPr>
      <t>rd</t>
    </r>
    <phoneticPr fontId="1" type="noConversion"/>
  </si>
  <si>
    <t>平均值</t>
    <phoneticPr fontId="1" type="noConversion"/>
  </si>
  <si>
    <t>d</t>
  </si>
  <si>
    <t>d</t>
    <phoneticPr fontId="1" type="noConversion"/>
  </si>
  <si>
    <t>Ud</t>
  </si>
  <si>
    <t>测量次数</t>
  </si>
  <si>
    <r>
      <rPr>
        <sz val="11"/>
        <color theme="1"/>
        <rFont val="仿宋"/>
        <family val="3"/>
        <charset val="134"/>
      </rPr>
      <t>测量次数</t>
    </r>
    <phoneticPr fontId="1" type="noConversion"/>
  </si>
  <si>
    <r>
      <t>L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仿宋"/>
        <family val="3"/>
        <charset val="134"/>
      </rPr>
      <t>）</t>
    </r>
    <phoneticPr fontId="1" type="noConversion"/>
  </si>
  <si>
    <r>
      <t>L</t>
    </r>
    <r>
      <rPr>
        <sz val="11"/>
        <color theme="1"/>
        <rFont val="仿宋"/>
        <family val="3"/>
        <charset val="134"/>
      </rPr>
      <t>平均值</t>
    </r>
    <phoneticPr fontId="1" type="noConversion"/>
  </si>
  <si>
    <r>
      <rPr>
        <sz val="11"/>
        <color theme="1"/>
        <rFont val="仿宋"/>
        <family val="3"/>
        <charset val="134"/>
      </rPr>
      <t>隔</t>
    </r>
    <r>
      <rPr>
        <sz val="11"/>
        <color theme="1"/>
        <rFont val="Times New Roman"/>
        <family val="1"/>
      </rPr>
      <t>5</t>
    </r>
    <r>
      <rPr>
        <sz val="11"/>
        <color theme="1"/>
        <rFont val="仿宋"/>
        <family val="3"/>
        <charset val="134"/>
      </rPr>
      <t>逐差</t>
    </r>
    <phoneticPr fontId="1" type="noConversion"/>
  </si>
  <si>
    <t>X（mm）</t>
  </si>
  <si>
    <t>L（mm）</t>
  </si>
  <si>
    <t>L平均值</t>
  </si>
  <si>
    <t>Urd</t>
  </si>
  <si>
    <r>
      <rPr>
        <sz val="11"/>
        <color theme="1"/>
        <rFont val="等线"/>
        <family val="2"/>
        <charset val="134"/>
        <scheme val="minor"/>
      </rPr>
      <t>求和</t>
    </r>
  </si>
  <si>
    <t>汇总</t>
    <phoneticPr fontId="1" type="noConversion"/>
  </si>
  <si>
    <t>计数</t>
    <phoneticPr fontId="1" type="noConversion"/>
  </si>
  <si>
    <t>环</t>
    <phoneticPr fontId="1" type="noConversion"/>
  </si>
  <si>
    <r>
      <t>D</t>
    </r>
    <r>
      <rPr>
        <vertAlign val="subscript"/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</si>
</sst>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0000_ "/>
    <numFmt numFmtId="179" formatCode="0.00_ "/>
    <numFmt numFmtId="180" formatCode="0.0000%"/>
    <numFmt numFmtId="181" formatCode="0.0%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79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01A4-56CF-4D81-A3C8-CCBA49198B3C}">
  <dimension ref="A1:N9"/>
  <sheetViews>
    <sheetView zoomScale="115" zoomScaleNormal="115" workbookViewId="0">
      <selection activeCell="D26" sqref="D26"/>
    </sheetView>
  </sheetViews>
  <sheetFormatPr defaultRowHeight="14" x14ac:dyDescent="0.3"/>
  <cols>
    <col min="1" max="1" width="12.33203125" style="1" bestFit="1" customWidth="1"/>
    <col min="2" max="7" width="10.5" style="1" bestFit="1" customWidth="1"/>
    <col min="8" max="8" width="9.5" style="1" bestFit="1" customWidth="1"/>
    <col min="9" max="9" width="11.83203125" style="1" bestFit="1" customWidth="1"/>
    <col min="10" max="10" width="11.6640625" style="1" bestFit="1" customWidth="1"/>
    <col min="11" max="13" width="9.5" style="1" bestFit="1" customWidth="1"/>
    <col min="14" max="14" width="10.75" style="1" bestFit="1" customWidth="1"/>
    <col min="15" max="16384" width="8.6640625" style="1"/>
  </cols>
  <sheetData>
    <row r="1" spans="1:14" x14ac:dyDescent="0.3">
      <c r="A1" s="3"/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 t="s">
        <v>6</v>
      </c>
    </row>
    <row r="2" spans="1:14" ht="17" x14ac:dyDescent="0.3">
      <c r="A2" s="3" t="s">
        <v>12</v>
      </c>
      <c r="B2" s="4">
        <v>35.680999999999997</v>
      </c>
      <c r="C2" s="4">
        <v>35.691000000000003</v>
      </c>
      <c r="D2" s="4">
        <v>35.558</v>
      </c>
      <c r="E2" s="4">
        <v>35.481999999999999</v>
      </c>
      <c r="F2" s="4">
        <v>35.421999999999997</v>
      </c>
      <c r="G2" s="4">
        <v>35.356999999999999</v>
      </c>
      <c r="H2" s="4">
        <v>35.280999999999999</v>
      </c>
      <c r="I2" s="4">
        <v>35.212000000000003</v>
      </c>
      <c r="J2" s="4">
        <v>35.137</v>
      </c>
      <c r="K2" s="4">
        <v>35.072000000000003</v>
      </c>
      <c r="L2" s="4">
        <v>34.994</v>
      </c>
      <c r="M2" s="4">
        <v>34.908999999999999</v>
      </c>
      <c r="N2" s="6">
        <v>598.29999999999995</v>
      </c>
    </row>
    <row r="3" spans="1:14" ht="17" x14ac:dyDescent="0.3">
      <c r="A3" s="3" t="s">
        <v>13</v>
      </c>
      <c r="B3" s="4">
        <v>27.587</v>
      </c>
      <c r="C3" s="4">
        <v>27.648</v>
      </c>
      <c r="D3" s="4">
        <v>27.712</v>
      </c>
      <c r="E3" s="4">
        <v>27.771999999999998</v>
      </c>
      <c r="F3" s="4">
        <v>27.838999999999999</v>
      </c>
      <c r="G3" s="4">
        <v>27.838999999999999</v>
      </c>
      <c r="H3" s="4">
        <v>27.911000000000001</v>
      </c>
      <c r="I3" s="4">
        <v>27.972000000000001</v>
      </c>
      <c r="J3" s="4">
        <v>28.044</v>
      </c>
      <c r="K3" s="4">
        <v>28.190999999999999</v>
      </c>
      <c r="L3" s="4">
        <v>28.216999999999999</v>
      </c>
      <c r="M3" s="4">
        <v>28.356999999999999</v>
      </c>
    </row>
    <row r="4" spans="1:14" ht="17" x14ac:dyDescent="0.3">
      <c r="A4" s="3" t="s">
        <v>14</v>
      </c>
      <c r="B4" s="4">
        <f>B2-B3</f>
        <v>8.0939999999999976</v>
      </c>
      <c r="C4" s="4">
        <f t="shared" ref="C4:M4" si="0">C2-C3</f>
        <v>8.0430000000000028</v>
      </c>
      <c r="D4" s="4">
        <f t="shared" si="0"/>
        <v>7.8460000000000001</v>
      </c>
      <c r="E4" s="4">
        <f t="shared" si="0"/>
        <v>7.7100000000000009</v>
      </c>
      <c r="F4" s="4">
        <f t="shared" si="0"/>
        <v>7.5829999999999984</v>
      </c>
      <c r="G4" s="4">
        <f t="shared" si="0"/>
        <v>7.5180000000000007</v>
      </c>
      <c r="H4" s="4">
        <f t="shared" si="0"/>
        <v>7.3699999999999974</v>
      </c>
      <c r="I4" s="4">
        <f t="shared" si="0"/>
        <v>7.240000000000002</v>
      </c>
      <c r="J4" s="4">
        <f t="shared" si="0"/>
        <v>7.093</v>
      </c>
      <c r="K4" s="4">
        <f t="shared" si="0"/>
        <v>6.8810000000000038</v>
      </c>
      <c r="L4" s="4">
        <f t="shared" si="0"/>
        <v>6.777000000000001</v>
      </c>
      <c r="M4" s="4">
        <f t="shared" si="0"/>
        <v>6.5519999999999996</v>
      </c>
    </row>
    <row r="5" spans="1:14" ht="17" x14ac:dyDescent="0.3">
      <c r="A5" s="3" t="s">
        <v>15</v>
      </c>
      <c r="B5" s="5">
        <f>B4^2</f>
        <v>65.512835999999965</v>
      </c>
      <c r="C5" s="5">
        <f t="shared" ref="C5:M5" si="1">C4^2</f>
        <v>64.689849000000052</v>
      </c>
      <c r="D5" s="5">
        <f t="shared" si="1"/>
        <v>61.559716000000002</v>
      </c>
      <c r="E5" s="5">
        <f t="shared" si="1"/>
        <v>59.444100000000013</v>
      </c>
      <c r="F5" s="5">
        <f t="shared" si="1"/>
        <v>57.501888999999977</v>
      </c>
      <c r="G5" s="5">
        <f t="shared" si="1"/>
        <v>56.520324000000009</v>
      </c>
      <c r="H5" s="5">
        <f t="shared" si="1"/>
        <v>54.316899999999961</v>
      </c>
      <c r="I5" s="5">
        <f t="shared" si="1"/>
        <v>52.417600000000029</v>
      </c>
      <c r="J5" s="5">
        <f t="shared" si="1"/>
        <v>50.310648999999998</v>
      </c>
      <c r="K5" s="5">
        <f t="shared" si="1"/>
        <v>47.348161000000054</v>
      </c>
      <c r="L5" s="5">
        <f t="shared" si="1"/>
        <v>45.927729000000014</v>
      </c>
      <c r="M5" s="5">
        <f t="shared" si="1"/>
        <v>42.928703999999996</v>
      </c>
    </row>
    <row r="6" spans="1:1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7" x14ac:dyDescent="0.3">
      <c r="A7" s="3" t="s">
        <v>7</v>
      </c>
      <c r="B7" s="5">
        <f>B5-H5</f>
        <v>11.195936000000003</v>
      </c>
      <c r="C7" s="5">
        <f>C5-I5</f>
        <v>12.272249000000023</v>
      </c>
      <c r="D7" s="5">
        <f t="shared" ref="D7:F7" si="2">D5-J5</f>
        <v>11.249067000000004</v>
      </c>
      <c r="E7" s="5">
        <f t="shared" si="2"/>
        <v>12.095938999999959</v>
      </c>
      <c r="F7" s="5">
        <f t="shared" si="2"/>
        <v>11.574159999999964</v>
      </c>
      <c r="G7" s="5">
        <f>G5-M5</f>
        <v>13.591620000000013</v>
      </c>
      <c r="I7" s="3" t="s">
        <v>8</v>
      </c>
      <c r="J7" s="3" t="s">
        <v>9</v>
      </c>
      <c r="K7" s="3" t="s">
        <v>16</v>
      </c>
      <c r="L7" s="3" t="s">
        <v>17</v>
      </c>
    </row>
    <row r="8" spans="1:14" x14ac:dyDescent="0.3">
      <c r="A8" s="3" t="s">
        <v>0</v>
      </c>
      <c r="B8" s="5">
        <f>B7/(4*6*10^(-6)*$N$2)</f>
        <v>779.70471892584578</v>
      </c>
      <c r="C8" s="5">
        <f t="shared" ref="C8:F8" si="3">C7/(4*6*10^(-6)*$N$2)</f>
        <v>854.66105354058891</v>
      </c>
      <c r="D8" s="5">
        <f t="shared" si="3"/>
        <v>783.40485542370084</v>
      </c>
      <c r="E8" s="5">
        <f t="shared" si="3"/>
        <v>842.38251434620031</v>
      </c>
      <c r="F8" s="5">
        <f t="shared" si="3"/>
        <v>806.04490500863312</v>
      </c>
      <c r="G8" s="5">
        <f>G7/(4*6*10^(-6)*$N$2)</f>
        <v>946.54437573123948</v>
      </c>
      <c r="I8" s="5">
        <f>B9</f>
        <v>62.353792827570032</v>
      </c>
      <c r="J8" s="3">
        <v>5.0000000000000001E-3</v>
      </c>
      <c r="K8" s="5">
        <f>SQRT(I8^2+J8^2)</f>
        <v>62.353793028038993</v>
      </c>
      <c r="L8" s="7">
        <f>K8/E9</f>
        <v>7.4634347149659969E-2</v>
      </c>
    </row>
    <row r="9" spans="1:14" x14ac:dyDescent="0.3">
      <c r="A9" s="3" t="s">
        <v>10</v>
      </c>
      <c r="B9" s="5">
        <f>_xlfn.STDEV.S(B8:G8)</f>
        <v>62.353792827570032</v>
      </c>
      <c r="D9" s="3" t="s">
        <v>11</v>
      </c>
      <c r="E9" s="5">
        <f>AVERAGE(B8:G8)</f>
        <v>835.4570704960347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383E-C234-425E-A012-5AA51963AA2B}">
  <dimension ref="A1:O14"/>
  <sheetViews>
    <sheetView zoomScale="130" zoomScaleNormal="130" workbookViewId="0">
      <selection activeCell="F21" sqref="F21"/>
    </sheetView>
  </sheetViews>
  <sheetFormatPr defaultRowHeight="14" x14ac:dyDescent="0.3"/>
  <cols>
    <col min="1" max="1" width="12.33203125" style="1" bestFit="1" customWidth="1"/>
    <col min="2" max="6" width="8.58203125" style="1" bestFit="1" customWidth="1"/>
    <col min="7" max="7" width="6.6640625" style="1" bestFit="1" customWidth="1"/>
    <col min="8" max="8" width="11.83203125" style="1" bestFit="1" customWidth="1"/>
    <col min="9" max="9" width="11.6640625" style="1" bestFit="1" customWidth="1"/>
    <col min="10" max="10" width="8.58203125" style="1" bestFit="1" customWidth="1"/>
    <col min="11" max="11" width="8.6640625" style="1" bestFit="1" customWidth="1"/>
    <col min="12" max="12" width="10.75" style="1" bestFit="1" customWidth="1"/>
    <col min="13" max="13" width="8.6640625" style="1"/>
    <col min="14" max="15" width="5.83203125" style="1" bestFit="1" customWidth="1"/>
    <col min="16" max="16384" width="8.6640625" style="1"/>
  </cols>
  <sheetData>
    <row r="1" spans="1:15" x14ac:dyDescent="0.3">
      <c r="A1" s="3" t="s">
        <v>27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  <c r="M1" s="3" t="s">
        <v>27</v>
      </c>
      <c r="N1" s="3">
        <v>1</v>
      </c>
      <c r="O1" s="3">
        <v>2</v>
      </c>
    </row>
    <row r="2" spans="1:15" x14ac:dyDescent="0.3">
      <c r="A2" s="3" t="s">
        <v>18</v>
      </c>
      <c r="B2" s="3">
        <v>33.948</v>
      </c>
      <c r="C2" s="3">
        <v>33.783999999999999</v>
      </c>
      <c r="D2" s="3">
        <v>33.622</v>
      </c>
      <c r="E2" s="3">
        <v>33.476999999999997</v>
      </c>
      <c r="F2" s="3">
        <v>33.317</v>
      </c>
      <c r="G2" s="3">
        <v>33.179000000000002</v>
      </c>
      <c r="H2" s="3">
        <v>33.017000000000003</v>
      </c>
      <c r="I2" s="3">
        <v>32.843000000000004</v>
      </c>
      <c r="J2" s="3">
        <v>32.719000000000001</v>
      </c>
      <c r="K2" s="3">
        <v>32.552999999999997</v>
      </c>
      <c r="L2" s="6">
        <v>598.29999999999995</v>
      </c>
      <c r="M2" s="3" t="s">
        <v>28</v>
      </c>
      <c r="N2" s="6">
        <v>45.04</v>
      </c>
      <c r="O2" s="6">
        <v>45.1</v>
      </c>
    </row>
    <row r="3" spans="1:15" x14ac:dyDescent="0.3">
      <c r="A3" s="8"/>
      <c r="B3" s="8"/>
      <c r="C3" s="8"/>
      <c r="D3" s="8"/>
      <c r="E3" s="8"/>
      <c r="F3" s="8"/>
      <c r="G3" s="10"/>
      <c r="H3" s="9"/>
      <c r="I3" s="9"/>
      <c r="J3" s="9"/>
      <c r="K3" s="9"/>
      <c r="L3" s="9"/>
      <c r="M3" s="4" t="s">
        <v>29</v>
      </c>
      <c r="N3" s="6">
        <f>AVERAGE(N2:O2)</f>
        <v>45.07</v>
      </c>
      <c r="O3" s="12"/>
    </row>
    <row r="4" spans="1:15" ht="17" x14ac:dyDescent="0.3">
      <c r="A4" s="3" t="s">
        <v>30</v>
      </c>
      <c r="B4" s="4">
        <f>B2-G2</f>
        <v>0.76899999999999835</v>
      </c>
      <c r="C4" s="4">
        <f>C2-H2</f>
        <v>0.76699999999999591</v>
      </c>
      <c r="D4" s="4">
        <f>D2-I2</f>
        <v>0.77899999999999636</v>
      </c>
      <c r="E4" s="4">
        <f>E2-J2</f>
        <v>0.75799999999999557</v>
      </c>
      <c r="F4" s="4">
        <f>F2-K2</f>
        <v>0.7640000000000029</v>
      </c>
      <c r="G4" s="10"/>
      <c r="H4" s="3" t="s">
        <v>8</v>
      </c>
      <c r="I4" s="3" t="s">
        <v>9</v>
      </c>
      <c r="J4" s="3" t="s">
        <v>20</v>
      </c>
      <c r="K4" s="3" t="s">
        <v>21</v>
      </c>
      <c r="L4" s="8"/>
      <c r="M4" s="10"/>
      <c r="N4" s="8"/>
      <c r="O4" s="8"/>
    </row>
    <row r="5" spans="1:15" x14ac:dyDescent="0.3">
      <c r="A5" s="3" t="s">
        <v>24</v>
      </c>
      <c r="B5" s="14">
        <f>($N$3*$L$2*10^(-6))/(B4*2)</f>
        <v>1.753275747724321E-2</v>
      </c>
      <c r="C5" s="14">
        <f>($N$3*$L$2*10^(-6))/(C4*2)</f>
        <v>1.757847522816176E-2</v>
      </c>
      <c r="D5" s="14">
        <f>($N$3*$L$2*10^(-6))/(D4*2)</f>
        <v>1.7307689987163109E-2</v>
      </c>
      <c r="E5" s="14">
        <f>($N$3*$L$2*10^(-6))/(E4*2)</f>
        <v>1.7787190633245485E-2</v>
      </c>
      <c r="F5" s="14">
        <f>($N$3*$L$2*10^(-6))/(F4*2)</f>
        <v>1.7647500654450192E-2</v>
      </c>
      <c r="G5" s="10"/>
      <c r="H5" s="14">
        <f>B6</f>
        <v>1.7567077749819921E-4</v>
      </c>
      <c r="I5" s="3">
        <v>5.0000000000000001E-3</v>
      </c>
      <c r="J5" s="14">
        <f>SQRT(H5^2+I5^2)</f>
        <v>5.0030850704407201E-3</v>
      </c>
      <c r="K5" s="15">
        <f>J5/E6</f>
        <v>0.28473985552629966</v>
      </c>
      <c r="L5" s="8"/>
      <c r="O5" s="8"/>
    </row>
    <row r="6" spans="1:15" x14ac:dyDescent="0.3">
      <c r="A6" s="3" t="s">
        <v>10</v>
      </c>
      <c r="B6" s="14">
        <f>_xlfn.STDEV.S(B5:F5)</f>
        <v>1.7567077749819921E-4</v>
      </c>
      <c r="C6" s="8"/>
      <c r="D6" s="3" t="s">
        <v>11</v>
      </c>
      <c r="E6" s="14">
        <f>AVERAGE(B5:F5)</f>
        <v>1.7570722796052752E-2</v>
      </c>
      <c r="F6" s="8"/>
      <c r="G6" s="8"/>
      <c r="H6" s="8"/>
      <c r="I6" s="8"/>
      <c r="J6" s="8"/>
      <c r="K6" s="8"/>
      <c r="L6" s="8"/>
      <c r="M6" s="8"/>
      <c r="N6" s="8"/>
      <c r="O6" s="8"/>
    </row>
    <row r="10" spans="1:1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5" x14ac:dyDescent="0.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5" x14ac:dyDescent="0.3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5" x14ac:dyDescent="0.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5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082E-3781-4A52-AE80-F67E5684AAA4}">
  <sheetPr>
    <pageSetUpPr fitToPage="1"/>
  </sheetPr>
  <dimension ref="A1:O29"/>
  <sheetViews>
    <sheetView tabSelected="1" zoomScale="115" zoomScaleNormal="115" workbookViewId="0">
      <selection activeCell="C16" sqref="C16"/>
    </sheetView>
  </sheetViews>
  <sheetFormatPr defaultRowHeight="14" x14ac:dyDescent="0.3"/>
  <cols>
    <col min="1" max="1" width="12.58203125" bestFit="1" customWidth="1"/>
    <col min="2" max="2" width="11.75" bestFit="1" customWidth="1"/>
    <col min="3" max="7" width="10.5" bestFit="1" customWidth="1"/>
    <col min="8" max="8" width="11.08203125" bestFit="1" customWidth="1"/>
    <col min="9" max="9" width="11.83203125" bestFit="1" customWidth="1"/>
    <col min="10" max="10" width="11.6640625" bestFit="1" customWidth="1"/>
    <col min="11" max="13" width="9.5" bestFit="1" customWidth="1"/>
    <col min="14" max="14" width="10.75" bestFit="1" customWidth="1"/>
  </cols>
  <sheetData>
    <row r="1" spans="1:15" x14ac:dyDescent="0.3">
      <c r="A1" s="18" t="s">
        <v>38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 t="s">
        <v>6</v>
      </c>
    </row>
    <row r="2" spans="1:15" ht="17" x14ac:dyDescent="0.3">
      <c r="A2" s="3" t="s">
        <v>12</v>
      </c>
      <c r="B2" s="4">
        <v>35.680999999999997</v>
      </c>
      <c r="C2" s="4">
        <v>35.691000000000003</v>
      </c>
      <c r="D2" s="4">
        <v>35.558</v>
      </c>
      <c r="E2" s="4">
        <v>35.481999999999999</v>
      </c>
      <c r="F2" s="4">
        <v>35.421999999999997</v>
      </c>
      <c r="G2" s="4">
        <v>35.356999999999999</v>
      </c>
      <c r="H2" s="6">
        <v>598.29999999999995</v>
      </c>
    </row>
    <row r="3" spans="1:15" ht="17" x14ac:dyDescent="0.3">
      <c r="A3" s="3" t="s">
        <v>13</v>
      </c>
      <c r="B3" s="4">
        <v>27.587</v>
      </c>
      <c r="C3" s="4">
        <v>27.648</v>
      </c>
      <c r="D3" s="4">
        <v>27.712</v>
      </c>
      <c r="E3" s="4">
        <v>27.771999999999998</v>
      </c>
      <c r="F3" s="4">
        <v>27.838999999999999</v>
      </c>
      <c r="G3" s="4">
        <v>27.838999999999999</v>
      </c>
      <c r="N3" s="1"/>
    </row>
    <row r="4" spans="1:15" ht="17" x14ac:dyDescent="0.3">
      <c r="A4" s="3" t="s">
        <v>14</v>
      </c>
      <c r="B4" s="4">
        <v>8.0939999999999976</v>
      </c>
      <c r="C4" s="4">
        <v>8.0430000000000028</v>
      </c>
      <c r="D4" s="4">
        <v>7.8460000000000001</v>
      </c>
      <c r="E4" s="4">
        <v>7.7100000000000009</v>
      </c>
      <c r="F4" s="4">
        <v>7.5829999999999984</v>
      </c>
      <c r="G4" s="4">
        <v>7.5180000000000007</v>
      </c>
      <c r="N4" s="1"/>
    </row>
    <row r="5" spans="1:15" ht="17" x14ac:dyDescent="0.3">
      <c r="A5" s="3" t="s">
        <v>39</v>
      </c>
      <c r="B5" s="5">
        <v>65.512835999999965</v>
      </c>
      <c r="C5" s="5">
        <v>64.689849000000052</v>
      </c>
      <c r="D5" s="5">
        <v>61.559716000000002</v>
      </c>
      <c r="E5" s="5">
        <v>59.444100000000013</v>
      </c>
      <c r="F5" s="5">
        <v>57.501888999999977</v>
      </c>
      <c r="G5" s="5">
        <v>56.520324000000009</v>
      </c>
      <c r="N5" s="1"/>
    </row>
    <row r="6" spans="1:15" x14ac:dyDescent="0.3">
      <c r="A6" s="18" t="s">
        <v>38</v>
      </c>
      <c r="B6" s="3">
        <v>24</v>
      </c>
      <c r="C6" s="3">
        <v>23</v>
      </c>
      <c r="D6" s="3">
        <v>22</v>
      </c>
      <c r="E6" s="3">
        <v>21</v>
      </c>
      <c r="F6" s="3">
        <v>20</v>
      </c>
      <c r="G6" s="3">
        <v>19</v>
      </c>
      <c r="H6" s="2"/>
      <c r="I6" s="2"/>
      <c r="J6" s="2"/>
      <c r="K6" s="2"/>
      <c r="L6" s="2"/>
      <c r="M6" s="2"/>
      <c r="N6" s="1"/>
    </row>
    <row r="7" spans="1:15" ht="17" x14ac:dyDescent="0.3">
      <c r="A7" s="3" t="s">
        <v>12</v>
      </c>
      <c r="B7" s="4">
        <v>35.280999999999999</v>
      </c>
      <c r="C7" s="4">
        <v>35.212000000000003</v>
      </c>
      <c r="D7" s="4">
        <v>35.137</v>
      </c>
      <c r="E7" s="4">
        <v>35.072000000000003</v>
      </c>
      <c r="F7" s="4">
        <v>34.994</v>
      </c>
      <c r="G7" s="4">
        <v>34.908999999999999</v>
      </c>
      <c r="N7" s="1"/>
    </row>
    <row r="8" spans="1:15" ht="17" x14ac:dyDescent="0.3">
      <c r="A8" s="3" t="s">
        <v>13</v>
      </c>
      <c r="B8" s="4">
        <v>27.911000000000001</v>
      </c>
      <c r="C8" s="4">
        <v>27.972000000000001</v>
      </c>
      <c r="D8" s="4">
        <v>28.044</v>
      </c>
      <c r="E8" s="4">
        <v>28.190999999999999</v>
      </c>
      <c r="F8" s="4">
        <v>28.216999999999999</v>
      </c>
      <c r="G8" s="4">
        <v>28.356999999999999</v>
      </c>
      <c r="N8" s="1"/>
    </row>
    <row r="9" spans="1:15" ht="17" x14ac:dyDescent="0.3">
      <c r="A9" s="3" t="s">
        <v>14</v>
      </c>
      <c r="B9" s="4">
        <v>7.3699999999999974</v>
      </c>
      <c r="C9" s="4">
        <v>7.240000000000002</v>
      </c>
      <c r="D9" s="4">
        <v>7.093</v>
      </c>
      <c r="E9" s="4">
        <v>6.8810000000000038</v>
      </c>
      <c r="F9" s="4">
        <v>6.777000000000001</v>
      </c>
      <c r="G9" s="4">
        <v>6.5519999999999996</v>
      </c>
      <c r="N9" s="1"/>
    </row>
    <row r="10" spans="1:15" ht="17" x14ac:dyDescent="0.3">
      <c r="A10" s="3" t="s">
        <v>15</v>
      </c>
      <c r="B10" s="5">
        <v>54.316899999999961</v>
      </c>
      <c r="C10" s="5">
        <v>52.417600000000029</v>
      </c>
      <c r="D10" s="5">
        <v>50.310648999999998</v>
      </c>
      <c r="E10" s="5">
        <v>47.348161000000054</v>
      </c>
      <c r="F10" s="5">
        <v>45.927729000000014</v>
      </c>
      <c r="G10" s="5">
        <v>42.928703999999996</v>
      </c>
      <c r="N10" s="1"/>
    </row>
    <row r="11" spans="1:15" x14ac:dyDescent="0.3">
      <c r="N11" s="8"/>
      <c r="O11" s="8"/>
    </row>
    <row r="12" spans="1:15" x14ac:dyDescent="0.3">
      <c r="A12" s="3" t="s">
        <v>7</v>
      </c>
      <c r="B12" s="5">
        <v>11.195936000000003</v>
      </c>
      <c r="C12" s="5">
        <v>12.272249000000023</v>
      </c>
      <c r="D12" s="5">
        <v>11.249067000000004</v>
      </c>
      <c r="E12" s="5">
        <v>12.095938999999959</v>
      </c>
      <c r="F12" s="5">
        <v>11.574159999999964</v>
      </c>
      <c r="G12" s="5">
        <v>13.591620000000013</v>
      </c>
      <c r="H12" s="8"/>
      <c r="I12" s="8"/>
      <c r="J12" s="8"/>
      <c r="K12" s="8"/>
      <c r="L12" s="12"/>
      <c r="M12" s="8"/>
      <c r="N12" s="12"/>
      <c r="O12" s="12"/>
    </row>
    <row r="13" spans="1:15" x14ac:dyDescent="0.3">
      <c r="A13" s="3" t="s">
        <v>0</v>
      </c>
      <c r="B13" s="5">
        <v>779.70471892584578</v>
      </c>
      <c r="C13" s="5">
        <v>854.66105354058891</v>
      </c>
      <c r="D13" s="5">
        <v>783.40485542370084</v>
      </c>
      <c r="E13" s="5">
        <v>842.38251434620031</v>
      </c>
      <c r="F13" s="5">
        <v>806.04490500863312</v>
      </c>
      <c r="G13" s="5">
        <v>946.54437573123948</v>
      </c>
      <c r="H13" s="9"/>
      <c r="I13" s="9"/>
      <c r="J13" s="9"/>
      <c r="K13" s="9"/>
      <c r="L13" s="9"/>
      <c r="M13" s="9"/>
      <c r="N13" s="12"/>
      <c r="O13" s="12"/>
    </row>
    <row r="14" spans="1:15" x14ac:dyDescent="0.3">
      <c r="A14" s="3" t="s">
        <v>10</v>
      </c>
      <c r="B14" s="5">
        <v>62.353792827570032</v>
      </c>
      <c r="C14" s="1"/>
      <c r="D14" s="3" t="s">
        <v>11</v>
      </c>
      <c r="E14" s="5">
        <v>835.4570704960347</v>
      </c>
      <c r="F14" s="1"/>
      <c r="G14" s="1"/>
      <c r="H14" s="11"/>
      <c r="I14" s="8"/>
      <c r="J14" s="8"/>
      <c r="K14" s="8"/>
      <c r="L14" s="8"/>
      <c r="M14" s="10"/>
      <c r="N14" s="8"/>
      <c r="O14" s="8"/>
    </row>
    <row r="15" spans="1:15" x14ac:dyDescent="0.3">
      <c r="A15" s="8"/>
      <c r="B15" s="16"/>
      <c r="C15" s="16"/>
      <c r="D15" s="16"/>
      <c r="E15" s="16"/>
      <c r="F15" s="16"/>
      <c r="G15" s="10"/>
      <c r="H15" s="11"/>
      <c r="I15" s="16"/>
      <c r="J15" s="8"/>
      <c r="K15" s="16"/>
      <c r="L15" s="17"/>
      <c r="M15" s="8"/>
      <c r="N15" s="8"/>
      <c r="O15" s="8"/>
    </row>
    <row r="16" spans="1:15" ht="17" x14ac:dyDescent="0.3">
      <c r="A16" s="3" t="s">
        <v>8</v>
      </c>
      <c r="B16" s="3" t="s">
        <v>9</v>
      </c>
      <c r="C16" s="3" t="s">
        <v>16</v>
      </c>
      <c r="D16" s="3" t="s">
        <v>17</v>
      </c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3" x14ac:dyDescent="0.3">
      <c r="A17" s="5">
        <v>62.353792827570032</v>
      </c>
      <c r="B17" s="3">
        <v>5.0000000000000001E-3</v>
      </c>
      <c r="C17" s="5">
        <v>62.353793028038993</v>
      </c>
      <c r="D17" s="7">
        <v>7.4634347149659969E-2</v>
      </c>
    </row>
    <row r="18" spans="1:13" x14ac:dyDescent="0.3">
      <c r="A18" s="10"/>
      <c r="B18" s="8"/>
      <c r="C18" s="10"/>
      <c r="D18" s="13"/>
    </row>
    <row r="20" spans="1:13" x14ac:dyDescent="0.3">
      <c r="A20" s="3" t="s">
        <v>26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 t="s">
        <v>1</v>
      </c>
      <c r="H20" s="3" t="s">
        <v>26</v>
      </c>
      <c r="I20" s="3">
        <v>1</v>
      </c>
      <c r="J20" s="3">
        <v>2</v>
      </c>
    </row>
    <row r="21" spans="1:13" x14ac:dyDescent="0.3">
      <c r="A21" s="3" t="s">
        <v>31</v>
      </c>
      <c r="B21" s="3">
        <v>33.948</v>
      </c>
      <c r="C21" s="3">
        <v>33.783999999999999</v>
      </c>
      <c r="D21" s="3">
        <v>33.622</v>
      </c>
      <c r="E21" s="3">
        <v>33.476999999999997</v>
      </c>
      <c r="F21" s="3">
        <v>33.317</v>
      </c>
      <c r="G21" s="6">
        <v>598.29999999999995</v>
      </c>
      <c r="H21" s="3" t="s">
        <v>32</v>
      </c>
      <c r="I21" s="6">
        <v>45.04</v>
      </c>
      <c r="J21" s="6">
        <v>45.1</v>
      </c>
    </row>
    <row r="22" spans="1:13" x14ac:dyDescent="0.3">
      <c r="A22" s="3" t="s">
        <v>26</v>
      </c>
      <c r="B22" s="3">
        <v>6</v>
      </c>
      <c r="C22" s="3">
        <v>7</v>
      </c>
      <c r="D22" s="3">
        <v>8</v>
      </c>
      <c r="E22" s="3">
        <v>9</v>
      </c>
      <c r="F22" s="3">
        <v>10</v>
      </c>
      <c r="G22" s="9"/>
      <c r="H22" s="4" t="s">
        <v>33</v>
      </c>
      <c r="I22" s="6">
        <v>45.07</v>
      </c>
      <c r="J22" s="12"/>
    </row>
    <row r="23" spans="1:13" x14ac:dyDescent="0.3">
      <c r="A23" s="3" t="s">
        <v>31</v>
      </c>
      <c r="B23" s="3">
        <v>33.179000000000002</v>
      </c>
      <c r="C23" s="3">
        <v>33.017000000000003</v>
      </c>
      <c r="D23" s="3">
        <v>32.843000000000004</v>
      </c>
      <c r="E23" s="3">
        <v>32.719000000000001</v>
      </c>
      <c r="F23" s="3">
        <v>32.552999999999997</v>
      </c>
    </row>
    <row r="25" spans="1:13" x14ac:dyDescent="0.3">
      <c r="A25" s="3" t="s">
        <v>19</v>
      </c>
      <c r="B25" s="4">
        <v>0.76899999999999835</v>
      </c>
      <c r="C25" s="4">
        <v>0.76699999999999591</v>
      </c>
      <c r="D25" s="4">
        <v>0.77899999999999636</v>
      </c>
      <c r="E25" s="4">
        <v>0.75799999999999557</v>
      </c>
      <c r="F25" s="4">
        <v>0.7640000000000029</v>
      </c>
      <c r="G25" s="3" t="s">
        <v>3</v>
      </c>
      <c r="H25" s="3" t="s">
        <v>4</v>
      </c>
      <c r="I25" s="3" t="s">
        <v>25</v>
      </c>
      <c r="J25" s="3" t="s">
        <v>34</v>
      </c>
      <c r="M25" s="1"/>
    </row>
    <row r="26" spans="1:13" x14ac:dyDescent="0.3">
      <c r="A26" s="3" t="s">
        <v>23</v>
      </c>
      <c r="B26" s="14">
        <v>1.753275747724321E-2</v>
      </c>
      <c r="C26" s="14">
        <v>1.757847522816176E-2</v>
      </c>
      <c r="D26" s="14">
        <v>1.7307689987163109E-2</v>
      </c>
      <c r="E26" s="14">
        <v>1.7787190633245485E-2</v>
      </c>
      <c r="F26" s="14">
        <v>1.7647500654450192E-2</v>
      </c>
      <c r="G26" s="14">
        <v>1.7567077749819899E-4</v>
      </c>
      <c r="H26" s="3">
        <v>5.0000000000000001E-3</v>
      </c>
      <c r="I26" s="14">
        <v>5.0030850704407201E-3</v>
      </c>
      <c r="J26" s="15">
        <v>0.28473985552629966</v>
      </c>
      <c r="M26" s="1"/>
    </row>
    <row r="27" spans="1:13" x14ac:dyDescent="0.3">
      <c r="A27" s="3" t="s">
        <v>2</v>
      </c>
      <c r="B27" s="14">
        <v>1.7567077749819921E-4</v>
      </c>
      <c r="C27" s="8"/>
      <c r="D27" s="3" t="s">
        <v>5</v>
      </c>
      <c r="E27" s="14">
        <v>1.7570722796052752E-2</v>
      </c>
      <c r="F27" s="8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E4C7-48EF-4FE2-AE5D-B06FC22E7BEC}">
  <dimension ref="A1:X26"/>
  <sheetViews>
    <sheetView zoomScale="115" zoomScaleNormal="115" workbookViewId="0">
      <selection activeCell="J8" sqref="A1:J8"/>
    </sheetView>
  </sheetViews>
  <sheetFormatPr defaultRowHeight="14" x14ac:dyDescent="0.3"/>
  <cols>
    <col min="1" max="1" width="12.33203125" bestFit="1" customWidth="1"/>
    <col min="2" max="6" width="7.9140625" bestFit="1" customWidth="1"/>
    <col min="7" max="7" width="11.83203125" bestFit="1" customWidth="1"/>
    <col min="8" max="8" width="11.6640625" bestFit="1" customWidth="1"/>
    <col min="9" max="9" width="7.9140625" bestFit="1" customWidth="1"/>
    <col min="10" max="10" width="5.9140625" bestFit="1" customWidth="1"/>
    <col min="11" max="13" width="9.5" bestFit="1" customWidth="1"/>
    <col min="14" max="14" width="10.75" bestFit="1" customWidth="1"/>
  </cols>
  <sheetData>
    <row r="1" spans="1:15" x14ac:dyDescent="0.3">
      <c r="A1" s="3" t="s">
        <v>26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1</v>
      </c>
      <c r="H1" s="3" t="s">
        <v>26</v>
      </c>
      <c r="I1" s="3">
        <v>1</v>
      </c>
      <c r="J1" s="3">
        <v>2</v>
      </c>
      <c r="L1" s="8"/>
      <c r="M1" s="8"/>
      <c r="N1" s="8"/>
      <c r="O1" s="8"/>
    </row>
    <row r="2" spans="1:15" x14ac:dyDescent="0.3">
      <c r="A2" s="3" t="s">
        <v>31</v>
      </c>
      <c r="B2" s="3">
        <v>33.948</v>
      </c>
      <c r="C2" s="3">
        <v>33.783999999999999</v>
      </c>
      <c r="D2" s="3">
        <v>33.622</v>
      </c>
      <c r="E2" s="3">
        <v>33.476999999999997</v>
      </c>
      <c r="F2" s="3">
        <v>33.317</v>
      </c>
      <c r="G2" s="6">
        <v>598.29999999999995</v>
      </c>
      <c r="H2" s="3" t="s">
        <v>32</v>
      </c>
      <c r="I2" s="6">
        <v>45.04</v>
      </c>
      <c r="J2" s="6">
        <v>45.1</v>
      </c>
      <c r="L2" s="12"/>
      <c r="M2" s="8"/>
      <c r="N2" s="12"/>
      <c r="O2" s="12"/>
    </row>
    <row r="3" spans="1:15" x14ac:dyDescent="0.3">
      <c r="A3" s="3" t="s">
        <v>26</v>
      </c>
      <c r="B3" s="3">
        <v>6</v>
      </c>
      <c r="C3" s="3">
        <v>7</v>
      </c>
      <c r="D3" s="3">
        <v>8</v>
      </c>
      <c r="E3" s="3">
        <v>9</v>
      </c>
      <c r="F3" s="3">
        <v>10</v>
      </c>
      <c r="G3" s="9"/>
      <c r="H3" s="4" t="s">
        <v>33</v>
      </c>
      <c r="I3" s="6">
        <v>45.07</v>
      </c>
      <c r="J3" s="12"/>
      <c r="K3" s="9"/>
      <c r="L3" s="9"/>
      <c r="M3" s="9"/>
      <c r="N3" s="12"/>
      <c r="O3" s="12"/>
    </row>
    <row r="4" spans="1:15" x14ac:dyDescent="0.3">
      <c r="A4" s="3" t="s">
        <v>31</v>
      </c>
      <c r="B4" s="3">
        <v>33.179000000000002</v>
      </c>
      <c r="C4" s="3">
        <v>33.017000000000003</v>
      </c>
      <c r="D4" s="3">
        <v>32.843000000000004</v>
      </c>
      <c r="E4" s="3">
        <v>32.719000000000001</v>
      </c>
      <c r="F4" s="3">
        <v>32.552999999999997</v>
      </c>
      <c r="L4" s="11"/>
      <c r="M4" s="11"/>
      <c r="N4" s="8"/>
      <c r="O4" s="8"/>
    </row>
    <row r="5" spans="1:15" x14ac:dyDescent="0.3">
      <c r="L5" s="11"/>
      <c r="M5" s="11"/>
      <c r="N5" s="8"/>
      <c r="O5" s="8"/>
    </row>
    <row r="6" spans="1:15" x14ac:dyDescent="0.3">
      <c r="A6" s="3" t="s">
        <v>19</v>
      </c>
      <c r="B6" s="4">
        <v>0.76899999999999835</v>
      </c>
      <c r="C6" s="4">
        <v>0.76699999999999591</v>
      </c>
      <c r="D6" s="4">
        <v>0.77899999999999636</v>
      </c>
      <c r="E6" s="4">
        <v>0.75799999999999557</v>
      </c>
      <c r="F6" s="4">
        <v>0.7640000000000029</v>
      </c>
      <c r="G6" s="3" t="s">
        <v>3</v>
      </c>
      <c r="H6" s="3" t="s">
        <v>4</v>
      </c>
      <c r="I6" s="3" t="s">
        <v>25</v>
      </c>
      <c r="J6" s="3" t="s">
        <v>34</v>
      </c>
      <c r="L6" s="11"/>
      <c r="M6" s="11"/>
      <c r="N6" s="8"/>
      <c r="O6" s="8"/>
    </row>
    <row r="7" spans="1:15" x14ac:dyDescent="0.3">
      <c r="A7" s="3" t="s">
        <v>23</v>
      </c>
      <c r="B7" s="14">
        <v>1.753275747724321E-2</v>
      </c>
      <c r="C7" s="14">
        <v>1.757847522816176E-2</v>
      </c>
      <c r="D7" s="14">
        <v>1.7307689987163109E-2</v>
      </c>
      <c r="E7" s="14">
        <v>1.7787190633245485E-2</v>
      </c>
      <c r="F7" s="14">
        <v>1.7647500654450192E-2</v>
      </c>
      <c r="G7" s="14">
        <v>1.7567077749819899E-4</v>
      </c>
      <c r="H7" s="3">
        <v>5.0000000000000001E-3</v>
      </c>
      <c r="I7" s="14">
        <v>5.0030850704407201E-3</v>
      </c>
      <c r="J7" s="15">
        <v>0.28473985552629966</v>
      </c>
    </row>
    <row r="8" spans="1:15" x14ac:dyDescent="0.3">
      <c r="A8" s="3" t="s">
        <v>2</v>
      </c>
      <c r="B8" s="14">
        <v>1.7567077749819921E-4</v>
      </c>
      <c r="C8" s="8"/>
      <c r="D8" s="3" t="s">
        <v>5</v>
      </c>
      <c r="E8" s="14">
        <v>1.7570722796052752E-2</v>
      </c>
      <c r="F8" s="8"/>
    </row>
    <row r="24" spans="18:24" x14ac:dyDescent="0.3">
      <c r="R24" s="10"/>
      <c r="X24" s="10"/>
    </row>
    <row r="25" spans="18:24" x14ac:dyDescent="0.3">
      <c r="R25" s="10"/>
      <c r="X25" s="1"/>
    </row>
    <row r="26" spans="18:24" x14ac:dyDescent="0.3">
      <c r="R26" s="8"/>
      <c r="S26" s="8"/>
      <c r="T26" s="8"/>
      <c r="U26" s="8"/>
      <c r="V26" s="8"/>
      <c r="W26" s="8"/>
      <c r="X26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打印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2023-04-02T06:52:24Z</cp:lastPrinted>
  <dcterms:created xsi:type="dcterms:W3CDTF">2023-04-02T05:31:47Z</dcterms:created>
  <dcterms:modified xsi:type="dcterms:W3CDTF">2023-04-02T06:52:36Z</dcterms:modified>
</cp:coreProperties>
</file>