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新建文件夹\实验\物理实验\"/>
    </mc:Choice>
  </mc:AlternateContent>
  <xr:revisionPtr revIDLastSave="0" documentId="13_ncr:1_{632F35FF-AAC1-4D0A-9744-F90DEF7A0BFB}" xr6:coauthVersionLast="47" xr6:coauthVersionMax="47" xr10:uidLastSave="{00000000-0000-0000-0000-000000000000}"/>
  <bookViews>
    <workbookView xWindow="-110" yWindow="-110" windowWidth="25820" windowHeight="13900" activeTab="1" xr2:uid="{35DF6929-D180-4D51-9F94-0F6ED52F892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K16" i="2"/>
  <c r="N4" i="2"/>
  <c r="M4" i="2"/>
  <c r="B9" i="2"/>
  <c r="F23" i="1"/>
  <c r="F24" i="1"/>
  <c r="B24" i="1"/>
  <c r="O3" i="2"/>
  <c r="C7" i="2"/>
  <c r="D7" i="2"/>
  <c r="B7" i="2"/>
  <c r="E12" i="2"/>
  <c r="E16" i="2" s="1"/>
  <c r="J4" i="2"/>
  <c r="J5" i="2"/>
  <c r="J6" i="2"/>
  <c r="J7" i="2"/>
  <c r="J8" i="2"/>
  <c r="J9" i="2"/>
  <c r="J10" i="2"/>
  <c r="J3" i="2"/>
  <c r="K3" i="2" s="1"/>
  <c r="E10" i="2"/>
  <c r="B21" i="1"/>
  <c r="F21" i="1" s="1"/>
  <c r="F20" i="1"/>
  <c r="C24" i="1"/>
  <c r="D24" i="1"/>
  <c r="E24" i="1"/>
  <c r="E23" i="1"/>
  <c r="B23" i="1"/>
  <c r="C23" i="1"/>
  <c r="D23" i="1"/>
  <c r="B18" i="1"/>
  <c r="F18" i="1"/>
  <c r="B22" i="1" s="1"/>
  <c r="H17" i="1"/>
  <c r="C17" i="1"/>
  <c r="D17" i="1"/>
  <c r="E17" i="1"/>
  <c r="F17" i="1"/>
  <c r="G17" i="1"/>
  <c r="B17" i="1"/>
  <c r="E20" i="1"/>
  <c r="F4" i="1"/>
  <c r="C10" i="1"/>
  <c r="D10" i="1"/>
  <c r="E10" i="1"/>
  <c r="F10" i="1"/>
  <c r="G10" i="1"/>
  <c r="H10" i="1"/>
  <c r="B10" i="1"/>
  <c r="E18" i="2" l="1"/>
  <c r="N8" i="2" s="1"/>
  <c r="K6" i="2"/>
  <c r="K5" i="2"/>
  <c r="K4" i="2"/>
  <c r="K10" i="2" s="1"/>
  <c r="K14" i="2" s="1"/>
  <c r="K8" i="2"/>
  <c r="D22" i="1"/>
  <c r="B12" i="1"/>
  <c r="D12" i="1"/>
  <c r="C12" i="1"/>
  <c r="E12" i="1"/>
  <c r="N10" i="2" l="1"/>
  <c r="C20" i="1"/>
  <c r="D20" i="1"/>
  <c r="B20" i="1"/>
  <c r="B13" i="1"/>
</calcChain>
</file>

<file path=xl/sharedStrings.xml><?xml version="1.0" encoding="utf-8"?>
<sst xmlns="http://schemas.openxmlformats.org/spreadsheetml/2006/main" count="71" uniqueCount="53">
  <si>
    <t>d</t>
    <phoneticPr fontId="1" type="noConversion"/>
  </si>
  <si>
    <r>
      <rPr>
        <b/>
        <sz val="16"/>
        <color theme="1"/>
        <rFont val="仿宋"/>
        <family val="3"/>
        <charset val="134"/>
      </rPr>
      <t>基础数据</t>
    </r>
    <phoneticPr fontId="1" type="noConversion"/>
  </si>
  <si>
    <r>
      <t>F</t>
    </r>
    <r>
      <rPr>
        <sz val="16"/>
        <color theme="1"/>
        <rFont val="仿宋"/>
        <family val="2"/>
        <charset val="134"/>
      </rPr>
      <t>（</t>
    </r>
    <r>
      <rPr>
        <sz val="16"/>
        <color theme="1"/>
        <rFont val="Times New Roman"/>
        <family val="1"/>
      </rPr>
      <t>N</t>
    </r>
    <r>
      <rPr>
        <sz val="16"/>
        <color theme="1"/>
        <rFont val="仿宋"/>
        <family val="2"/>
        <charset val="134"/>
      </rPr>
      <t>）</t>
    </r>
    <phoneticPr fontId="1" type="noConversion"/>
  </si>
  <si>
    <r>
      <t>D</t>
    </r>
    <r>
      <rPr>
        <sz val="16"/>
        <color theme="1"/>
        <rFont val="仿宋"/>
        <family val="2"/>
        <charset val="134"/>
      </rPr>
      <t>（</t>
    </r>
    <r>
      <rPr>
        <sz val="16"/>
        <color theme="1"/>
        <rFont val="Times New Roman"/>
        <family val="1"/>
      </rPr>
      <t>cm</t>
    </r>
    <r>
      <rPr>
        <sz val="16"/>
        <color theme="1"/>
        <rFont val="仿宋"/>
        <family val="2"/>
        <charset val="134"/>
      </rPr>
      <t>）</t>
    </r>
    <phoneticPr fontId="1" type="noConversion"/>
  </si>
  <si>
    <r>
      <t>b</t>
    </r>
    <r>
      <rPr>
        <sz val="16"/>
        <color theme="1"/>
        <rFont val="仿宋"/>
        <family val="2"/>
        <charset val="134"/>
      </rPr>
      <t>（</t>
    </r>
    <r>
      <rPr>
        <sz val="16"/>
        <color theme="1"/>
        <rFont val="Times New Roman"/>
        <family val="1"/>
      </rPr>
      <t>mm</t>
    </r>
    <r>
      <rPr>
        <sz val="16"/>
        <color theme="1"/>
        <rFont val="仿宋"/>
        <family val="2"/>
        <charset val="134"/>
      </rPr>
      <t>）</t>
    </r>
    <phoneticPr fontId="1" type="noConversion"/>
  </si>
  <si>
    <r>
      <t>L</t>
    </r>
    <r>
      <rPr>
        <sz val="16"/>
        <color theme="1"/>
        <rFont val="仿宋"/>
        <family val="2"/>
        <charset val="134"/>
      </rPr>
      <t>（</t>
    </r>
    <r>
      <rPr>
        <sz val="16"/>
        <color theme="1"/>
        <rFont val="Times New Roman"/>
        <family val="1"/>
      </rPr>
      <t>mm</t>
    </r>
    <r>
      <rPr>
        <sz val="16"/>
        <color theme="1"/>
        <rFont val="仿宋"/>
        <family val="2"/>
        <charset val="134"/>
      </rPr>
      <t>）</t>
    </r>
    <phoneticPr fontId="1" type="noConversion"/>
  </si>
  <si>
    <r>
      <t>d</t>
    </r>
    <r>
      <rPr>
        <sz val="16"/>
        <color theme="1"/>
        <rFont val="仿宋"/>
        <family val="2"/>
        <charset val="134"/>
      </rPr>
      <t>（</t>
    </r>
    <r>
      <rPr>
        <sz val="16"/>
        <color theme="1"/>
        <rFont val="Times New Roman"/>
        <family val="1"/>
      </rPr>
      <t>*10</t>
    </r>
    <r>
      <rPr>
        <vertAlign val="superscript"/>
        <sz val="16"/>
        <color theme="1"/>
        <rFont val="Times New Roman"/>
        <family val="1"/>
      </rPr>
      <t>-2</t>
    </r>
    <r>
      <rPr>
        <sz val="16"/>
        <color theme="1"/>
        <rFont val="Times New Roman"/>
        <family val="1"/>
      </rPr>
      <t xml:space="preserve"> mm</t>
    </r>
    <r>
      <rPr>
        <sz val="16"/>
        <color theme="1"/>
        <rFont val="仿宋"/>
        <family val="3"/>
        <charset val="134"/>
      </rPr>
      <t>）</t>
    </r>
    <phoneticPr fontId="1" type="noConversion"/>
  </si>
  <si>
    <r>
      <rPr>
        <sz val="16"/>
        <color theme="1"/>
        <rFont val="仿宋"/>
        <family val="2"/>
        <charset val="134"/>
      </rPr>
      <t>平均值</t>
    </r>
    <phoneticPr fontId="1" type="noConversion"/>
  </si>
  <si>
    <r>
      <rPr>
        <b/>
        <sz val="16"/>
        <color theme="1"/>
        <rFont val="仿宋"/>
        <family val="3"/>
        <charset val="134"/>
      </rPr>
      <t>记录金属丝伸长变化</t>
    </r>
    <phoneticPr fontId="1" type="noConversion"/>
  </si>
  <si>
    <r>
      <rPr>
        <sz val="16"/>
        <color theme="1"/>
        <rFont val="仿宋"/>
        <family val="2"/>
        <charset val="134"/>
      </rPr>
      <t>砝码数量</t>
    </r>
    <phoneticPr fontId="1" type="noConversion"/>
  </si>
  <si>
    <r>
      <rPr>
        <sz val="16"/>
        <color theme="1"/>
        <rFont val="仿宋"/>
        <family val="2"/>
        <charset val="134"/>
      </rPr>
      <t>增加后（</t>
    </r>
    <r>
      <rPr>
        <sz val="16"/>
        <color theme="1"/>
        <rFont val="Times New Roman"/>
        <family val="1"/>
      </rPr>
      <t>mm</t>
    </r>
    <r>
      <rPr>
        <sz val="16"/>
        <color theme="1"/>
        <rFont val="仿宋"/>
        <family val="2"/>
        <charset val="134"/>
      </rPr>
      <t>）</t>
    </r>
    <phoneticPr fontId="1" type="noConversion"/>
  </si>
  <si>
    <r>
      <rPr>
        <sz val="16"/>
        <color theme="1"/>
        <rFont val="仿宋"/>
        <family val="2"/>
        <charset val="134"/>
      </rPr>
      <t>减少后（</t>
    </r>
    <r>
      <rPr>
        <sz val="16"/>
        <color theme="1"/>
        <rFont val="Times New Roman"/>
        <family val="1"/>
      </rPr>
      <t>mm</t>
    </r>
    <r>
      <rPr>
        <sz val="16"/>
        <color theme="1"/>
        <rFont val="仿宋"/>
        <family val="2"/>
        <charset val="134"/>
      </rPr>
      <t>）</t>
    </r>
    <phoneticPr fontId="1" type="noConversion"/>
  </si>
  <si>
    <r>
      <rPr>
        <sz val="16"/>
        <color theme="1"/>
        <rFont val="仿宋"/>
        <family val="2"/>
        <charset val="134"/>
      </rPr>
      <t>平均值（</t>
    </r>
    <r>
      <rPr>
        <sz val="16"/>
        <color theme="1"/>
        <rFont val="Times New Roman"/>
        <family val="1"/>
      </rPr>
      <t>mm</t>
    </r>
    <r>
      <rPr>
        <sz val="16"/>
        <color theme="1"/>
        <rFont val="仿宋"/>
        <family val="2"/>
        <charset val="134"/>
      </rPr>
      <t>）</t>
    </r>
    <phoneticPr fontId="1" type="noConversion"/>
  </si>
  <si>
    <r>
      <rPr>
        <sz val="16"/>
        <color theme="1"/>
        <rFont val="仿宋"/>
        <family val="2"/>
        <charset val="134"/>
      </rPr>
      <t>逐</t>
    </r>
    <r>
      <rPr>
        <sz val="16"/>
        <color theme="1"/>
        <rFont val="Times New Roman"/>
        <family val="1"/>
      </rPr>
      <t>4</t>
    </r>
    <r>
      <rPr>
        <sz val="16"/>
        <color theme="1"/>
        <rFont val="仿宋"/>
        <family val="2"/>
        <charset val="134"/>
      </rPr>
      <t>作差</t>
    </r>
    <phoneticPr fontId="1" type="noConversion"/>
  </si>
  <si>
    <r>
      <rPr>
        <sz val="16"/>
        <color theme="1"/>
        <rFont val="仿宋"/>
        <family val="2"/>
        <charset val="134"/>
      </rPr>
      <t>△</t>
    </r>
    <r>
      <rPr>
        <sz val="16"/>
        <color theme="1"/>
        <rFont val="Times New Roman"/>
        <family val="1"/>
      </rPr>
      <t>x</t>
    </r>
    <phoneticPr fontId="1" type="noConversion"/>
  </si>
  <si>
    <r>
      <rPr>
        <b/>
        <sz val="16"/>
        <color theme="1"/>
        <rFont val="仿宋"/>
        <family val="3"/>
        <charset val="134"/>
      </rPr>
      <t>计算不确定度</t>
    </r>
    <phoneticPr fontId="1" type="noConversion"/>
  </si>
  <si>
    <r>
      <rPr>
        <sz val="16"/>
        <color theme="1"/>
        <rFont val="仿宋"/>
        <family val="2"/>
        <charset val="134"/>
      </rPr>
      <t>单位：</t>
    </r>
    <r>
      <rPr>
        <sz val="16"/>
        <color theme="1"/>
        <rFont val="Times New Roman"/>
        <family val="1"/>
      </rPr>
      <t>mm</t>
    </r>
    <phoneticPr fontId="1" type="noConversion"/>
  </si>
  <si>
    <r>
      <rPr>
        <sz val="16"/>
        <color theme="1"/>
        <rFont val="仿宋"/>
        <family val="2"/>
        <charset val="134"/>
      </rPr>
      <t>估算标准偏差</t>
    </r>
    <phoneticPr fontId="1" type="noConversion"/>
  </si>
  <si>
    <r>
      <t>B</t>
    </r>
    <r>
      <rPr>
        <sz val="16"/>
        <color theme="1"/>
        <rFont val="仿宋"/>
        <family val="2"/>
        <charset val="134"/>
      </rPr>
      <t>类△</t>
    </r>
    <phoneticPr fontId="1" type="noConversion"/>
  </si>
  <si>
    <r>
      <t>u</t>
    </r>
    <r>
      <rPr>
        <vertAlign val="subscript"/>
        <sz val="16"/>
        <color theme="1"/>
        <rFont val="Times New Roman"/>
        <family val="1"/>
      </rPr>
      <t>d</t>
    </r>
    <phoneticPr fontId="1" type="noConversion"/>
  </si>
  <si>
    <r>
      <rPr>
        <sz val="16"/>
        <color theme="1"/>
        <rFont val="仿宋"/>
        <family val="2"/>
        <charset val="134"/>
      </rPr>
      <t>项目</t>
    </r>
    <phoneticPr fontId="1" type="noConversion"/>
  </si>
  <si>
    <r>
      <rPr>
        <sz val="16"/>
        <color theme="1"/>
        <rFont val="仿宋"/>
        <family val="2"/>
        <charset val="134"/>
      </rPr>
      <t>△</t>
    </r>
    <r>
      <rPr>
        <sz val="16"/>
        <color theme="1"/>
        <rFont val="Times New Roman"/>
        <family val="1"/>
      </rPr>
      <t>x</t>
    </r>
    <r>
      <rPr>
        <sz val="16"/>
        <color theme="1"/>
        <rFont val="仿宋"/>
        <family val="2"/>
        <charset val="134"/>
      </rPr>
      <t>（</t>
    </r>
    <r>
      <rPr>
        <sz val="16"/>
        <color theme="1"/>
        <rFont val="Times New Roman"/>
        <family val="1"/>
      </rPr>
      <t>mm</t>
    </r>
    <r>
      <rPr>
        <sz val="16"/>
        <color theme="1"/>
        <rFont val="仿宋"/>
        <family val="2"/>
        <charset val="134"/>
      </rPr>
      <t>）</t>
    </r>
    <phoneticPr fontId="1" type="noConversion"/>
  </si>
  <si>
    <r>
      <t>u</t>
    </r>
    <r>
      <rPr>
        <vertAlign val="subscript"/>
        <sz val="16"/>
        <color theme="1"/>
        <rFont val="Times New Roman"/>
        <family val="1"/>
      </rPr>
      <t>x</t>
    </r>
    <phoneticPr fontId="1" type="noConversion"/>
  </si>
  <si>
    <r>
      <t>u</t>
    </r>
    <r>
      <rPr>
        <vertAlign val="subscript"/>
        <sz val="16"/>
        <color theme="1"/>
        <rFont val="Times New Roman"/>
        <family val="1"/>
      </rPr>
      <t>rY</t>
    </r>
    <phoneticPr fontId="1" type="noConversion"/>
  </si>
  <si>
    <r>
      <t>u</t>
    </r>
    <r>
      <rPr>
        <vertAlign val="subscript"/>
        <sz val="16"/>
        <color theme="1"/>
        <rFont val="Times New Roman"/>
        <family val="1"/>
      </rPr>
      <t>Y</t>
    </r>
    <phoneticPr fontId="1" type="noConversion"/>
  </si>
  <si>
    <r>
      <rPr>
        <sz val="16"/>
        <color theme="1"/>
        <rFont val="仿宋"/>
        <family val="2"/>
        <charset val="134"/>
      </rPr>
      <t>△</t>
    </r>
    <r>
      <rPr>
        <sz val="16"/>
        <color theme="1"/>
        <rFont val="Times New Roman"/>
        <family val="1"/>
      </rPr>
      <t>L</t>
    </r>
    <r>
      <rPr>
        <sz val="16"/>
        <color theme="1"/>
        <rFont val="仿宋"/>
        <family val="2"/>
        <charset val="134"/>
      </rPr>
      <t>（</t>
    </r>
    <r>
      <rPr>
        <sz val="16"/>
        <color theme="1"/>
        <rFont val="Times New Roman"/>
        <family val="1"/>
      </rPr>
      <t>mm</t>
    </r>
    <r>
      <rPr>
        <sz val="16"/>
        <color theme="1"/>
        <rFont val="仿宋"/>
        <family val="2"/>
        <charset val="134"/>
      </rPr>
      <t>）</t>
    </r>
    <phoneticPr fontId="1" type="noConversion"/>
  </si>
  <si>
    <r>
      <rPr>
        <sz val="16"/>
        <color theme="1"/>
        <rFont val="仿宋"/>
        <family val="2"/>
        <charset val="134"/>
      </rPr>
      <t>杨氏模量</t>
    </r>
    <r>
      <rPr>
        <sz val="16"/>
        <color theme="1"/>
        <rFont val="Times New Roman"/>
        <family val="1"/>
      </rPr>
      <t>Y</t>
    </r>
    <phoneticPr fontId="1" type="noConversion"/>
  </si>
  <si>
    <t>D(cm)</t>
    <phoneticPr fontId="1" type="noConversion"/>
  </si>
  <si>
    <t>b(mm)</t>
    <phoneticPr fontId="1" type="noConversion"/>
  </si>
  <si>
    <t>L(mm)</t>
    <phoneticPr fontId="1" type="noConversion"/>
  </si>
  <si>
    <t>d(mm)</t>
    <phoneticPr fontId="1" type="noConversion"/>
  </si>
  <si>
    <t>π</t>
    <phoneticPr fontId="1" type="noConversion"/>
  </si>
  <si>
    <t>基础数据</t>
    <phoneticPr fontId="1" type="noConversion"/>
  </si>
  <si>
    <r>
      <rPr>
        <b/>
        <sz val="16"/>
        <color theme="1"/>
        <rFont val="仿宋"/>
        <family val="3"/>
        <charset val="134"/>
      </rPr>
      <t>记录金属丝伸长变化</t>
    </r>
  </si>
  <si>
    <r>
      <rPr>
        <b/>
        <sz val="16"/>
        <color theme="1"/>
        <rFont val="仿宋"/>
        <family val="3"/>
        <charset val="134"/>
      </rPr>
      <t>计算杨氏模量</t>
    </r>
    <phoneticPr fontId="1" type="noConversion"/>
  </si>
  <si>
    <r>
      <t>F(N/</t>
    </r>
    <r>
      <rPr>
        <sz val="16"/>
        <color theme="1"/>
        <rFont val="仿宋"/>
        <family val="3"/>
        <charset val="134"/>
      </rPr>
      <t>砝码</t>
    </r>
    <r>
      <rPr>
        <sz val="16"/>
        <color theme="1"/>
        <rFont val="Times New Roman"/>
        <family val="1"/>
      </rPr>
      <t>)</t>
    </r>
    <phoneticPr fontId="1" type="noConversion"/>
  </si>
  <si>
    <r>
      <rPr>
        <sz val="16"/>
        <color theme="1"/>
        <rFont val="仿宋"/>
        <family val="3"/>
        <charset val="134"/>
      </rPr>
      <t>砝码数量</t>
    </r>
    <phoneticPr fontId="1" type="noConversion"/>
  </si>
  <si>
    <r>
      <rPr>
        <sz val="16"/>
        <color theme="1"/>
        <rFont val="仿宋"/>
        <family val="3"/>
        <charset val="134"/>
      </rPr>
      <t>减</t>
    </r>
    <r>
      <rPr>
        <sz val="16"/>
        <color theme="1"/>
        <rFont val="Times New Roman"/>
        <family val="1"/>
      </rPr>
      <t>1</t>
    </r>
    <r>
      <rPr>
        <sz val="16"/>
        <color theme="1"/>
        <rFont val="仿宋"/>
        <family val="3"/>
        <charset val="134"/>
      </rPr>
      <t>砝码后坐标</t>
    </r>
    <r>
      <rPr>
        <sz val="16"/>
        <color theme="1"/>
        <rFont val="Times New Roman"/>
        <family val="1"/>
      </rPr>
      <t>(mm)</t>
    </r>
    <phoneticPr fontId="1" type="noConversion"/>
  </si>
  <si>
    <r>
      <rPr>
        <sz val="16"/>
        <color theme="1"/>
        <rFont val="仿宋"/>
        <family val="3"/>
        <charset val="134"/>
      </rPr>
      <t>加</t>
    </r>
    <r>
      <rPr>
        <sz val="16"/>
        <color theme="1"/>
        <rFont val="Times New Roman"/>
        <family val="1"/>
      </rPr>
      <t>1</t>
    </r>
    <r>
      <rPr>
        <sz val="16"/>
        <color theme="1"/>
        <rFont val="仿宋"/>
        <family val="3"/>
        <charset val="134"/>
      </rPr>
      <t>砝码后坐标</t>
    </r>
    <r>
      <rPr>
        <sz val="16"/>
        <color theme="1"/>
        <rFont val="Times New Roman"/>
        <family val="1"/>
      </rPr>
      <t>(mm)</t>
    </r>
    <phoneticPr fontId="1" type="noConversion"/>
  </si>
  <si>
    <r>
      <rPr>
        <sz val="16"/>
        <color theme="1"/>
        <rFont val="仿宋"/>
        <family val="3"/>
        <charset val="134"/>
      </rPr>
      <t>平均值</t>
    </r>
    <r>
      <rPr>
        <sz val="16"/>
        <color theme="1"/>
        <rFont val="Times New Roman"/>
        <family val="1"/>
      </rPr>
      <t>(mm)</t>
    </r>
    <phoneticPr fontId="1" type="noConversion"/>
  </si>
  <si>
    <r>
      <rPr>
        <sz val="16"/>
        <color theme="1"/>
        <rFont val="仿宋"/>
        <family val="3"/>
        <charset val="134"/>
      </rPr>
      <t>逐</t>
    </r>
    <r>
      <rPr>
        <sz val="16"/>
        <color theme="1"/>
        <rFont val="Times New Roman"/>
        <family val="1"/>
      </rPr>
      <t>4</t>
    </r>
    <r>
      <rPr>
        <sz val="16"/>
        <color theme="1"/>
        <rFont val="仿宋"/>
        <family val="3"/>
        <charset val="134"/>
      </rPr>
      <t>作差</t>
    </r>
    <r>
      <rPr>
        <sz val="16"/>
        <color theme="1"/>
        <rFont val="Times New Roman"/>
        <family val="1"/>
      </rPr>
      <t>(mm)</t>
    </r>
    <phoneticPr fontId="1" type="noConversion"/>
  </si>
  <si>
    <r>
      <rPr>
        <sz val="16"/>
        <color theme="1"/>
        <rFont val="仿宋"/>
        <family val="3"/>
        <charset val="134"/>
      </rPr>
      <t>△</t>
    </r>
    <r>
      <rPr>
        <sz val="16"/>
        <color theme="1"/>
        <rFont val="Times New Roman"/>
        <family val="1"/>
      </rPr>
      <t>L</t>
    </r>
    <phoneticPr fontId="1" type="noConversion"/>
  </si>
  <si>
    <r>
      <rPr>
        <sz val="16"/>
        <color theme="1"/>
        <rFont val="仿宋"/>
        <family val="3"/>
        <charset val="134"/>
      </rPr>
      <t>杨氏模量</t>
    </r>
    <r>
      <rPr>
        <sz val="16"/>
        <color theme="1"/>
        <rFont val="Times New Roman"/>
        <family val="1"/>
      </rPr>
      <t>Y</t>
    </r>
    <phoneticPr fontId="1" type="noConversion"/>
  </si>
  <si>
    <r>
      <rPr>
        <sz val="16"/>
        <color theme="1"/>
        <rFont val="仿宋"/>
        <family val="3"/>
        <charset val="134"/>
      </rPr>
      <t>平均值</t>
    </r>
    <r>
      <rPr>
        <sz val="16"/>
        <color theme="1"/>
        <rFont val="Times New Roman"/>
        <family val="1"/>
      </rPr>
      <t>(N/mm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)</t>
    </r>
    <phoneticPr fontId="1" type="noConversion"/>
  </si>
  <si>
    <r>
      <rPr>
        <sz val="16"/>
        <color theme="1"/>
        <rFont val="仿宋"/>
        <family val="3"/>
        <charset val="134"/>
      </rPr>
      <t>相对不确定度</t>
    </r>
    <phoneticPr fontId="1" type="noConversion"/>
  </si>
  <si>
    <r>
      <rPr>
        <sz val="16"/>
        <color theme="1"/>
        <rFont val="仿宋"/>
        <family val="3"/>
        <charset val="134"/>
      </rPr>
      <t>不确定度</t>
    </r>
    <phoneticPr fontId="1" type="noConversion"/>
  </si>
  <si>
    <r>
      <rPr>
        <sz val="16"/>
        <color theme="1"/>
        <rFont val="仿宋"/>
        <family val="3"/>
        <charset val="134"/>
      </rPr>
      <t>换算单位</t>
    </r>
    <r>
      <rPr>
        <sz val="16"/>
        <color theme="1"/>
        <rFont val="Times New Roman"/>
        <family val="1"/>
      </rPr>
      <t>(N/m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)</t>
    </r>
    <phoneticPr fontId="1" type="noConversion"/>
  </si>
  <si>
    <r>
      <rPr>
        <sz val="16"/>
        <color theme="1"/>
        <rFont val="仿宋"/>
        <family val="3"/>
        <charset val="134"/>
      </rPr>
      <t>取平均数</t>
    </r>
    <phoneticPr fontId="1" type="noConversion"/>
  </si>
  <si>
    <r>
      <rPr>
        <sz val="16"/>
        <color theme="1"/>
        <rFont val="仿宋"/>
        <family val="3"/>
        <charset val="134"/>
      </rPr>
      <t>换算单位</t>
    </r>
    <r>
      <rPr>
        <sz val="16"/>
        <color theme="1"/>
        <rFont val="Times New Roman"/>
        <family val="1"/>
      </rPr>
      <t>(mm)</t>
    </r>
    <phoneticPr fontId="1" type="noConversion"/>
  </si>
  <si>
    <r>
      <t>d</t>
    </r>
    <r>
      <rPr>
        <sz val="16"/>
        <color theme="1"/>
        <rFont val="仿宋"/>
        <family val="3"/>
        <charset val="134"/>
      </rPr>
      <t>平均值</t>
    </r>
    <phoneticPr fontId="1" type="noConversion"/>
  </si>
  <si>
    <r>
      <t>A</t>
    </r>
    <r>
      <rPr>
        <sz val="16"/>
        <color theme="1"/>
        <rFont val="仿宋"/>
        <family val="3"/>
        <charset val="134"/>
      </rPr>
      <t>类不确定度</t>
    </r>
    <phoneticPr fontId="1" type="noConversion"/>
  </si>
  <si>
    <r>
      <rPr>
        <sz val="16"/>
        <color theme="1"/>
        <rFont val="仿宋"/>
        <family val="3"/>
        <charset val="134"/>
      </rPr>
      <t>不确定度</t>
    </r>
    <r>
      <rPr>
        <sz val="16"/>
        <color theme="1"/>
        <rFont val="Times New Roman"/>
        <family val="1"/>
      </rPr>
      <t>(N/m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)</t>
    </r>
    <phoneticPr fontId="1" type="noConversion"/>
  </si>
  <si>
    <r>
      <t>B</t>
    </r>
    <r>
      <rPr>
        <sz val="16"/>
        <color theme="1"/>
        <rFont val="仿宋"/>
        <family val="3"/>
        <charset val="134"/>
      </rPr>
      <t>类不确定度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</si>
</sst>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00_ "/>
    <numFmt numFmtId="178" formatCode="0.00_ "/>
    <numFmt numFmtId="179" formatCode="0.0%"/>
    <numFmt numFmtId="180" formatCode="0.0000%"/>
    <numFmt numFmtId="181" formatCode="0.0E+00"/>
    <numFmt numFmtId="182" formatCode="0.000_ "/>
  </numFmts>
  <fonts count="8" x14ac:knownFonts="1">
    <font>
      <sz val="16"/>
      <color theme="1"/>
      <name val="仿宋"/>
      <family val="2"/>
      <charset val="134"/>
    </font>
    <font>
      <sz val="9"/>
      <name val="仿宋"/>
      <family val="2"/>
      <charset val="134"/>
    </font>
    <font>
      <sz val="16"/>
      <color theme="1"/>
      <name val="仿宋"/>
      <family val="3"/>
      <charset val="134"/>
    </font>
    <font>
      <b/>
      <sz val="16"/>
      <color theme="1"/>
      <name val="仿宋"/>
      <family val="3"/>
      <charset val="134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80" fontId="5" fillId="0" borderId="3" xfId="0" applyNumberFormat="1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66742</xdr:colOff>
      <xdr:row>3</xdr:row>
      <xdr:rowOff>32705</xdr:rowOff>
    </xdr:from>
    <xdr:ext cx="1016698" cy="437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F2AEA33F-C969-4457-3ED7-8775E7552810}"/>
                </a:ext>
              </a:extLst>
            </xdr:cNvPr>
            <xdr:cNvSpPr txBox="1"/>
          </xdr:nvSpPr>
          <xdr:spPr>
            <a:xfrm>
              <a:off x="17286190" y="926084"/>
              <a:ext cx="1016698" cy="437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600" i="0">
                  <a:latin typeface="Times New Roman" panose="02020603050405020304" pitchFamily="18" charset="0"/>
                </a:rPr>
                <a:t>Y=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4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𝐹𝐿</m:t>
                      </m:r>
                    </m:num>
                    <m:den>
                      <m:r>
                        <m:rPr>
                          <m:sty m:val="p"/>
                        </m:rPr>
                        <a:rPr lang="en-US" altLang="zh-CN" sz="2000" i="1">
                          <a:latin typeface="Cambria Math" panose="02040503050406030204" pitchFamily="18" charset="0"/>
                        </a:rPr>
                        <m:t>πd</m:t>
                      </m:r>
                      <m:r>
                        <a:rPr lang="en-US" altLang="zh-CN" sz="2000" b="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zh-CN" altLang="en-US" sz="2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sty m:val="p"/>
                        </m:rPr>
                        <a:rPr lang="en-US" altLang="zh-CN" sz="2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</m:den>
                  </m:f>
                </m:oMath>
              </a14:m>
              <a:endParaRPr lang="zh-CN" altLang="en-US" sz="1600">
                <a:latin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F2AEA33F-C969-4457-3ED7-8775E7552810}"/>
                </a:ext>
              </a:extLst>
            </xdr:cNvPr>
            <xdr:cNvSpPr txBox="1"/>
          </xdr:nvSpPr>
          <xdr:spPr>
            <a:xfrm>
              <a:off x="17286190" y="926084"/>
              <a:ext cx="1016698" cy="437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600" i="0">
                  <a:latin typeface="Times New Roman" panose="02020603050405020304" pitchFamily="18" charset="0"/>
                </a:rPr>
                <a:t>Y=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4𝐹𝐿/</a:t>
              </a:r>
              <a:r>
                <a:rPr lang="en-US" altLang="zh-CN" sz="2000" i="0">
                  <a:latin typeface="Cambria Math" panose="02040503050406030204" pitchFamily="18" charset="0"/>
                </a:rPr>
                <a:t>πd</a:t>
              </a:r>
              <a:r>
                <a:rPr lang="en-US" altLang="zh-CN" sz="2000" b="0" i="0" baseline="30000">
                  <a:latin typeface="Cambria Math" panose="02040503050406030204" pitchFamily="18" charset="0"/>
                </a:rPr>
                <a:t>2</a:t>
              </a:r>
              <a:r>
                <a:rPr lang="zh-CN" altLang="en-US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altLang="zh-CN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endParaRPr lang="zh-CN" altLang="en-US" sz="1600">
                <a:latin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266D-9863-4677-859E-DF69D59E1802}">
  <sheetPr>
    <pageSetUpPr fitToPage="1"/>
  </sheetPr>
  <dimension ref="A1:J27"/>
  <sheetViews>
    <sheetView topLeftCell="A12" zoomScale="115" zoomScaleNormal="115" workbookViewId="0">
      <selection activeCell="F24" sqref="F24"/>
    </sheetView>
  </sheetViews>
  <sheetFormatPr defaultColWidth="13.375" defaultRowHeight="20.5" x14ac:dyDescent="0.4"/>
  <cols>
    <col min="1" max="1" width="14.6875" style="2" bestFit="1" customWidth="1"/>
    <col min="2" max="2" width="9" style="2" bestFit="1" customWidth="1"/>
    <col min="3" max="3" width="9.25" style="2" bestFit="1" customWidth="1"/>
    <col min="4" max="4" width="9.4375" style="2" bestFit="1" customWidth="1"/>
    <col min="5" max="6" width="9" style="2" bestFit="1" customWidth="1"/>
    <col min="7" max="7" width="5.125" style="2" bestFit="1" customWidth="1"/>
    <col min="8" max="8" width="7.1875" style="2" bestFit="1" customWidth="1"/>
    <col min="9" max="10" width="4.0625" style="2" bestFit="1" customWidth="1"/>
    <col min="11" max="16384" width="13.375" style="2"/>
  </cols>
  <sheetData>
    <row r="1" spans="1:10" ht="21" x14ac:dyDescent="0.4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23.5" x14ac:dyDescent="0.4">
      <c r="A2" s="1" t="s">
        <v>2</v>
      </c>
      <c r="B2" s="1" t="s">
        <v>3</v>
      </c>
      <c r="C2" s="1" t="s">
        <v>4</v>
      </c>
      <c r="D2" s="1" t="s">
        <v>5</v>
      </c>
      <c r="E2" s="17" t="s">
        <v>6</v>
      </c>
      <c r="F2" s="17"/>
      <c r="G2" s="17"/>
      <c r="H2" s="17"/>
      <c r="I2" s="17"/>
      <c r="J2" s="17"/>
    </row>
    <row r="3" spans="1:10" x14ac:dyDescent="0.4">
      <c r="A3" s="3">
        <v>9.7919999999999998</v>
      </c>
      <c r="B3" s="4">
        <v>90</v>
      </c>
      <c r="C3" s="1">
        <v>45.4</v>
      </c>
      <c r="D3" s="1">
        <v>87.9</v>
      </c>
      <c r="E3" s="1">
        <v>772</v>
      </c>
      <c r="F3" s="1">
        <v>791</v>
      </c>
      <c r="G3" s="1">
        <v>796</v>
      </c>
      <c r="H3" s="1">
        <v>799</v>
      </c>
      <c r="I3" s="1">
        <v>800</v>
      </c>
      <c r="J3" s="1">
        <v>785</v>
      </c>
    </row>
    <row r="4" spans="1:10" ht="21" x14ac:dyDescent="0.4">
      <c r="E4" s="1" t="s">
        <v>7</v>
      </c>
      <c r="F4" s="1">
        <f>AVERAGE(E3:J3)</f>
        <v>790.5</v>
      </c>
    </row>
    <row r="6" spans="1:10" ht="21" x14ac:dyDescent="0.4">
      <c r="A6" s="18" t="s">
        <v>8</v>
      </c>
      <c r="B6" s="18"/>
      <c r="C6" s="18"/>
      <c r="D6" s="18"/>
      <c r="E6" s="18"/>
      <c r="F6" s="18"/>
      <c r="G6" s="18"/>
      <c r="H6" s="18"/>
    </row>
    <row r="7" spans="1:10" ht="21" x14ac:dyDescent="0.4">
      <c r="A7" s="1" t="s">
        <v>9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</row>
    <row r="8" spans="1:10" ht="21" x14ac:dyDescent="0.4">
      <c r="A8" s="1" t="s">
        <v>10</v>
      </c>
      <c r="B8" s="5">
        <v>87.9</v>
      </c>
      <c r="C8" s="5">
        <v>84.8</v>
      </c>
      <c r="D8" s="5">
        <v>81.8</v>
      </c>
      <c r="E8" s="5">
        <v>78.5</v>
      </c>
      <c r="F8" s="5">
        <v>75.400000000000006</v>
      </c>
      <c r="G8" s="5">
        <v>72.3</v>
      </c>
      <c r="H8" s="5">
        <v>69.5</v>
      </c>
    </row>
    <row r="9" spans="1:10" ht="21" x14ac:dyDescent="0.4">
      <c r="A9" s="1" t="s">
        <v>11</v>
      </c>
      <c r="B9" s="5">
        <v>87.5</v>
      </c>
      <c r="C9" s="5">
        <v>84.4</v>
      </c>
      <c r="D9" s="5">
        <v>81.599999999999994</v>
      </c>
      <c r="E9" s="5">
        <v>79.099999999999994</v>
      </c>
      <c r="F9" s="5">
        <v>76</v>
      </c>
      <c r="G9" s="5">
        <v>73.099999999999994</v>
      </c>
      <c r="H9" s="5">
        <v>69.5</v>
      </c>
    </row>
    <row r="10" spans="1:10" ht="21" x14ac:dyDescent="0.4">
      <c r="A10" s="1" t="s">
        <v>12</v>
      </c>
      <c r="B10" s="5">
        <f>AVERAGE(B8:B9)</f>
        <v>87.7</v>
      </c>
      <c r="C10" s="5">
        <f t="shared" ref="C10:H10" si="0">AVERAGE(C8:C9)</f>
        <v>84.6</v>
      </c>
      <c r="D10" s="5">
        <f t="shared" si="0"/>
        <v>81.699999999999989</v>
      </c>
      <c r="E10" s="5">
        <f t="shared" si="0"/>
        <v>78.8</v>
      </c>
      <c r="F10" s="5">
        <f t="shared" si="0"/>
        <v>75.7</v>
      </c>
      <c r="G10" s="5">
        <f t="shared" si="0"/>
        <v>72.699999999999989</v>
      </c>
      <c r="H10" s="5">
        <f t="shared" si="0"/>
        <v>69.5</v>
      </c>
    </row>
    <row r="11" spans="1:10" ht="21" x14ac:dyDescent="0.4">
      <c r="A11" s="1" t="s">
        <v>13</v>
      </c>
      <c r="B11" s="5">
        <v>1</v>
      </c>
      <c r="C11" s="5">
        <v>2</v>
      </c>
      <c r="D11" s="5">
        <v>3</v>
      </c>
      <c r="E11" s="5">
        <v>4</v>
      </c>
    </row>
    <row r="12" spans="1:10" ht="21" x14ac:dyDescent="0.4">
      <c r="A12" s="1" t="s">
        <v>14</v>
      </c>
      <c r="B12" s="5">
        <f>B10-E10</f>
        <v>8.9000000000000057</v>
      </c>
      <c r="C12" s="5">
        <f>C10-F10</f>
        <v>8.8999999999999915</v>
      </c>
      <c r="D12" s="5">
        <f>D10-G10</f>
        <v>9</v>
      </c>
      <c r="E12" s="5">
        <f>E10-H10</f>
        <v>9.2999999999999972</v>
      </c>
    </row>
    <row r="13" spans="1:10" ht="21" x14ac:dyDescent="0.4">
      <c r="A13" s="1" t="s">
        <v>7</v>
      </c>
      <c r="B13" s="5">
        <f>AVERAGE(B12:E12)</f>
        <v>9.0249999999999986</v>
      </c>
    </row>
    <row r="15" spans="1:10" ht="21" x14ac:dyDescent="0.4">
      <c r="A15" s="18" t="s">
        <v>15</v>
      </c>
      <c r="B15" s="18"/>
      <c r="C15" s="18"/>
      <c r="D15" s="18"/>
      <c r="E15" s="18"/>
      <c r="F15" s="18"/>
      <c r="G15" s="18"/>
      <c r="H15" s="18"/>
    </row>
    <row r="16" spans="1:10" ht="21" x14ac:dyDescent="0.4">
      <c r="A16" s="1" t="s">
        <v>16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 t="s">
        <v>7</v>
      </c>
    </row>
    <row r="17" spans="1:8" x14ac:dyDescent="0.4">
      <c r="A17" s="1" t="s">
        <v>0</v>
      </c>
      <c r="B17" s="1">
        <f>E3*0.01</f>
        <v>7.72</v>
      </c>
      <c r="C17" s="1">
        <f t="shared" ref="C17:G17" si="1">F3*0.01</f>
        <v>7.91</v>
      </c>
      <c r="D17" s="1">
        <f t="shared" si="1"/>
        <v>7.96</v>
      </c>
      <c r="E17" s="1">
        <f t="shared" si="1"/>
        <v>7.99</v>
      </c>
      <c r="F17" s="1">
        <f t="shared" si="1"/>
        <v>8</v>
      </c>
      <c r="G17" s="6">
        <f t="shared" si="1"/>
        <v>7.8500000000000005</v>
      </c>
      <c r="H17" s="1">
        <f>0.01*F4</f>
        <v>7.9050000000000002</v>
      </c>
    </row>
    <row r="18" spans="1:8" ht="23.5" x14ac:dyDescent="0.4">
      <c r="A18" s="1" t="s">
        <v>17</v>
      </c>
      <c r="B18" s="7">
        <f>_xlfn.STDEV.S(B17:G17)</f>
        <v>0.10634848376916342</v>
      </c>
      <c r="C18" s="1" t="s">
        <v>18</v>
      </c>
      <c r="D18" s="1">
        <v>4.0000000000000001E-3</v>
      </c>
      <c r="E18" s="1" t="s">
        <v>19</v>
      </c>
      <c r="F18" s="7">
        <f>SQRT(B18^2+D18^2)</f>
        <v>0.10642368157510816</v>
      </c>
    </row>
    <row r="19" spans="1:8" ht="21" x14ac:dyDescent="0.4">
      <c r="A19" s="1" t="s">
        <v>20</v>
      </c>
      <c r="B19" s="1">
        <v>1</v>
      </c>
      <c r="C19" s="1">
        <v>2</v>
      </c>
      <c r="D19" s="1">
        <v>3</v>
      </c>
      <c r="E19" s="1">
        <v>4</v>
      </c>
      <c r="F19" s="1" t="s">
        <v>7</v>
      </c>
    </row>
    <row r="20" spans="1:8" ht="21" x14ac:dyDescent="0.4">
      <c r="A20" s="1" t="s">
        <v>21</v>
      </c>
      <c r="B20" s="5">
        <f>B12</f>
        <v>8.9000000000000057</v>
      </c>
      <c r="C20" s="5">
        <f t="shared" ref="C20:D20" si="2">C12</f>
        <v>8.8999999999999915</v>
      </c>
      <c r="D20" s="5">
        <f t="shared" si="2"/>
        <v>9</v>
      </c>
      <c r="E20" s="5">
        <f>E12</f>
        <v>9.2999999999999972</v>
      </c>
      <c r="F20" s="5">
        <f>B13</f>
        <v>9.0249999999999986</v>
      </c>
    </row>
    <row r="21" spans="1:8" ht="23.5" x14ac:dyDescent="0.4">
      <c r="A21" s="1" t="s">
        <v>17</v>
      </c>
      <c r="B21" s="7">
        <f>_xlfn.STDEV.S(B20:E20)</f>
        <v>0.18929694486000836</v>
      </c>
      <c r="C21" s="1" t="s">
        <v>18</v>
      </c>
      <c r="D21" s="1">
        <v>0.5</v>
      </c>
      <c r="E21" s="1" t="s">
        <v>22</v>
      </c>
      <c r="F21" s="7">
        <f>SQRT(B21^2+D21^2)</f>
        <v>0.53463383107818108</v>
      </c>
    </row>
    <row r="22" spans="1:8" ht="23.5" x14ac:dyDescent="0.4">
      <c r="A22" s="1" t="s">
        <v>23</v>
      </c>
      <c r="B22" s="7">
        <f>SQRT((0.005)^2+(0.5/D3)^2+(0.05/B3)^2+(2*F18/H17)^2+(0.02/C3)^2+(F21/F20)^2)</f>
        <v>6.5514380534364369E-2</v>
      </c>
      <c r="C22" s="1" t="s">
        <v>24</v>
      </c>
      <c r="D22" s="7">
        <f>B22*F24</f>
        <v>30284749.682925072</v>
      </c>
    </row>
    <row r="23" spans="1:8" ht="21" x14ac:dyDescent="0.4">
      <c r="A23" s="1" t="s">
        <v>25</v>
      </c>
      <c r="B23" s="7">
        <f>0.1*$C$3*B20/(4*$B$3)</f>
        <v>0.11223888888888897</v>
      </c>
      <c r="C23" s="7">
        <f>0.1*$C$3*C20/(4*$B$3)</f>
        <v>0.11223888888888879</v>
      </c>
      <c r="D23" s="7">
        <f>0.1*$C$3*D20/(4*$B$3)</f>
        <v>0.1135</v>
      </c>
      <c r="E23" s="7">
        <f>0.1*$C$3*E20/(4*$B$3)</f>
        <v>0.1172833333333333</v>
      </c>
      <c r="F23" s="7">
        <f>0.1*$C$3*F20/(4*$B$3)</f>
        <v>0.11381527777777777</v>
      </c>
    </row>
    <row r="24" spans="1:8" ht="21" x14ac:dyDescent="0.4">
      <c r="A24" s="1" t="s">
        <v>26</v>
      </c>
      <c r="B24" s="7">
        <f>(4*$A$3*3*$D$3)/(3.1415926*($H$17*10^(-3))^2*B23)</f>
        <v>468753532.28323478</v>
      </c>
      <c r="C24" s="7">
        <f t="shared" ref="C24:E24" si="3">(4*$A$3*3*$D$3)/(3.1415926*($H$17*10^(-3))^2*C23)</f>
        <v>468753532.28323555</v>
      </c>
      <c r="D24" s="7">
        <f t="shared" si="3"/>
        <v>463545159.70231032</v>
      </c>
      <c r="E24" s="7">
        <f t="shared" si="3"/>
        <v>448592090.03449398</v>
      </c>
      <c r="F24" s="7">
        <f>(4*$A$3*3*$D$3)/(3.1415926*($H$17*10^(-3))^2*F23)</f>
        <v>462261101.08817649</v>
      </c>
    </row>
    <row r="26" spans="1:8" x14ac:dyDescent="0.4">
      <c r="B26" s="8"/>
      <c r="C26" s="8"/>
      <c r="D26" s="8"/>
      <c r="E26" s="8"/>
      <c r="F26" s="8"/>
    </row>
    <row r="27" spans="1:8" x14ac:dyDescent="0.4">
      <c r="B27" s="9"/>
      <c r="C27" s="9"/>
      <c r="D27" s="9"/>
      <c r="E27" s="9"/>
      <c r="F27" s="9"/>
    </row>
  </sheetData>
  <mergeCells count="4">
    <mergeCell ref="E2:J2"/>
    <mergeCell ref="A6:H6"/>
    <mergeCell ref="A1:J1"/>
    <mergeCell ref="A15:H15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215B-840E-4F45-A5C1-1D07AA3171B0}">
  <dimension ref="A1:R18"/>
  <sheetViews>
    <sheetView tabSelected="1" zoomScaleNormal="100" workbookViewId="0">
      <selection activeCell="J17" sqref="J17"/>
    </sheetView>
  </sheetViews>
  <sheetFormatPr defaultRowHeight="20.5" x14ac:dyDescent="0.4"/>
  <cols>
    <col min="1" max="5" width="13.25" style="2" bestFit="1" customWidth="1"/>
    <col min="6" max="6" width="2.875" style="2" customWidth="1"/>
    <col min="7" max="7" width="9.0625" style="2" bestFit="1" customWidth="1"/>
    <col min="8" max="9" width="18.75" style="2" bestFit="1" customWidth="1"/>
    <col min="10" max="10" width="11.625" style="2" bestFit="1" customWidth="1"/>
    <col min="11" max="11" width="13.25" style="2" bestFit="1" customWidth="1"/>
    <col min="12" max="12" width="56.75" style="2" customWidth="1"/>
    <col min="13" max="13" width="11.0625" style="2" bestFit="1" customWidth="1"/>
    <col min="14" max="14" width="14.9375" style="2" bestFit="1" customWidth="1"/>
    <col min="15" max="16384" width="9" style="2"/>
  </cols>
  <sheetData>
    <row r="1" spans="1:18" ht="21" x14ac:dyDescent="0.4">
      <c r="A1" s="19" t="s">
        <v>32</v>
      </c>
      <c r="B1" s="20"/>
      <c r="C1" s="20"/>
      <c r="D1" s="20"/>
      <c r="E1" s="20"/>
      <c r="F1" s="10"/>
      <c r="G1" s="20" t="s">
        <v>33</v>
      </c>
      <c r="H1" s="20"/>
      <c r="I1" s="20"/>
      <c r="J1" s="20"/>
      <c r="K1" s="20"/>
      <c r="L1" s="10"/>
      <c r="M1" s="20" t="s">
        <v>34</v>
      </c>
      <c r="N1" s="20"/>
      <c r="O1" s="20"/>
      <c r="P1" s="11"/>
      <c r="Q1" s="11"/>
    </row>
    <row r="2" spans="1:18" ht="21.5" x14ac:dyDescent="0.4">
      <c r="A2" s="1" t="s">
        <v>35</v>
      </c>
      <c r="B2" s="1" t="s">
        <v>27</v>
      </c>
      <c r="C2" s="1" t="s">
        <v>28</v>
      </c>
      <c r="D2" s="1" t="s">
        <v>29</v>
      </c>
      <c r="E2" s="1" t="s">
        <v>30</v>
      </c>
      <c r="G2" s="1" t="s">
        <v>36</v>
      </c>
      <c r="H2" s="16" t="s">
        <v>37</v>
      </c>
      <c r="I2" s="16" t="s">
        <v>38</v>
      </c>
      <c r="J2" s="1" t="s">
        <v>39</v>
      </c>
      <c r="K2" s="1" t="s">
        <v>40</v>
      </c>
      <c r="M2" s="1" t="s">
        <v>41</v>
      </c>
      <c r="N2" s="1" t="s">
        <v>42</v>
      </c>
      <c r="O2" s="1" t="s">
        <v>31</v>
      </c>
    </row>
    <row r="3" spans="1:18" ht="23.5" x14ac:dyDescent="0.4">
      <c r="A3" s="3">
        <v>9.7919999999999998</v>
      </c>
      <c r="B3" s="4">
        <v>90</v>
      </c>
      <c r="C3" s="1">
        <v>45.4</v>
      </c>
      <c r="D3" s="21">
        <v>387.9</v>
      </c>
      <c r="E3" s="24">
        <v>0.77200000000000002</v>
      </c>
      <c r="G3" s="1">
        <v>7</v>
      </c>
      <c r="H3" s="5">
        <v>87.5</v>
      </c>
      <c r="I3" s="5">
        <v>87.9</v>
      </c>
      <c r="J3" s="5">
        <f>AVERAGE(H3:I3)</f>
        <v>87.7</v>
      </c>
      <c r="K3" s="5">
        <f>J3-J7</f>
        <v>12</v>
      </c>
      <c r="L3" s="12"/>
      <c r="M3" s="5" t="s">
        <v>39</v>
      </c>
      <c r="N3" s="5" t="s">
        <v>43</v>
      </c>
      <c r="O3" s="3">
        <f>PI()</f>
        <v>3.1415926535897931</v>
      </c>
      <c r="P3" s="12"/>
      <c r="Q3" s="12"/>
      <c r="R3" s="12"/>
    </row>
    <row r="4" spans="1:18" ht="21" x14ac:dyDescent="0.4">
      <c r="A4" s="1" t="s">
        <v>44</v>
      </c>
      <c r="B4" s="1" t="s">
        <v>45</v>
      </c>
      <c r="C4" s="1" t="s">
        <v>45</v>
      </c>
      <c r="D4" s="21" t="s">
        <v>45</v>
      </c>
      <c r="E4" s="24">
        <v>0.79100000000000004</v>
      </c>
      <c r="G4" s="1">
        <v>6</v>
      </c>
      <c r="H4" s="5">
        <v>84.4</v>
      </c>
      <c r="I4" s="5">
        <v>84.8</v>
      </c>
      <c r="J4" s="5">
        <f t="shared" ref="J4:J10" si="0">AVERAGE(H4:I4)</f>
        <v>84.6</v>
      </c>
      <c r="K4" s="5">
        <f t="shared" ref="K4:K5" si="1">J4-J8</f>
        <v>11.900000000000006</v>
      </c>
      <c r="L4" s="12"/>
      <c r="M4" s="3">
        <f>(C3*K8)/(4*B9)</f>
        <v>0.15385555555555555</v>
      </c>
      <c r="N4" s="5">
        <f>(4*A3*4*D3)/(O3*E10*E10*M4)</f>
        <v>201207.59176558212</v>
      </c>
      <c r="O4" s="12"/>
      <c r="P4" s="12"/>
      <c r="Q4" s="12"/>
      <c r="R4" s="12"/>
    </row>
    <row r="5" spans="1:18" ht="23.5" x14ac:dyDescent="0.4">
      <c r="A5" s="13">
        <v>5.0000000000000001E-3</v>
      </c>
      <c r="B5" s="4">
        <v>0.05</v>
      </c>
      <c r="C5" s="4">
        <v>0.02</v>
      </c>
      <c r="D5" s="22">
        <v>0.5</v>
      </c>
      <c r="E5" s="24">
        <v>0.79600000000000004</v>
      </c>
      <c r="G5" s="1">
        <v>5</v>
      </c>
      <c r="H5" s="5">
        <v>81.599999999999994</v>
      </c>
      <c r="I5" s="5">
        <v>81.8</v>
      </c>
      <c r="J5" s="5">
        <f t="shared" si="0"/>
        <v>81.699999999999989</v>
      </c>
      <c r="K5" s="5">
        <f t="shared" si="1"/>
        <v>12.199999999999989</v>
      </c>
      <c r="N5" s="1" t="s">
        <v>46</v>
      </c>
    </row>
    <row r="6" spans="1:18" ht="21" x14ac:dyDescent="0.4">
      <c r="B6" s="1" t="s">
        <v>44</v>
      </c>
      <c r="C6" s="1" t="s">
        <v>44</v>
      </c>
      <c r="D6" s="21" t="s">
        <v>44</v>
      </c>
      <c r="E6" s="24">
        <v>0.79900000000000004</v>
      </c>
      <c r="G6" s="1">
        <v>4</v>
      </c>
      <c r="H6" s="5">
        <v>79.099999999999994</v>
      </c>
      <c r="I6" s="5">
        <v>78.5</v>
      </c>
      <c r="J6" s="5">
        <f t="shared" si="0"/>
        <v>78.8</v>
      </c>
      <c r="K6" s="5">
        <f>J6-J10</f>
        <v>12.700000000000003</v>
      </c>
      <c r="N6" s="7">
        <f>N4*10^6</f>
        <v>201207591765.58212</v>
      </c>
    </row>
    <row r="7" spans="1:18" ht="21" x14ac:dyDescent="0.4">
      <c r="B7" s="14">
        <f>B5/B3</f>
        <v>5.5555555555555556E-4</v>
      </c>
      <c r="C7" s="14">
        <f>C5/C3</f>
        <v>4.405286343612335E-4</v>
      </c>
      <c r="D7" s="23">
        <f t="shared" ref="D7" si="2">D5/D3</f>
        <v>1.2889920082495489E-3</v>
      </c>
      <c r="E7" s="24">
        <v>0.8</v>
      </c>
      <c r="G7" s="1">
        <v>3</v>
      </c>
      <c r="H7" s="5">
        <v>76</v>
      </c>
      <c r="I7" s="5">
        <v>75.400000000000006</v>
      </c>
      <c r="J7" s="5">
        <f t="shared" si="0"/>
        <v>75.7</v>
      </c>
      <c r="K7" s="5" t="s">
        <v>47</v>
      </c>
      <c r="N7" s="1" t="s">
        <v>44</v>
      </c>
    </row>
    <row r="8" spans="1:18" ht="21" x14ac:dyDescent="0.4">
      <c r="B8" s="1" t="s">
        <v>48</v>
      </c>
      <c r="E8" s="24">
        <v>0.78499999999999992</v>
      </c>
      <c r="G8" s="1">
        <v>2</v>
      </c>
      <c r="H8" s="5">
        <v>73.099999999999994</v>
      </c>
      <c r="I8" s="5">
        <v>72.3</v>
      </c>
      <c r="J8" s="5">
        <f t="shared" si="0"/>
        <v>72.699999999999989</v>
      </c>
      <c r="K8" s="5">
        <f>AVERAGE(K3:K6)</f>
        <v>12.2</v>
      </c>
      <c r="N8" s="14">
        <f>SQRT(A5*A5+B7*B7+D7*D7+C7*C7+E18*E18*4+K16*K16)</f>
        <v>9.1777987866428712E-2</v>
      </c>
    </row>
    <row r="9" spans="1:18" ht="23.5" x14ac:dyDescent="0.4">
      <c r="B9" s="5">
        <f>B3*10</f>
        <v>900</v>
      </c>
      <c r="E9" s="1" t="s">
        <v>49</v>
      </c>
      <c r="G9" s="1">
        <v>1</v>
      </c>
      <c r="H9" s="5">
        <v>69.5</v>
      </c>
      <c r="I9" s="5">
        <v>69.5</v>
      </c>
      <c r="J9" s="5">
        <f t="shared" si="0"/>
        <v>69.5</v>
      </c>
      <c r="K9" s="1" t="s">
        <v>50</v>
      </c>
      <c r="N9" s="1" t="s">
        <v>51</v>
      </c>
    </row>
    <row r="10" spans="1:18" x14ac:dyDescent="0.4">
      <c r="E10" s="4">
        <f>AVERAGE(E3:E8)</f>
        <v>0.79050000000000009</v>
      </c>
      <c r="G10" s="1">
        <v>0</v>
      </c>
      <c r="H10" s="5">
        <v>66.099999999999994</v>
      </c>
      <c r="I10" s="5">
        <v>66.099999999999994</v>
      </c>
      <c r="J10" s="5">
        <f t="shared" si="0"/>
        <v>66.099999999999994</v>
      </c>
      <c r="K10" s="3">
        <f>_xlfn.STDEV.S(K3:K6)</f>
        <v>0.35590260840104343</v>
      </c>
      <c r="N10" s="15">
        <f>N8*N6</f>
        <v>18466427915.694939</v>
      </c>
    </row>
    <row r="11" spans="1:18" ht="21" x14ac:dyDescent="0.4">
      <c r="E11" s="1" t="s">
        <v>50</v>
      </c>
      <c r="K11" s="1" t="s">
        <v>52</v>
      </c>
    </row>
    <row r="12" spans="1:18" x14ac:dyDescent="0.4">
      <c r="E12" s="3">
        <f>_xlfn.STDEV.S(E3:E8)</f>
        <v>1.0634848376916356E-2</v>
      </c>
      <c r="K12" s="1">
        <v>0.5</v>
      </c>
    </row>
    <row r="13" spans="1:18" ht="21" x14ac:dyDescent="0.4">
      <c r="E13" s="1" t="s">
        <v>52</v>
      </c>
      <c r="K13" s="1" t="s">
        <v>45</v>
      </c>
    </row>
    <row r="14" spans="1:18" x14ac:dyDescent="0.4">
      <c r="E14" s="1">
        <v>4.0000000000000001E-3</v>
      </c>
      <c r="K14" s="3">
        <f>SQRT(K10*K10+K12+K12)</f>
        <v>1.0614455552060438</v>
      </c>
    </row>
    <row r="15" spans="1:18" ht="21" x14ac:dyDescent="0.4">
      <c r="E15" s="1" t="s">
        <v>45</v>
      </c>
      <c r="K15" s="1" t="s">
        <v>44</v>
      </c>
    </row>
    <row r="16" spans="1:18" x14ac:dyDescent="0.4">
      <c r="E16" s="3">
        <f>SQRT(E12*E12+E14*E14)</f>
        <v>1.136221809331261E-2</v>
      </c>
      <c r="K16" s="14">
        <f>K14/K8</f>
        <v>8.7003734033282279E-2</v>
      </c>
    </row>
    <row r="17" spans="5:5" ht="21" x14ac:dyDescent="0.4">
      <c r="E17" s="1" t="s">
        <v>44</v>
      </c>
    </row>
    <row r="18" spans="5:5" x14ac:dyDescent="0.4">
      <c r="E18" s="14">
        <f>E16/E10</f>
        <v>1.4373457423545361E-2</v>
      </c>
    </row>
  </sheetData>
  <mergeCells count="3">
    <mergeCell ref="A1:E1"/>
    <mergeCell ref="G1:K1"/>
    <mergeCell ref="M1:O1"/>
  </mergeCells>
  <phoneticPr fontId="1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60" fitToWidth="0" orientation="landscape" horizontalDpi="1200" verticalDpi="1200" r:id="rId1"/>
  <ignoredErrors>
    <ignoredError sqref="J3:J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贾云翔</dc:creator>
  <cp:lastModifiedBy>贾云翔</cp:lastModifiedBy>
  <cp:lastPrinted>2023-05-06T15:18:12Z</cp:lastPrinted>
  <dcterms:created xsi:type="dcterms:W3CDTF">2023-04-23T12:21:32Z</dcterms:created>
  <dcterms:modified xsi:type="dcterms:W3CDTF">2023-05-06T15:18:22Z</dcterms:modified>
</cp:coreProperties>
</file>