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<sst xmlns="http://schemas.openxmlformats.org/spreadsheetml/2006/main" count="5">
  <si>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项目</t>
  </si>
  <si>
    <t>u</t>
  </si>
  <si>
    <t>s</t>
  </si>
  <si>
    <t>逐差（）</t>
  </si>
  <si>
    <t>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</si>
</sst>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25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"/>
  <sheetViews>
    <sheetView tabSelected="1" workbookViewId="0">
      <selection activeCell="N15" sqref="N15"/>
    </sheetView>
  </sheetViews>
  <sheetFormatPr defaultColWidth="9" defaultRowHeight="13.5"/>
  <cols>
    <col min="13" max="17" width="12.625"/>
  </cols>
  <sheetData>
    <row r="1" ht="22" customHeight="1" spans="1:1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5"/>
    </row>
    <row r="2" spans="1:17">
      <c r="A2" s="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f>(B6-B7)^2</f>
        <v>0.036956217600002</v>
      </c>
      <c r="N2">
        <f>(D6-B7)^2</f>
        <v>0.000211993600000088</v>
      </c>
      <c r="O2">
        <f>(F6-B7)^2</f>
        <v>0.000797497600000416</v>
      </c>
      <c r="P2">
        <f>(H6-B7)^2</f>
        <v>0.00325356159999845</v>
      </c>
      <c r="Q2">
        <f>(J6-B7)^2</f>
        <v>0.0691479615999979</v>
      </c>
    </row>
    <row r="3" spans="1:15">
      <c r="A3" s="1"/>
      <c r="B3" s="4">
        <v>237.054</v>
      </c>
      <c r="C3" s="4">
        <v>241.478</v>
      </c>
      <c r="D3" s="4">
        <v>246.122</v>
      </c>
      <c r="E3" s="4">
        <v>250.753</v>
      </c>
      <c r="F3" s="4">
        <v>255.212</v>
      </c>
      <c r="G3" s="4">
        <v>259.683</v>
      </c>
      <c r="H3" s="4">
        <v>264.624</v>
      </c>
      <c r="I3" s="4">
        <v>269.161</v>
      </c>
      <c r="J3" s="4">
        <v>273.72</v>
      </c>
      <c r="K3" s="4">
        <v>278.979</v>
      </c>
      <c r="M3" t="s">
        <v>1</v>
      </c>
      <c r="O3" t="s">
        <v>2</v>
      </c>
    </row>
    <row r="4" spans="1:17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M4">
        <f>(O4+0.001^2)</f>
        <v>0.0275928079999997</v>
      </c>
      <c r="N4">
        <v>0.166110830471706</v>
      </c>
      <c r="O4">
        <f>(M2+N2+O2+P2+Q2)/4</f>
        <v>0.0275918079999997</v>
      </c>
      <c r="P4" s="6">
        <v>0.166107820405903</v>
      </c>
      <c r="Q4" s="6"/>
    </row>
    <row r="5" spans="1:14">
      <c r="A5" s="1"/>
      <c r="B5" s="1">
        <f>G3-B3</f>
        <v>22.629</v>
      </c>
      <c r="C5" s="1"/>
      <c r="D5" s="1">
        <f>H3-C3</f>
        <v>23.146</v>
      </c>
      <c r="E5" s="1"/>
      <c r="F5" s="1">
        <f>I3-D3</f>
        <v>23.039</v>
      </c>
      <c r="G5" s="1"/>
      <c r="H5" s="1">
        <f>J3-E3</f>
        <v>22.967</v>
      </c>
      <c r="I5" s="1"/>
      <c r="J5" s="1">
        <f>K3-F3</f>
        <v>23.767</v>
      </c>
      <c r="K5" s="1"/>
      <c r="M5" t="s">
        <v>4</v>
      </c>
      <c r="N5" t="s">
        <v>1</v>
      </c>
    </row>
    <row r="6" spans="1:16">
      <c r="A6" s="4"/>
      <c r="B6" s="1">
        <f>2*B5/5</f>
        <v>9.0516</v>
      </c>
      <c r="C6" s="1"/>
      <c r="D6" s="1">
        <f>2*D5/5</f>
        <v>9.25840000000001</v>
      </c>
      <c r="E6" s="1"/>
      <c r="F6" s="1">
        <f>2*F5/5</f>
        <v>9.21559999999999</v>
      </c>
      <c r="G6" s="1"/>
      <c r="H6" s="1">
        <f>2*H5/5</f>
        <v>9.18680000000002</v>
      </c>
      <c r="I6" s="1"/>
      <c r="J6" s="1">
        <f>2*J5/5</f>
        <v>9.5068</v>
      </c>
      <c r="K6" s="1"/>
      <c r="M6">
        <f>B7*37.564</f>
        <v>347.23560576</v>
      </c>
      <c r="N6">
        <f>((1/B7)^2)*M4+((1/37.564)^2)*(0.001^2)</f>
        <v>0.000322917820518014</v>
      </c>
      <c r="O6">
        <v>0.0179699193097798</v>
      </c>
      <c r="P6">
        <f>M6*O6</f>
        <v>6.23979581698971</v>
      </c>
    </row>
    <row r="7" spans="1:11">
      <c r="A7" s="4"/>
      <c r="B7" s="1">
        <f>(B6+D6+F6+H6+J6)/5</f>
        <v>9.24384</v>
      </c>
      <c r="C7" s="1"/>
      <c r="D7" s="1"/>
      <c r="E7" s="1"/>
      <c r="F7" s="1"/>
      <c r="G7" s="1"/>
      <c r="H7" s="1"/>
      <c r="I7" s="1"/>
      <c r="J7" s="1"/>
      <c r="K7" s="1"/>
    </row>
    <row r="9" spans="2:17">
      <c r="B9">
        <v>153.048</v>
      </c>
      <c r="C9">
        <v>162.272</v>
      </c>
      <c r="D9">
        <v>171.47</v>
      </c>
      <c r="E9">
        <v>180.562</v>
      </c>
      <c r="F9">
        <v>190.864</v>
      </c>
      <c r="G9">
        <v>199.901</v>
      </c>
      <c r="H9">
        <v>208.048</v>
      </c>
      <c r="I9">
        <v>217.122</v>
      </c>
      <c r="J9">
        <v>226.198</v>
      </c>
      <c r="K9">
        <v>235.321</v>
      </c>
      <c r="M9">
        <f>(B11-$D$12)^2</f>
        <v>0.0555262096000009</v>
      </c>
      <c r="N9">
        <f>(C11-$D$12)^2</f>
        <v>0.000409657600000118</v>
      </c>
      <c r="O9">
        <f>(D11-$D$12)^2</f>
        <v>2.07935999999646e-5</v>
      </c>
      <c r="P9">
        <f>(E11-$D$12)^2</f>
        <v>6.02176000000171e-5</v>
      </c>
      <c r="Q9">
        <f>(F11-$D$12)^2</f>
        <v>0.0593214736000002</v>
      </c>
    </row>
    <row r="10" spans="2:15">
      <c r="B10">
        <f>G9-B9</f>
        <v>46.853</v>
      </c>
      <c r="C10">
        <f>H9-C9</f>
        <v>45.776</v>
      </c>
      <c r="D10">
        <f>I9-D9</f>
        <v>45.652</v>
      </c>
      <c r="E10">
        <f>J9-E9</f>
        <v>45.636</v>
      </c>
      <c r="F10">
        <f>K9-F9</f>
        <v>44.457</v>
      </c>
      <c r="M10" t="s">
        <v>1</v>
      </c>
      <c r="O10" t="s">
        <v>2</v>
      </c>
    </row>
    <row r="11" spans="2:17">
      <c r="B11">
        <f>B10/5</f>
        <v>9.3706</v>
      </c>
      <c r="C11">
        <f>C10/5</f>
        <v>9.1552</v>
      </c>
      <c r="D11">
        <f>D10/5</f>
        <v>9.1304</v>
      </c>
      <c r="E11">
        <f>E10/5</f>
        <v>9.1272</v>
      </c>
      <c r="F11">
        <f>F10/5</f>
        <v>8.8914</v>
      </c>
      <c r="M11">
        <f>(O11+0.001^2)</f>
        <v>0.0288355880000003</v>
      </c>
      <c r="N11">
        <v>0.169810447264</v>
      </c>
      <c r="O11">
        <f>(M9+N9+O9+P9+Q9)/4</f>
        <v>0.0288345880000003</v>
      </c>
      <c r="P11" s="6">
        <v>0.169807502778881</v>
      </c>
      <c r="Q11" s="6"/>
    </row>
    <row r="12" spans="4:14">
      <c r="D12">
        <f>AVERAGE(B11:F11)</f>
        <v>9.13496</v>
      </c>
      <c r="M12" t="s">
        <v>4</v>
      </c>
      <c r="N12" t="s">
        <v>1</v>
      </c>
    </row>
    <row r="13" spans="13:16">
      <c r="M13">
        <f>D12*37.572</f>
        <v>343.21871712</v>
      </c>
      <c r="N13">
        <f>((1/D12)^2)*M11+((1/37.572)^2)*(0.001^2)</f>
        <v>0.000345554379902219</v>
      </c>
      <c r="O13">
        <v>0.0185890828176109</v>
      </c>
      <c r="P13">
        <f>M13*O13</f>
        <v>6.38012115709785</v>
      </c>
    </row>
  </sheetData>
  <mergeCells count="21">
    <mergeCell ref="B1:K1"/>
    <mergeCell ref="B4:C4"/>
    <mergeCell ref="D4:E4"/>
    <mergeCell ref="F4:G4"/>
    <mergeCell ref="H4:I4"/>
    <mergeCell ref="J4:K4"/>
    <mergeCell ref="P4:Q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K7"/>
    <mergeCell ref="P11:Q11"/>
    <mergeCell ref="A1:A3"/>
    <mergeCell ref="A4:A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2016-04-06T12:47:43Z</dcterms:created>
  <dcterms:modified xsi:type="dcterms:W3CDTF">2016-04-06T14:36:52Z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