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18"/>
  <sheetViews>
    <sheetView tabSelected="1" workbookViewId="0">
      <selection activeCell="K13" sqref="K13"/>
    </sheetView>
  </sheetViews>
  <sheetFormatPr defaultColWidth="9" defaultRowHeight="13.5"/>
  <cols>
    <col min="5" max="12" width="12.625"/>
  </cols>
  <sheetData>
    <row r="2" spans="1:12">
      <c r="A2">
        <v>0</v>
      </c>
      <c r="B2">
        <v>200</v>
      </c>
      <c r="C2">
        <v>201.06</v>
      </c>
      <c r="D2">
        <f>AVERAGE(B2:C2)</f>
        <v>200.53</v>
      </c>
      <c r="E2">
        <f>D7-D2</f>
        <v>15.81</v>
      </c>
      <c r="F2">
        <f>AVERAGE(E2:E6)</f>
        <v>15.434</v>
      </c>
      <c r="G2">
        <f>5*9.79208/F2*1000</f>
        <v>3172.24309965012</v>
      </c>
      <c r="H2">
        <f>(E2-$F$2)^2</f>
        <v>0.141375999999996</v>
      </c>
      <c r="I2">
        <f>1.204*H7</f>
        <v>0.356209051653654</v>
      </c>
      <c r="J2">
        <f>0.02/1.05</f>
        <v>0.019047619047619</v>
      </c>
      <c r="K2">
        <f>SQRT(I2^2+J2^2)</f>
        <v>0.356717956194216</v>
      </c>
      <c r="L2">
        <f>SQRT((-5*9792.08/F2^2*K2)^2)</f>
        <v>73.3183928377864</v>
      </c>
    </row>
    <row r="3" spans="1:8">
      <c r="A3">
        <v>1</v>
      </c>
      <c r="B3">
        <v>204.1</v>
      </c>
      <c r="C3">
        <v>204.8</v>
      </c>
      <c r="D3">
        <f t="shared" ref="D3:D11" si="0">AVERAGE(B3:C3)</f>
        <v>204.45</v>
      </c>
      <c r="E3">
        <f>D8-D3</f>
        <v>14.98</v>
      </c>
      <c r="H3">
        <f>(E3-$F$2)^2</f>
        <v>0.206115999999991</v>
      </c>
    </row>
    <row r="4" spans="1:8">
      <c r="A4">
        <v>2</v>
      </c>
      <c r="B4">
        <v>208.06</v>
      </c>
      <c r="C4">
        <v>207.08</v>
      </c>
      <c r="D4">
        <f t="shared" si="0"/>
        <v>207.57</v>
      </c>
      <c r="E4">
        <f>D9-D4</f>
        <v>15.48</v>
      </c>
      <c r="H4">
        <f>(E4-$F$2)^2</f>
        <v>0.00211600000000092</v>
      </c>
    </row>
    <row r="5" spans="1:8">
      <c r="A5">
        <v>3</v>
      </c>
      <c r="B5">
        <v>210.1</v>
      </c>
      <c r="C5">
        <v>210.1</v>
      </c>
      <c r="D5">
        <f t="shared" si="0"/>
        <v>210.1</v>
      </c>
      <c r="E5">
        <f>D10-D5</f>
        <v>15.45</v>
      </c>
      <c r="H5">
        <f>(E5-$F$2)^2</f>
        <v>0.000256000000000285</v>
      </c>
    </row>
    <row r="6" spans="1:8">
      <c r="A6">
        <v>4</v>
      </c>
      <c r="B6">
        <v>213.36</v>
      </c>
      <c r="C6">
        <v>213</v>
      </c>
      <c r="D6">
        <f t="shared" si="0"/>
        <v>213.18</v>
      </c>
      <c r="E6">
        <f>D11-D6</f>
        <v>15.45</v>
      </c>
      <c r="H6">
        <f>(E6-$F$2)^2</f>
        <v>0.000255999999999375</v>
      </c>
    </row>
    <row r="7" spans="1:8">
      <c r="A7">
        <v>5</v>
      </c>
      <c r="B7">
        <v>216.3</v>
      </c>
      <c r="C7">
        <v>216.38</v>
      </c>
      <c r="D7">
        <f t="shared" si="0"/>
        <v>216.34</v>
      </c>
      <c r="H7">
        <f>SQRT(SUM(H2:H6)/4)</f>
        <v>0.295854694064496</v>
      </c>
    </row>
    <row r="8" spans="1:4">
      <c r="A8">
        <v>6</v>
      </c>
      <c r="B8">
        <v>219.44</v>
      </c>
      <c r="C8">
        <v>219.42</v>
      </c>
      <c r="D8">
        <f t="shared" si="0"/>
        <v>219.43</v>
      </c>
    </row>
    <row r="9" spans="1:4">
      <c r="A9">
        <v>7</v>
      </c>
      <c r="B9">
        <v>222.7</v>
      </c>
      <c r="C9">
        <v>223.4</v>
      </c>
      <c r="D9">
        <f t="shared" si="0"/>
        <v>223.05</v>
      </c>
    </row>
    <row r="10" spans="1:4">
      <c r="A10">
        <v>8</v>
      </c>
      <c r="B10">
        <v>225.48</v>
      </c>
      <c r="C10">
        <v>225.62</v>
      </c>
      <c r="D10">
        <f t="shared" si="0"/>
        <v>225.55</v>
      </c>
    </row>
    <row r="11" spans="1:4">
      <c r="A11">
        <v>9</v>
      </c>
      <c r="B11">
        <v>228.64</v>
      </c>
      <c r="C11">
        <v>228.62</v>
      </c>
      <c r="D11">
        <f t="shared" si="0"/>
        <v>228.63</v>
      </c>
    </row>
    <row r="13" spans="1:11">
      <c r="A13">
        <v>1</v>
      </c>
      <c r="B13">
        <v>189.28</v>
      </c>
      <c r="C13">
        <v>184.18</v>
      </c>
      <c r="D13">
        <f>B13-C13</f>
        <v>5.09999999999999</v>
      </c>
      <c r="E13">
        <f>(D13-$D$18)^2</f>
        <v>0.00159999999999979</v>
      </c>
      <c r="F13">
        <f>1.204*E18</f>
        <v>0.18259564069276</v>
      </c>
      <c r="G13">
        <f>0.02/1.05</f>
        <v>0.019047619047619</v>
      </c>
      <c r="H13">
        <f>SQRT(F13^2+G13^2)</f>
        <v>0.183586436839388</v>
      </c>
      <c r="I13">
        <f>G2*D18/(3.14*(33.04+34.94))</f>
        <v>75.1979791931573</v>
      </c>
      <c r="K13">
        <f>SQRT((5.06*L2/I15)^2+(G2*H13/I15)^2)</f>
        <v>3.23487962447927</v>
      </c>
    </row>
    <row r="14" spans="1:5">
      <c r="A14">
        <v>2</v>
      </c>
      <c r="B14">
        <v>189.32</v>
      </c>
      <c r="C14">
        <v>184.44</v>
      </c>
      <c r="D14">
        <f>B14-C14</f>
        <v>4.88</v>
      </c>
      <c r="E14">
        <f>(D14-$D$18)^2</f>
        <v>0.0324000000000005</v>
      </c>
    </row>
    <row r="15" spans="1:9">
      <c r="A15">
        <v>3</v>
      </c>
      <c r="B15">
        <v>189.24</v>
      </c>
      <c r="C15">
        <v>184.3</v>
      </c>
      <c r="D15">
        <f>B15-C15</f>
        <v>4.94</v>
      </c>
      <c r="E15">
        <f>(D15-$D$18)^2</f>
        <v>0.0143999999999998</v>
      </c>
      <c r="I15">
        <f>3.14*(33.04+34.94)</f>
        <v>213.4572</v>
      </c>
    </row>
    <row r="16" spans="1:5">
      <c r="A16">
        <v>4</v>
      </c>
      <c r="B16">
        <v>189.42</v>
      </c>
      <c r="C16">
        <v>184.16</v>
      </c>
      <c r="D16">
        <f>B16-C16</f>
        <v>5.25999999999999</v>
      </c>
      <c r="E16">
        <f>(D16-$D$18)^2</f>
        <v>0.0399999999999976</v>
      </c>
    </row>
    <row r="17" spans="1:5">
      <c r="A17">
        <v>5</v>
      </c>
      <c r="B17">
        <v>189.38</v>
      </c>
      <c r="C17">
        <v>184.26</v>
      </c>
      <c r="D17">
        <f>B17-C17</f>
        <v>5.12</v>
      </c>
      <c r="E17">
        <f>(D17-$D$18)^2</f>
        <v>0.00360000000000091</v>
      </c>
    </row>
    <row r="18" spans="4:5">
      <c r="D18">
        <f>AVERAGE(D13:D17)</f>
        <v>5.06</v>
      </c>
      <c r="E18">
        <f>SQRT(SUM(E13:E17)/4)</f>
        <v>0.15165750888103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2016-05-25T12:53:40Z</dcterms:created>
  <dcterms:modified xsi:type="dcterms:W3CDTF">2016-05-25T15:35:05Z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