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<sst xmlns="http://schemas.openxmlformats.org/spreadsheetml/2006/main" count="2">
  <si>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铜</t>
  </si>
  <si>
    <t>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</si>
</sst>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2"/>
      <color theme="1"/>
      <name val="宋体"/>
      <charset val="134"/>
    </font>
    <font>
      <sz val="11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17" borderId="12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3"/>
  <sheetViews>
    <sheetView tabSelected="1" workbookViewId="0">
      <selection activeCell="G21" sqref="G21"/>
    </sheetView>
  </sheetViews>
  <sheetFormatPr defaultColWidth="9" defaultRowHeight="13.5" outlineLevelCol="7"/>
  <cols>
    <col min="6" max="8" width="12.625"/>
  </cols>
  <sheetData>
    <row r="1" ht="15" spans="1:7">
      <c r="A1" s="1" t="s">
        <v>0</v>
      </c>
      <c r="B1" s="2">
        <v>135.2</v>
      </c>
      <c r="C1" s="3">
        <v>0.1678</v>
      </c>
      <c r="D1" s="4">
        <v>0.12</v>
      </c>
      <c r="E1" s="1">
        <f t="shared" ref="E1:E6" si="0">D1/(1000*C1)</f>
        <v>0.000715137067938021</v>
      </c>
      <c r="F1" s="1">
        <f t="shared" ref="F1:F6" si="1">E1*3.14*2*2/(B1*1000)</f>
        <v>6.64358104534138e-8</v>
      </c>
      <c r="G1">
        <f>($F$7-F1)^2</f>
        <v>2.17934368061358e-17</v>
      </c>
    </row>
    <row r="2" ht="15" spans="1:7">
      <c r="A2" s="1"/>
      <c r="B2" s="5">
        <v>201.1</v>
      </c>
      <c r="C2" s="6">
        <v>0.1678</v>
      </c>
      <c r="D2" s="6">
        <v>0.19</v>
      </c>
      <c r="E2" s="1">
        <f t="shared" si="0"/>
        <v>0.00113230035756853</v>
      </c>
      <c r="F2" s="1">
        <f t="shared" si="1"/>
        <v>7.07195051768314e-8</v>
      </c>
      <c r="G2">
        <f>($F$7-F2)^2</f>
        <v>1.47955156923246e-19</v>
      </c>
    </row>
    <row r="3" ht="15" spans="1:7">
      <c r="A3" s="1"/>
      <c r="B3" s="5">
        <v>249.7</v>
      </c>
      <c r="C3" s="6">
        <v>0.168</v>
      </c>
      <c r="D3" s="6">
        <v>0.24</v>
      </c>
      <c r="E3" s="1">
        <f t="shared" si="0"/>
        <v>0.00142857142857143</v>
      </c>
      <c r="F3" s="1">
        <f t="shared" si="1"/>
        <v>7.18576577607415e-8</v>
      </c>
      <c r="G3">
        <f>($F$7-F3)^2</f>
        <v>5.67767055992733e-19</v>
      </c>
    </row>
    <row r="4" ht="15" spans="1:7">
      <c r="A4" s="1"/>
      <c r="B4" s="5">
        <v>290</v>
      </c>
      <c r="C4" s="6">
        <v>0.168</v>
      </c>
      <c r="D4" s="6">
        <v>0.28</v>
      </c>
      <c r="E4" s="1">
        <f t="shared" si="0"/>
        <v>0.00166666666666667</v>
      </c>
      <c r="F4" s="1">
        <f t="shared" si="1"/>
        <v>7.2183908045977e-8</v>
      </c>
      <c r="G4">
        <f>($F$7-F4)^2</f>
        <v>1.16586756535241e-18</v>
      </c>
    </row>
    <row r="5" ht="15" spans="1:7">
      <c r="A5" s="1"/>
      <c r="B5" s="5">
        <v>353.6</v>
      </c>
      <c r="C5" s="6">
        <v>0.168</v>
      </c>
      <c r="D5" s="6">
        <v>0.34</v>
      </c>
      <c r="E5" s="1">
        <f t="shared" si="0"/>
        <v>0.00202380952380952</v>
      </c>
      <c r="F5" s="1">
        <f t="shared" si="1"/>
        <v>7.18864468864469e-8</v>
      </c>
      <c r="G5">
        <f>($F$7-F5)^2</f>
        <v>6.11981265812858e-19</v>
      </c>
    </row>
    <row r="6" ht="15" spans="1:7">
      <c r="A6" s="1"/>
      <c r="B6" s="5">
        <v>396</v>
      </c>
      <c r="C6" s="6">
        <v>0.1682</v>
      </c>
      <c r="D6" s="6">
        <v>0.39</v>
      </c>
      <c r="E6" s="1">
        <f t="shared" si="0"/>
        <v>0.00231866825208086</v>
      </c>
      <c r="F6" s="1">
        <f t="shared" si="1"/>
        <v>7.35415991064029e-8</v>
      </c>
      <c r="G6">
        <f>($F$7-F6)^2</f>
        <v>5.94113586006722e-18</v>
      </c>
    </row>
    <row r="7" spans="1:8">
      <c r="A7" s="1"/>
      <c r="B7" s="1"/>
      <c r="C7" s="1"/>
      <c r="D7" s="1"/>
      <c r="E7" s="1"/>
      <c r="F7" s="1">
        <f>AVERAGE(F1:F6)</f>
        <v>7.11041545716356e-8</v>
      </c>
      <c r="G7">
        <f>SUM(G1:G6)</f>
        <v>3.02281437102842e-17</v>
      </c>
      <c r="H7">
        <f>SQRT(G7/5)</f>
        <v>2.4587860301492e-9</v>
      </c>
    </row>
    <row r="8" ht="14.25"/>
    <row r="9" ht="15.75" spans="1:7">
      <c r="A9" s="1" t="s">
        <v>0</v>
      </c>
      <c r="B9" s="7">
        <v>165.6</v>
      </c>
      <c r="C9" s="8">
        <v>0.1678</v>
      </c>
      <c r="D9" s="8">
        <v>0.06</v>
      </c>
      <c r="E9" s="1">
        <f t="shared" ref="E9:E14" si="2">D9/(1000*C9)</f>
        <v>0.000357568533969011</v>
      </c>
      <c r="F9" s="1">
        <f t="shared" ref="F9:F14" si="3">E9*3.14*2*2/(B9*1000)</f>
        <v>2.71199322865385e-8</v>
      </c>
      <c r="G9">
        <f>($F$15-F9)^2</f>
        <v>2.17965835622933e-17</v>
      </c>
    </row>
    <row r="10" ht="15.75" spans="1:7">
      <c r="A10" s="1"/>
      <c r="B10" s="9">
        <v>219</v>
      </c>
      <c r="C10" s="10">
        <v>0.1677</v>
      </c>
      <c r="D10" s="10">
        <v>0.09</v>
      </c>
      <c r="E10" s="1">
        <f t="shared" si="2"/>
        <v>0.000536672629695886</v>
      </c>
      <c r="F10" s="1">
        <f t="shared" si="3"/>
        <v>3.07790330090426e-8</v>
      </c>
      <c r="G10">
        <f>($F$15-F10)^2</f>
        <v>1.01925261405033e-18</v>
      </c>
    </row>
    <row r="11" ht="15.75" spans="1:7">
      <c r="A11" s="1"/>
      <c r="B11" s="9">
        <v>278.8</v>
      </c>
      <c r="C11" s="10">
        <v>0.1678</v>
      </c>
      <c r="D11" s="10">
        <v>0.12</v>
      </c>
      <c r="E11" s="1">
        <f t="shared" si="2"/>
        <v>0.000715137067938021</v>
      </c>
      <c r="F11" s="1">
        <f t="shared" si="3"/>
        <v>3.22170788138506e-8</v>
      </c>
      <c r="G11">
        <f>($F$15-F11)^2</f>
        <v>1.83582590391194e-19</v>
      </c>
    </row>
    <row r="12" ht="15.75" spans="1:7">
      <c r="A12" s="1"/>
      <c r="B12" s="9">
        <v>324.8</v>
      </c>
      <c r="C12" s="10">
        <v>0.1678</v>
      </c>
      <c r="D12" s="10">
        <v>0.14</v>
      </c>
      <c r="E12" s="1">
        <f t="shared" si="2"/>
        <v>0.000834326579261025</v>
      </c>
      <c r="F12" s="1">
        <f t="shared" si="3"/>
        <v>3.22633677201923e-8</v>
      </c>
      <c r="G12">
        <f>($F$15-F12)^2</f>
        <v>2.25391641854331e-19</v>
      </c>
    </row>
    <row r="13" ht="15.75" spans="1:7">
      <c r="A13" s="1"/>
      <c r="B13" s="9">
        <v>374.3</v>
      </c>
      <c r="C13" s="10">
        <v>0.1678</v>
      </c>
      <c r="D13" s="10">
        <v>0.17</v>
      </c>
      <c r="E13" s="1">
        <f t="shared" si="2"/>
        <v>0.00101311084624553</v>
      </c>
      <c r="F13" s="1">
        <f t="shared" si="3"/>
        <v>3.3995918324456e-8</v>
      </c>
      <c r="G13">
        <f>($F$15-F13)^2</f>
        <v>4.87219492404756e-18</v>
      </c>
    </row>
    <row r="14" ht="15.75" spans="1:7">
      <c r="A14" s="1"/>
      <c r="B14" s="9">
        <v>413.7</v>
      </c>
      <c r="C14" s="10">
        <v>0.1679</v>
      </c>
      <c r="D14" s="10">
        <v>0.19</v>
      </c>
      <c r="E14" s="1">
        <f t="shared" si="2"/>
        <v>0.001131625967838</v>
      </c>
      <c r="F14" s="1">
        <f t="shared" si="3"/>
        <v>3.43563503892803e-8</v>
      </c>
      <c r="G14">
        <f>($F$15-F14)^2</f>
        <v>6.59327312341452e-18</v>
      </c>
    </row>
    <row r="15" spans="1:8">
      <c r="A15" s="1"/>
      <c r="B15" s="1"/>
      <c r="C15" s="1"/>
      <c r="D15" s="1"/>
      <c r="E15" s="1"/>
      <c r="F15" s="1">
        <f>AVERAGE(F9:F14)</f>
        <v>3.17886134238934e-8</v>
      </c>
      <c r="G15">
        <f>SUM(G9:G14)</f>
        <v>3.46902784560513e-17</v>
      </c>
      <c r="H15">
        <f>SQRT(G15/5)</f>
        <v>2.63401892385196e-9</v>
      </c>
    </row>
    <row r="16" ht="14.25"/>
    <row r="17" ht="15" spans="1:7">
      <c r="A17" s="1" t="s">
        <v>1</v>
      </c>
      <c r="B17" s="7">
        <v>185</v>
      </c>
      <c r="C17" s="11">
        <v>0.1689</v>
      </c>
      <c r="D17" s="11">
        <v>0.47</v>
      </c>
      <c r="E17" s="1">
        <f t="shared" ref="E17:E22" si="4">D17/(1000*C17)</f>
        <v>0.00278271166370633</v>
      </c>
      <c r="F17" s="1">
        <f t="shared" ref="F17:F22" si="5">E17*3.14*2*2/(B17*1000)</f>
        <v>1.88923559438657e-7</v>
      </c>
      <c r="G17">
        <f>($F$23-F17)^2</f>
        <v>6.71230032904473e-20</v>
      </c>
    </row>
    <row r="18" ht="15" spans="1:7">
      <c r="A18" s="1"/>
      <c r="B18" s="9">
        <v>226.5</v>
      </c>
      <c r="C18" s="12">
        <v>0.1688</v>
      </c>
      <c r="D18" s="12">
        <v>0.57</v>
      </c>
      <c r="E18" s="1">
        <f t="shared" si="4"/>
        <v>0.00337677725118483</v>
      </c>
      <c r="F18" s="1">
        <f t="shared" si="5"/>
        <v>1.87250870970779e-7</v>
      </c>
      <c r="G18">
        <f>($F$23-F18)^2</f>
        <v>3.73173356580084e-18</v>
      </c>
    </row>
    <row r="19" ht="15" spans="1:7">
      <c r="A19" s="1"/>
      <c r="B19" s="9">
        <v>275.9</v>
      </c>
      <c r="C19" s="12">
        <v>0.1689</v>
      </c>
      <c r="D19" s="12">
        <v>0.7</v>
      </c>
      <c r="E19" s="1">
        <f t="shared" si="4"/>
        <v>0.00414446417998816</v>
      </c>
      <c r="F19" s="1">
        <f>E19*3.14*2*2/(B19*1000)</f>
        <v>1.88671511781991e-7</v>
      </c>
      <c r="G19">
        <f>($F$23-F19)^2</f>
        <v>2.61252580072955e-19</v>
      </c>
    </row>
    <row r="20" ht="15" spans="1:7">
      <c r="A20" s="1"/>
      <c r="B20" s="9">
        <v>314.6</v>
      </c>
      <c r="C20" s="12">
        <v>0.1688</v>
      </c>
      <c r="D20" s="12">
        <v>0.8</v>
      </c>
      <c r="E20" s="1">
        <f t="shared" si="4"/>
        <v>0.004739336492891</v>
      </c>
      <c r="F20" s="1">
        <f t="shared" si="5"/>
        <v>1.89211908298509e-7</v>
      </c>
      <c r="G20">
        <f>($F$23-F20)^2</f>
        <v>8.56603245123721e-22</v>
      </c>
    </row>
    <row r="21" ht="15" spans="1:7">
      <c r="A21" s="1"/>
      <c r="B21" s="9">
        <v>371.2</v>
      </c>
      <c r="C21" s="12">
        <v>0.1689</v>
      </c>
      <c r="D21" s="12">
        <v>0.95</v>
      </c>
      <c r="E21" s="1">
        <f t="shared" si="4"/>
        <v>0.00562462995855536</v>
      </c>
      <c r="F21" s="1">
        <f t="shared" si="5"/>
        <v>1.90316142994222e-7</v>
      </c>
      <c r="G21">
        <f>($F$23-F21)^2</f>
        <v>1.28482787402787e-18</v>
      </c>
    </row>
    <row r="22" ht="15" spans="1:7">
      <c r="A22" s="1"/>
      <c r="B22" s="9">
        <v>413.3</v>
      </c>
      <c r="C22" s="12">
        <v>0.1689</v>
      </c>
      <c r="D22" s="12">
        <v>1.06</v>
      </c>
      <c r="E22" s="1">
        <f t="shared" si="4"/>
        <v>0.00627590290112493</v>
      </c>
      <c r="F22" s="1">
        <f t="shared" si="5"/>
        <v>1.90721849596247e-7</v>
      </c>
      <c r="G22">
        <f>($F$23-F22)^2</f>
        <v>2.36916460071711e-18</v>
      </c>
    </row>
    <row r="23" spans="1:8">
      <c r="A23" s="1"/>
      <c r="B23" s="1"/>
      <c r="C23" s="1"/>
      <c r="D23" s="1"/>
      <c r="E23" s="1"/>
      <c r="F23" s="1">
        <f>AVERAGE(F17:F22)</f>
        <v>1.89182640513401e-7</v>
      </c>
      <c r="G23">
        <f>SUM(G17:G22)</f>
        <v>7.71495822715434e-18</v>
      </c>
      <c r="H23">
        <f>SQRT(G23/5)</f>
        <v>1.24217214806599e-9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SmallAPlus</dc:creator>
  <dcterms:created xsi:type="dcterms:W3CDTF">2017-04-26T15:35:12Z</dcterms:created>
  <dcterms:modified xsi:type="dcterms:W3CDTF">2017-04-26T16:04:36Z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