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ry\Aleia\Pedidos\"/>
    </mc:Choice>
  </mc:AlternateContent>
  <xr:revisionPtr revIDLastSave="0" documentId="13_ncr:1_{CB424C93-F237-4065-BA87-4F96425DC712}" xr6:coauthVersionLast="47" xr6:coauthVersionMax="47" xr10:uidLastSave="{00000000-0000-0000-0000-000000000000}"/>
  <bookViews>
    <workbookView xWindow="30" yWindow="30" windowWidth="20445" windowHeight="10890" xr2:uid="{CF94273D-66B0-48A6-AC8A-340E0069A1FD}"/>
  </bookViews>
  <sheets>
    <sheet name="Hoja1" sheetId="1" r:id="rId1"/>
    <sheet name="Hoja2" sheetId="4" r:id="rId2"/>
    <sheet name="45" sheetId="2" r:id="rId3"/>
    <sheet name="72" sheetId="3" r:id="rId4"/>
  </sheets>
  <definedNames>
    <definedName name="_xlnm.Print_Area" localSheetId="0">Hoja1!$B$23:$H$52</definedName>
    <definedName name="_xlnm.Print_Area" localSheetId="1">Hoja2!$B$2:$H$34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P40" i="1"/>
  <c r="P42" i="1" s="1"/>
  <c r="G40" i="1"/>
  <c r="G42" i="1" s="1"/>
  <c r="G20" i="1"/>
  <c r="P18" i="1"/>
  <c r="G18" i="1"/>
  <c r="M28" i="1"/>
  <c r="M27" i="1"/>
  <c r="N24" i="1"/>
  <c r="D28" i="1"/>
  <c r="D27" i="1"/>
  <c r="E24" i="1"/>
  <c r="F12" i="2"/>
  <c r="F15" i="3"/>
  <c r="G16" i="2"/>
  <c r="F15" i="2"/>
  <c r="F14" i="2"/>
  <c r="F11" i="2"/>
  <c r="F13" i="2"/>
  <c r="F10" i="2"/>
  <c r="F9" i="2"/>
  <c r="F8" i="2"/>
  <c r="F7" i="2"/>
  <c r="F6" i="2"/>
  <c r="F5" i="2"/>
  <c r="F4" i="2"/>
  <c r="F16" i="2" s="1"/>
  <c r="F3" i="2"/>
  <c r="F2" i="2"/>
  <c r="F17" i="3"/>
  <c r="F18" i="3"/>
  <c r="F16" i="3"/>
  <c r="F14" i="3"/>
  <c r="F3" i="3"/>
  <c r="F4" i="3"/>
  <c r="F5" i="3"/>
  <c r="F6" i="3"/>
  <c r="F7" i="3"/>
  <c r="F8" i="3"/>
  <c r="F9" i="3"/>
  <c r="F10" i="3"/>
  <c r="F11" i="3"/>
  <c r="F12" i="3"/>
  <c r="F13" i="3"/>
  <c r="P20" i="1"/>
  <c r="F37" i="3" l="1"/>
  <c r="G38" i="3" s="1"/>
  <c r="H37" i="3" s="1"/>
  <c r="G17" i="2"/>
  <c r="H16" i="2" s="1"/>
  <c r="F19" i="3"/>
  <c r="G20" i="3" s="1"/>
  <c r="H19" i="3" s="1"/>
</calcChain>
</file>

<file path=xl/sharedStrings.xml><?xml version="1.0" encoding="utf-8"?>
<sst xmlns="http://schemas.openxmlformats.org/spreadsheetml/2006/main" count="250" uniqueCount="93">
  <si>
    <t>Producto</t>
  </si>
  <si>
    <t xml:space="preserve">Descripción </t>
  </si>
  <si>
    <t>Cantidad</t>
  </si>
  <si>
    <t>Domicilio</t>
  </si>
  <si>
    <t>Azucar</t>
  </si>
  <si>
    <t>Total</t>
  </si>
  <si>
    <t>Subtotal</t>
  </si>
  <si>
    <t>Valor Unidad</t>
  </si>
  <si>
    <t>ORDEN DE SERVICIO</t>
  </si>
  <si>
    <t>Tipo de evento:</t>
  </si>
  <si>
    <t>Razón social (Cliente):</t>
  </si>
  <si>
    <t>Dirección:</t>
  </si>
  <si>
    <t>Fecha y hora del evento:</t>
  </si>
  <si>
    <t>Nit o id de cliente:</t>
  </si>
  <si>
    <t>830055758-1</t>
  </si>
  <si>
    <t>MEDIHUMANA COLOMBIA  S.A</t>
  </si>
  <si>
    <t xml:space="preserve">Sabores Aleia </t>
  </si>
  <si>
    <t>Correo: yuryara001@yahoo.es</t>
  </si>
  <si>
    <t>001</t>
  </si>
  <si>
    <t>316 5276022</t>
  </si>
  <si>
    <t>Teléfono de contacto</t>
  </si>
  <si>
    <t>Nombre de contacto:</t>
  </si>
  <si>
    <t>Sabores Aleia agradece su preferencia y pone a su disposición la siguiente selección para su evento social.</t>
  </si>
  <si>
    <t>MEDIGLOBAL IPS S.A.S</t>
  </si>
  <si>
    <t>900448559.3</t>
  </si>
  <si>
    <t>Nit. 52879525-7</t>
  </si>
  <si>
    <t>Cel: 300 5603950</t>
  </si>
  <si>
    <t>Calle 90 # 19A-49 ofc 706</t>
  </si>
  <si>
    <t>Av cra 45 # 106-15</t>
  </si>
  <si>
    <t xml:space="preserve">Cupcakes </t>
  </si>
  <si>
    <t xml:space="preserve">Harina </t>
  </si>
  <si>
    <t xml:space="preserve">Mantequilla </t>
  </si>
  <si>
    <t>Leche</t>
  </si>
  <si>
    <t>Sal</t>
  </si>
  <si>
    <t xml:space="preserve">Polvo de hornear </t>
  </si>
  <si>
    <t>Bicarbonato</t>
  </si>
  <si>
    <t xml:space="preserve">Huevos </t>
  </si>
  <si>
    <t xml:space="preserve">Vainilla </t>
  </si>
  <si>
    <t>Maracuya</t>
  </si>
  <si>
    <t>Plásticos</t>
  </si>
  <si>
    <t>Gramos</t>
  </si>
  <si>
    <t>Mililitro</t>
  </si>
  <si>
    <t>Leche condensada</t>
  </si>
  <si>
    <t>Unidades</t>
  </si>
  <si>
    <t>Trasporte</t>
  </si>
  <si>
    <t>Unidad de medida</t>
  </si>
  <si>
    <t>Precio</t>
  </si>
  <si>
    <t>Gasto de la unidad de medida</t>
  </si>
  <si>
    <t>Valor</t>
  </si>
  <si>
    <t>Impresión topper</t>
  </si>
  <si>
    <t>Palillos</t>
  </si>
  <si>
    <t>Limón</t>
  </si>
  <si>
    <t>Mashcream</t>
  </si>
  <si>
    <t>CUENTA DE COBRO</t>
  </si>
  <si>
    <t>Fecha:</t>
  </si>
  <si>
    <t>Debe a:</t>
  </si>
  <si>
    <t xml:space="preserve">Por concepto de : </t>
  </si>
  <si>
    <t>Cordialmente,</t>
  </si>
  <si>
    <t>Yury Katherine Yara Rodriguez
C.C 52879525 de Bogotá
Celular: 300 5603950</t>
  </si>
  <si>
    <t>YURY KATHERINE YARA RODRIGUEZ</t>
  </si>
  <si>
    <t>CC. 52879525</t>
  </si>
  <si>
    <t xml:space="preserve">Favor efectuar el pago en consignación al banco AV Villas cuenta No. 052915084. </t>
  </si>
  <si>
    <t>COTIZACIÓN</t>
  </si>
  <si>
    <t>Mousse</t>
  </si>
  <si>
    <t>Cheesecake</t>
  </si>
  <si>
    <t>Sabores Aleia tiene el gusto de presentarle gran variedad en sabores y presentación de postres fríos:</t>
  </si>
  <si>
    <t xml:space="preserve">Observación: </t>
  </si>
  <si>
    <t>Andrea Sánchez Lesmes</t>
  </si>
  <si>
    <t xml:space="preserve">De acuerdo a soliciud se entrega en empaque individual minipack S con bisagra capacidad 8oz </t>
  </si>
  <si>
    <t>Postre frutal base en galleta triturada, crema de frutas decorada con dulce de fruta.
Sabores:
Fresa
Mora
Frutos rojos
Lulo
Maracuya
Café
Durazno</t>
  </si>
  <si>
    <t>&gt; 50</t>
  </si>
  <si>
    <t>N/A</t>
  </si>
  <si>
    <t>Postre base en galleta triturada, crema cheesecake de frutas o sabor a elección decorada con dulce de fruta.
Sabores:
Fresa
Mora
Frutos rojos
Lulo
Limón
Feijoa
Maracuya
Durazno
Piña
Café
Chocolate</t>
  </si>
  <si>
    <t>&gt; 20</t>
  </si>
  <si>
    <t>Postre base en galleta triturada, crema cheesecake + Mousse de licor o sabor a elección decorada con dulce de fruta o.
Sabores:
Baileys
Licor de café
Daiquiri de fresa
Tiramisú</t>
  </si>
  <si>
    <t>Especiales Cheesecake + Mousse</t>
  </si>
  <si>
    <t xml:space="preserve">Transporte </t>
  </si>
  <si>
    <t>Fecha: 18/03/21</t>
  </si>
  <si>
    <t xml:space="preserve">Para negocio </t>
  </si>
  <si>
    <t>Al realizar el pedido se envia Orden de servicio donde se confirman las especificaciones y cantidades del postre a despachar, y se adjuntan documentos a solicitud de su organaización, para efectuar el pago realizarlo por favor a nombre de Yury Katherine Yara Rodriguez en consignación al banco AV Villas o Bancolombia.</t>
  </si>
  <si>
    <t>Quedo atenta y a disposición de sus comentarios y solicitudes.</t>
  </si>
  <si>
    <t>003</t>
  </si>
  <si>
    <t>004</t>
  </si>
  <si>
    <t>Fecha: 06/07/21</t>
  </si>
  <si>
    <t xml:space="preserve">Aniversario Mediglobal </t>
  </si>
  <si>
    <t>07/07/2021 10:30 a.m.</t>
  </si>
  <si>
    <t>Impresión logo</t>
  </si>
  <si>
    <t>Crema de Wisky</t>
  </si>
  <si>
    <t>Cupcakes con masa especial de Baileys + Crema pastelera saborizada con Baileys + Decoración en pastillaje impreso con logo de empresa "mediglobal 10 años" + Relleno de leche condensada.
Se entrega en caja nido plástica X 6 unidades</t>
  </si>
  <si>
    <t>Entregado a conformidad a en Av cra 45 # 106-15 el día 07 de julio de 2021 a las 3:40 pm.</t>
  </si>
  <si>
    <t>Entregado a conformidad a en Av cra 45 # 106-15 el día 07 de julio de 2021 a las 3:55 pm.</t>
  </si>
  <si>
    <t>La suma de doscientos veintiun mil quinientos pesos ($221.500)</t>
  </si>
  <si>
    <t>La suma de ciento veintidos mil quinientos pesos ($122.500)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</si>
</sst>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43" formatCode="_-* #,##0.00_-;\-* #,##0.00_-;_-* &quot;-&quot;??_-;_-@_-"/>
    <numFmt numFmtId="164" formatCode="&quot;$&quot;\ #,##0.00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Calibri"/>
      <family val="2"/>
    </font>
    <font>
      <b/>
      <sz val="11"/>
      <color theme="1"/>
      <name val="Lucida Calligraphy"/>
      <family val="4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FCFD"/>
        <bgColor indexed="64"/>
      </patternFill>
    </fill>
    <fill>
      <patternFill patternType="solid">
        <fgColor rgb="FFADF5F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49" fontId="5" fillId="2" borderId="0" xfId="1" applyNumberFormat="1" applyFont="1" applyFill="1" applyBorder="1" applyAlignment="1">
      <alignment horizontal="right"/>
    </xf>
    <xf numFmtId="0" fontId="0" fillId="2" borderId="11" xfId="0" applyFill="1" applyBorder="1"/>
    <xf numFmtId="0" fontId="3" fillId="2" borderId="0" xfId="0" applyFont="1" applyFill="1" applyBorder="1" applyAlignment="1">
      <alignment horizontal="center"/>
    </xf>
    <xf numFmtId="49" fontId="3" fillId="2" borderId="0" xfId="1" applyNumberFormat="1" applyFont="1" applyFill="1" applyBorder="1" applyAlignment="1">
      <alignment horizontal="right"/>
    </xf>
    <xf numFmtId="0" fontId="4" fillId="2" borderId="0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/>
    <xf numFmtId="165" fontId="0" fillId="2" borderId="1" xfId="0" applyNumberFormat="1" applyFill="1" applyBorder="1"/>
    <xf numFmtId="14" fontId="0" fillId="2" borderId="1" xfId="0" applyNumberFormat="1" applyFill="1" applyBorder="1"/>
    <xf numFmtId="165" fontId="0" fillId="2" borderId="1" xfId="0" applyNumberFormat="1" applyFill="1" applyBorder="1" applyAlignment="1">
      <alignment horizontal="right" vertical="center"/>
    </xf>
    <xf numFmtId="165" fontId="6" fillId="3" borderId="1" xfId="0" applyNumberFormat="1" applyFont="1" applyFill="1" applyBorder="1" applyAlignment="1">
      <alignment horizontal="right"/>
    </xf>
    <xf numFmtId="0" fontId="0" fillId="2" borderId="6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6" fontId="0" fillId="0" borderId="0" xfId="0" applyNumberFormat="1"/>
    <xf numFmtId="1" fontId="0" fillId="0" borderId="0" xfId="0" applyNumberFormat="1"/>
    <xf numFmtId="9" fontId="0" fillId="0" borderId="0" xfId="2" applyFont="1"/>
    <xf numFmtId="0" fontId="0" fillId="0" borderId="8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0" xfId="0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Border="1" applyAlignment="1">
      <alignment horizontal="left"/>
    </xf>
    <xf numFmtId="0" fontId="0" fillId="0" borderId="11" xfId="0" applyFill="1" applyBorder="1"/>
    <xf numFmtId="0" fontId="3" fillId="0" borderId="0" xfId="0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right"/>
    </xf>
    <xf numFmtId="0" fontId="4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4" xfId="0" applyFill="1" applyBorder="1"/>
    <xf numFmtId="0" fontId="0" fillId="0" borderId="1" xfId="0" applyFill="1" applyBorder="1"/>
    <xf numFmtId="0" fontId="0" fillId="0" borderId="7" xfId="0" applyFill="1" applyBorder="1" applyAlignment="1">
      <alignment vertical="center" wrapText="1"/>
    </xf>
    <xf numFmtId="165" fontId="0" fillId="0" borderId="1" xfId="0" applyNumberFormat="1" applyFill="1" applyBorder="1"/>
    <xf numFmtId="165" fontId="6" fillId="0" borderId="1" xfId="0" applyNumberFormat="1" applyFont="1" applyFill="1" applyBorder="1" applyAlignment="1">
      <alignment horizontal="right"/>
    </xf>
    <xf numFmtId="165" fontId="6" fillId="0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2" fillId="2" borderId="5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165" fontId="6" fillId="2" borderId="0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3FCFD"/>
      <color rgb="FFADF5F9"/>
      <color rgb="FFCCFFFF"/>
      <color rgb="FF66FFFF"/>
      <color rgb="FFFFCC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0</xdr:rowOff>
    </xdr:from>
    <xdr:to>
      <xdr:col>2</xdr:col>
      <xdr:colOff>1581150</xdr:colOff>
      <xdr:row>7</xdr:row>
      <xdr:rowOff>45726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321F75-A7E6-4EA1-B209-DE4657566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1657350" y="190500"/>
          <a:ext cx="1447800" cy="950601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oneCellAnchor>
    <xdr:from>
      <xdr:col>11</xdr:col>
      <xdr:colOff>133350</xdr:colOff>
      <xdr:row>2</xdr:row>
      <xdr:rowOff>0</xdr:rowOff>
    </xdr:from>
    <xdr:ext cx="1447800" cy="950601"/>
    <xdr:pic>
      <xdr:nvPicPr>
        <xdr:cNvPr id="6" name="Imagen 5">
          <a:extLst>
            <a:ext uri="{FF2B5EF4-FFF2-40B4-BE49-F238E27FC236}">
              <a16:creationId xmlns:a16="http://schemas.microsoft.com/office/drawing/2014/main" id="{C4B4AE49-E3E3-464D-ABA4-7666656D7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476250" y="390525"/>
          <a:ext cx="1447800" cy="950601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oneCellAnchor>
    <xdr:from>
      <xdr:col>2</xdr:col>
      <xdr:colOff>333375</xdr:colOff>
      <xdr:row>22</xdr:row>
      <xdr:rowOff>171451</xdr:rowOff>
    </xdr:from>
    <xdr:ext cx="1200150" cy="787998"/>
    <xdr:pic>
      <xdr:nvPicPr>
        <xdr:cNvPr id="5" name="Imagen 4">
          <a:extLst>
            <a:ext uri="{FF2B5EF4-FFF2-40B4-BE49-F238E27FC236}">
              <a16:creationId xmlns:a16="http://schemas.microsoft.com/office/drawing/2014/main" id="{862CC8CA-8672-469F-8CF2-DC1F8C440D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676275" y="5429251"/>
          <a:ext cx="1200150" cy="787998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 editAs="oneCell">
    <xdr:from>
      <xdr:col>2</xdr:col>
      <xdr:colOff>76200</xdr:colOff>
      <xdr:row>48</xdr:row>
      <xdr:rowOff>104775</xdr:rowOff>
    </xdr:from>
    <xdr:to>
      <xdr:col>2</xdr:col>
      <xdr:colOff>1419648</xdr:colOff>
      <xdr:row>49</xdr:row>
      <xdr:rowOff>352589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E70EC-252F-4B4B-B990-EC3D2A5F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9100" y="11620500"/>
          <a:ext cx="1343448" cy="438314"/>
        </a:xfrm>
        <a:prstGeom prst="rect">
          <a:avLst/>
        </a:prstGeom>
      </xdr:spPr>
    </xdr:pic>
    <xdr:clientData/>
  </xdr:twoCellAnchor>
  <xdr:oneCellAnchor>
    <xdr:from>
      <xdr:col>11</xdr:col>
      <xdr:colOff>333375</xdr:colOff>
      <xdr:row>22</xdr:row>
      <xdr:rowOff>171451</xdr:rowOff>
    </xdr:from>
    <xdr:ext cx="1200150" cy="787998"/>
    <xdr:pic>
      <xdr:nvPicPr>
        <xdr:cNvPr id="9" name="Imagen 8">
          <a:extLst>
            <a:ext uri="{FF2B5EF4-FFF2-40B4-BE49-F238E27FC236}">
              <a16:creationId xmlns:a16="http://schemas.microsoft.com/office/drawing/2014/main" id="{5BA829DA-1556-4AC4-8A72-17A4E52CE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676275" y="5429251"/>
          <a:ext cx="1200150" cy="787998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oneCellAnchor>
    <xdr:from>
      <xdr:col>11</xdr:col>
      <xdr:colOff>76200</xdr:colOff>
      <xdr:row>48</xdr:row>
      <xdr:rowOff>104775</xdr:rowOff>
    </xdr:from>
    <xdr:ext cx="1343448" cy="438314"/>
    <xdr:pic>
      <xdr:nvPicPr>
        <xdr:cNvPr id="10" name="Imagen 9">
          <a:extLst>
            <a:ext uri="{FF2B5EF4-FFF2-40B4-BE49-F238E27FC236}">
              <a16:creationId xmlns:a16="http://schemas.microsoft.com/office/drawing/2014/main" id="{2358E920-46CC-4BE2-AE2B-13BA8D949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9100" y="11791950"/>
          <a:ext cx="1343448" cy="4383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0</xdr:rowOff>
    </xdr:from>
    <xdr:to>
      <xdr:col>2</xdr:col>
      <xdr:colOff>1581150</xdr:colOff>
      <xdr:row>6</xdr:row>
      <xdr:rowOff>188601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337C81-0D7E-4317-A79E-28D1623105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476250" y="390525"/>
          <a:ext cx="1447800" cy="950601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76200</xdr:colOff>
      <xdr:row>30</xdr:row>
      <xdr:rowOff>104775</xdr:rowOff>
    </xdr:from>
    <xdr:to>
      <xdr:col>2</xdr:col>
      <xdr:colOff>1419648</xdr:colOff>
      <xdr:row>32</xdr:row>
      <xdr:rowOff>95414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D90EE1-4412-4205-A4F5-B75B8A8BA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9100" y="11791950"/>
          <a:ext cx="1343448" cy="438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2700-DD48-477D-9A48-87918BF8CACD}">
  <dimension ref="B1:Q52"/>
  <sheetViews>
    <sheetView showGridLines="0" tabSelected="1" topLeftCell="E8" zoomScaleNormal="100" workbookViewId="0">
      <selection activeCell="K23" sqref="K23:Q52"/>
    </sheetView>
  </sheetViews>
  <sheetFormatPr baseColWidth="10" defaultRowHeight="15" x14ac:dyDescent="0.25"/>
  <cols>
    <col min="1" max="1" width="2.42578125" customWidth="1"/>
    <col min="2" max="2" width="2.7109375" customWidth="1"/>
    <col min="3" max="3" width="24.7109375" customWidth="1"/>
    <col min="4" max="4" width="41.140625" customWidth="1"/>
    <col min="5" max="5" width="11.42578125" customWidth="1"/>
    <col min="6" max="6" width="12.5703125" bestFit="1" customWidth="1"/>
    <col min="7" max="7" width="20.140625" bestFit="1" customWidth="1"/>
    <col min="8" max="8" width="3" customWidth="1"/>
    <col min="9" max="9" width="3" style="29" customWidth="1"/>
    <col min="10" max="10" width="3.42578125" customWidth="1"/>
    <col min="11" max="11" width="2.7109375" customWidth="1"/>
    <col min="12" max="12" width="24.85546875" customWidth="1"/>
    <col min="13" max="13" width="41.140625" customWidth="1"/>
    <col min="15" max="15" width="12.5703125" bestFit="1" customWidth="1"/>
    <col min="16" max="16" width="20.140625" bestFit="1" customWidth="1"/>
    <col min="17" max="17" width="3" customWidth="1"/>
  </cols>
  <sheetData>
    <row r="1" spans="2:17" ht="15.75" thickBot="1" x14ac:dyDescent="0.3"/>
    <row r="2" spans="2:17" x14ac:dyDescent="0.25">
      <c r="B2" s="1"/>
      <c r="C2" s="2"/>
      <c r="D2" s="2"/>
      <c r="E2" s="2"/>
      <c r="F2" s="2"/>
      <c r="G2" s="2"/>
      <c r="H2" s="3"/>
      <c r="I2" s="30"/>
      <c r="K2" s="1"/>
      <c r="L2" s="2"/>
      <c r="M2" s="2"/>
      <c r="N2" s="2"/>
      <c r="O2" s="2"/>
      <c r="P2" s="2"/>
      <c r="Q2" s="3"/>
    </row>
    <row r="3" spans="2:17" ht="17.25" x14ac:dyDescent="0.35">
      <c r="B3" s="4"/>
      <c r="C3" s="5"/>
      <c r="D3" s="85" t="s">
        <v>8</v>
      </c>
      <c r="E3" s="85"/>
      <c r="F3" s="6" t="s">
        <v>81</v>
      </c>
      <c r="G3" s="5" t="s">
        <v>83</v>
      </c>
      <c r="H3" s="7"/>
      <c r="I3" s="30"/>
      <c r="K3" s="4"/>
      <c r="L3" s="5"/>
      <c r="M3" s="85" t="s">
        <v>8</v>
      </c>
      <c r="N3" s="85"/>
      <c r="O3" s="6" t="s">
        <v>82</v>
      </c>
      <c r="P3" s="5" t="s">
        <v>83</v>
      </c>
      <c r="Q3" s="7"/>
    </row>
    <row r="4" spans="2:17" ht="9" customHeight="1" x14ac:dyDescent="0.35">
      <c r="B4" s="4"/>
      <c r="C4" s="5"/>
      <c r="D4" s="8"/>
      <c r="E4" s="8"/>
      <c r="F4" s="8"/>
      <c r="G4" s="9"/>
      <c r="H4" s="7"/>
      <c r="I4" s="30"/>
      <c r="K4" s="4"/>
      <c r="L4" s="5"/>
      <c r="M4" s="8"/>
      <c r="N4" s="8"/>
      <c r="O4" s="8"/>
      <c r="P4" s="9"/>
      <c r="Q4" s="7"/>
    </row>
    <row r="5" spans="2:17" x14ac:dyDescent="0.25">
      <c r="B5" s="4"/>
      <c r="C5" s="5"/>
      <c r="D5" s="10" t="s">
        <v>16</v>
      </c>
      <c r="E5" s="5" t="s">
        <v>25</v>
      </c>
      <c r="F5" s="5"/>
      <c r="G5" s="5"/>
      <c r="H5" s="7"/>
      <c r="I5" s="30"/>
      <c r="K5" s="4"/>
      <c r="L5" s="5"/>
      <c r="M5" s="10" t="s">
        <v>16</v>
      </c>
      <c r="N5" s="5" t="s">
        <v>25</v>
      </c>
      <c r="O5" s="5"/>
      <c r="P5" s="5"/>
      <c r="Q5" s="7"/>
    </row>
    <row r="6" spans="2:17" x14ac:dyDescent="0.25">
      <c r="B6" s="4"/>
      <c r="C6" s="5"/>
      <c r="D6" s="5" t="s">
        <v>17</v>
      </c>
      <c r="E6" s="5" t="s">
        <v>26</v>
      </c>
      <c r="F6" s="5"/>
      <c r="G6" s="5"/>
      <c r="H6" s="7"/>
      <c r="I6" s="30"/>
      <c r="K6" s="4"/>
      <c r="L6" s="5"/>
      <c r="M6" s="5" t="s">
        <v>17</v>
      </c>
      <c r="N6" s="5" t="s">
        <v>26</v>
      </c>
      <c r="O6" s="5"/>
      <c r="P6" s="5"/>
      <c r="Q6" s="7"/>
    </row>
    <row r="7" spans="2:17" x14ac:dyDescent="0.25">
      <c r="B7" s="4"/>
      <c r="C7" s="5"/>
      <c r="D7" s="5"/>
      <c r="E7" s="5"/>
      <c r="F7" s="5"/>
      <c r="G7" s="5"/>
      <c r="H7" s="7"/>
      <c r="I7" s="30"/>
      <c r="K7" s="4"/>
      <c r="L7" s="5"/>
      <c r="M7" s="5"/>
      <c r="N7" s="5"/>
      <c r="O7" s="5"/>
      <c r="P7" s="5"/>
      <c r="Q7" s="7"/>
    </row>
    <row r="8" spans="2:17" x14ac:dyDescent="0.25">
      <c r="B8" s="4"/>
      <c r="C8" s="5"/>
      <c r="D8" s="5"/>
      <c r="E8" s="5"/>
      <c r="F8" s="5"/>
      <c r="G8" s="5"/>
      <c r="H8" s="7"/>
      <c r="I8" s="30"/>
      <c r="K8" s="4"/>
      <c r="L8" s="5"/>
      <c r="M8" s="5"/>
      <c r="N8" s="5"/>
      <c r="O8" s="5"/>
      <c r="P8" s="5"/>
      <c r="Q8" s="7"/>
    </row>
    <row r="9" spans="2:17" ht="15.75" thickBot="1" x14ac:dyDescent="0.3">
      <c r="B9" s="4"/>
      <c r="C9" s="5"/>
      <c r="D9" s="5"/>
      <c r="E9" s="5"/>
      <c r="F9" s="5"/>
      <c r="G9" s="5"/>
      <c r="H9" s="7"/>
      <c r="I9" s="30"/>
      <c r="K9" s="4"/>
      <c r="L9" s="5"/>
      <c r="M9" s="5"/>
      <c r="N9" s="5"/>
      <c r="O9" s="5"/>
      <c r="P9" s="5"/>
      <c r="Q9" s="7"/>
    </row>
    <row r="10" spans="2:17" ht="15.75" thickBot="1" x14ac:dyDescent="0.3">
      <c r="B10" s="4"/>
      <c r="C10" s="21" t="s">
        <v>9</v>
      </c>
      <c r="D10" s="11" t="s">
        <v>84</v>
      </c>
      <c r="E10" s="83" t="s">
        <v>12</v>
      </c>
      <c r="F10" s="84"/>
      <c r="G10" s="25" t="s">
        <v>85</v>
      </c>
      <c r="H10" s="7"/>
      <c r="I10" s="30"/>
      <c r="K10" s="4"/>
      <c r="L10" s="21" t="s">
        <v>9</v>
      </c>
      <c r="M10" s="11" t="s">
        <v>84</v>
      </c>
      <c r="N10" s="83" t="s">
        <v>12</v>
      </c>
      <c r="O10" s="84"/>
      <c r="P10" s="25" t="s">
        <v>85</v>
      </c>
      <c r="Q10" s="7"/>
    </row>
    <row r="11" spans="2:17" ht="15.75" thickBot="1" x14ac:dyDescent="0.3">
      <c r="B11" s="4"/>
      <c r="C11" s="21" t="s">
        <v>10</v>
      </c>
      <c r="D11" s="11" t="s">
        <v>15</v>
      </c>
      <c r="E11" s="83" t="s">
        <v>13</v>
      </c>
      <c r="F11" s="84"/>
      <c r="G11" s="11" t="s">
        <v>14</v>
      </c>
      <c r="H11" s="7"/>
      <c r="I11" s="30"/>
      <c r="K11" s="4"/>
      <c r="L11" s="21" t="s">
        <v>10</v>
      </c>
      <c r="M11" s="11" t="s">
        <v>23</v>
      </c>
      <c r="N11" s="83" t="s">
        <v>13</v>
      </c>
      <c r="O11" s="84"/>
      <c r="P11" s="11" t="s">
        <v>24</v>
      </c>
      <c r="Q11" s="7"/>
    </row>
    <row r="12" spans="2:17" ht="15.75" thickBot="1" x14ac:dyDescent="0.3">
      <c r="B12" s="4"/>
      <c r="C12" s="21" t="s">
        <v>11</v>
      </c>
      <c r="D12" s="11" t="s">
        <v>28</v>
      </c>
      <c r="E12" s="83" t="s">
        <v>20</v>
      </c>
      <c r="F12" s="84"/>
      <c r="G12" s="11" t="s">
        <v>19</v>
      </c>
      <c r="H12" s="7"/>
      <c r="I12" s="30"/>
      <c r="K12" s="4"/>
      <c r="L12" s="21" t="s">
        <v>11</v>
      </c>
      <c r="M12" s="11" t="s">
        <v>27</v>
      </c>
      <c r="N12" s="83" t="s">
        <v>20</v>
      </c>
      <c r="O12" s="84"/>
      <c r="P12" s="11" t="s">
        <v>19</v>
      </c>
      <c r="Q12" s="7"/>
    </row>
    <row r="13" spans="2:17" ht="15.75" thickBot="1" x14ac:dyDescent="0.3">
      <c r="B13" s="4"/>
      <c r="C13" s="21" t="s">
        <v>21</v>
      </c>
      <c r="D13" s="86"/>
      <c r="E13" s="87"/>
      <c r="F13" s="87"/>
      <c r="G13" s="88"/>
      <c r="H13" s="7"/>
      <c r="I13" s="30"/>
      <c r="K13" s="4"/>
      <c r="L13" s="21" t="s">
        <v>21</v>
      </c>
      <c r="M13" s="86"/>
      <c r="N13" s="87"/>
      <c r="O13" s="87"/>
      <c r="P13" s="88"/>
      <c r="Q13" s="7"/>
    </row>
    <row r="14" spans="2:17" x14ac:dyDescent="0.25">
      <c r="B14" s="4"/>
      <c r="C14" s="5"/>
      <c r="D14" s="5"/>
      <c r="E14" s="5"/>
      <c r="F14" s="5"/>
      <c r="G14" s="5"/>
      <c r="H14" s="7"/>
      <c r="I14" s="30"/>
      <c r="K14" s="4"/>
      <c r="L14" s="5"/>
      <c r="M14" s="5"/>
      <c r="N14" s="5"/>
      <c r="O14" s="5"/>
      <c r="P14" s="5"/>
      <c r="Q14" s="7"/>
    </row>
    <row r="15" spans="2:17" x14ac:dyDescent="0.25">
      <c r="B15" s="4"/>
      <c r="C15" s="92" t="s">
        <v>22</v>
      </c>
      <c r="D15" s="92"/>
      <c r="E15" s="92"/>
      <c r="F15" s="92"/>
      <c r="G15" s="92"/>
      <c r="H15" s="7"/>
      <c r="I15" s="30"/>
      <c r="K15" s="4"/>
      <c r="L15" s="92" t="s">
        <v>22</v>
      </c>
      <c r="M15" s="92"/>
      <c r="N15" s="92"/>
      <c r="O15" s="92"/>
      <c r="P15" s="92"/>
      <c r="Q15" s="7"/>
    </row>
    <row r="16" spans="2:17" ht="15.75" thickBot="1" x14ac:dyDescent="0.3">
      <c r="B16" s="4"/>
      <c r="C16" s="5"/>
      <c r="D16" s="5"/>
      <c r="E16" s="5"/>
      <c r="F16" s="5"/>
      <c r="G16" s="5"/>
      <c r="H16" s="7"/>
      <c r="I16" s="30"/>
      <c r="K16" s="4"/>
      <c r="L16" s="5"/>
      <c r="M16" s="5"/>
      <c r="N16" s="5"/>
      <c r="O16" s="5"/>
      <c r="P16" s="5"/>
      <c r="Q16" s="7"/>
    </row>
    <row r="17" spans="2:17" ht="15.75" thickBot="1" x14ac:dyDescent="0.3">
      <c r="B17" s="4"/>
      <c r="C17" s="22" t="s">
        <v>0</v>
      </c>
      <c r="D17" s="22" t="s">
        <v>1</v>
      </c>
      <c r="E17" s="22" t="s">
        <v>2</v>
      </c>
      <c r="F17" s="22" t="s">
        <v>7</v>
      </c>
      <c r="G17" s="22" t="s">
        <v>6</v>
      </c>
      <c r="H17" s="7"/>
      <c r="I17" s="30"/>
      <c r="K17" s="4"/>
      <c r="L17" s="12" t="s">
        <v>0</v>
      </c>
      <c r="M17" s="12" t="s">
        <v>1</v>
      </c>
      <c r="N17" s="12" t="s">
        <v>2</v>
      </c>
      <c r="O17" s="12" t="s">
        <v>7</v>
      </c>
      <c r="P17" s="12" t="s">
        <v>6</v>
      </c>
      <c r="Q17" s="7"/>
    </row>
    <row r="18" spans="2:17" ht="93" customHeight="1" thickBot="1" x14ac:dyDescent="0.3">
      <c r="B18" s="4"/>
      <c r="C18" s="28" t="s">
        <v>29</v>
      </c>
      <c r="D18" s="13" t="s">
        <v>88</v>
      </c>
      <c r="E18" s="14">
        <v>47</v>
      </c>
      <c r="F18" s="26">
        <v>4500</v>
      </c>
      <c r="G18" s="26">
        <f>E18*F18</f>
        <v>211500</v>
      </c>
      <c r="H18" s="7"/>
      <c r="I18" s="30"/>
      <c r="K18" s="4"/>
      <c r="L18" s="28" t="s">
        <v>29</v>
      </c>
      <c r="M18" s="13" t="s">
        <v>88</v>
      </c>
      <c r="N18" s="14">
        <v>25</v>
      </c>
      <c r="O18" s="26">
        <v>4500</v>
      </c>
      <c r="P18" s="26">
        <f>N18*O18</f>
        <v>112500</v>
      </c>
      <c r="Q18" s="7"/>
    </row>
    <row r="19" spans="2:17" ht="15.75" thickBot="1" x14ac:dyDescent="0.3">
      <c r="B19" s="4"/>
      <c r="C19" s="15"/>
      <c r="D19" s="16" t="s">
        <v>3</v>
      </c>
      <c r="E19" s="11">
        <v>1</v>
      </c>
      <c r="F19" s="24">
        <v>10000</v>
      </c>
      <c r="G19" s="24">
        <v>10000</v>
      </c>
      <c r="H19" s="7"/>
      <c r="I19" s="30"/>
      <c r="K19" s="4"/>
      <c r="L19" s="20"/>
      <c r="M19" s="16" t="s">
        <v>3</v>
      </c>
      <c r="N19" s="11">
        <v>1</v>
      </c>
      <c r="O19" s="24">
        <v>10000</v>
      </c>
      <c r="P19" s="24">
        <v>10000</v>
      </c>
      <c r="Q19" s="7"/>
    </row>
    <row r="20" spans="2:17" ht="16.5" thickBot="1" x14ac:dyDescent="0.3">
      <c r="B20" s="4"/>
      <c r="C20" s="89" t="s">
        <v>5</v>
      </c>
      <c r="D20" s="90"/>
      <c r="E20" s="90"/>
      <c r="F20" s="91"/>
      <c r="G20" s="27">
        <f>+G18+G19</f>
        <v>221500</v>
      </c>
      <c r="H20" s="7"/>
      <c r="I20" s="30"/>
      <c r="K20" s="4"/>
      <c r="L20" s="89" t="s">
        <v>5</v>
      </c>
      <c r="M20" s="90"/>
      <c r="N20" s="90"/>
      <c r="O20" s="91"/>
      <c r="P20" s="23">
        <f>+P18+P19</f>
        <v>122500</v>
      </c>
      <c r="Q20" s="7"/>
    </row>
    <row r="21" spans="2:17" ht="15.75" thickBot="1" x14ac:dyDescent="0.3">
      <c r="B21" s="17"/>
      <c r="C21" s="18"/>
      <c r="D21" s="18"/>
      <c r="E21" s="18"/>
      <c r="F21" s="18"/>
      <c r="G21" s="18"/>
      <c r="H21" s="19"/>
      <c r="I21" s="30"/>
      <c r="K21" s="17"/>
      <c r="L21" s="18"/>
      <c r="M21" s="18"/>
      <c r="N21" s="18"/>
      <c r="O21" s="18"/>
      <c r="P21" s="18"/>
      <c r="Q21" s="19"/>
    </row>
    <row r="22" spans="2:17" ht="15.75" thickBot="1" x14ac:dyDescent="0.3"/>
    <row r="23" spans="2:17" x14ac:dyDescent="0.25">
      <c r="B23" s="34"/>
      <c r="C23" s="35"/>
      <c r="D23" s="35"/>
      <c r="E23" s="35"/>
      <c r="F23" s="35"/>
      <c r="G23" s="35"/>
      <c r="H23" s="36"/>
      <c r="J23" s="29"/>
      <c r="K23" s="34"/>
      <c r="L23" s="35"/>
      <c r="M23" s="35"/>
      <c r="N23" s="35"/>
      <c r="O23" s="35"/>
      <c r="P23" s="35"/>
      <c r="Q23" s="36"/>
    </row>
    <row r="24" spans="2:17" ht="30.75" customHeight="1" x14ac:dyDescent="0.35">
      <c r="B24" s="37"/>
      <c r="C24" s="30"/>
      <c r="D24" s="38" t="s">
        <v>53</v>
      </c>
      <c r="E24" s="39" t="str">
        <f>+F3</f>
        <v>003</v>
      </c>
      <c r="F24" s="40" t="s">
        <v>54</v>
      </c>
      <c r="G24" s="41">
        <v>44386</v>
      </c>
      <c r="H24" s="42"/>
      <c r="J24" s="29"/>
      <c r="K24" s="37"/>
      <c r="L24" s="30"/>
      <c r="M24" s="38" t="s">
        <v>53</v>
      </c>
      <c r="N24" s="39" t="str">
        <f>+O3</f>
        <v>004</v>
      </c>
      <c r="O24" s="40" t="s">
        <v>54</v>
      </c>
      <c r="P24" s="41">
        <v>44386</v>
      </c>
      <c r="Q24" s="42"/>
    </row>
    <row r="25" spans="2:17" ht="17.25" x14ac:dyDescent="0.35">
      <c r="B25" s="37"/>
      <c r="C25" s="30"/>
      <c r="D25" s="43"/>
      <c r="E25" s="43"/>
      <c r="F25" s="43"/>
      <c r="G25" s="44"/>
      <c r="H25" s="42"/>
      <c r="J25" s="29"/>
      <c r="K25" s="37"/>
      <c r="L25" s="30"/>
      <c r="M25" s="43"/>
      <c r="N25" s="43"/>
      <c r="O25" s="43"/>
      <c r="P25" s="44"/>
      <c r="Q25" s="42"/>
    </row>
    <row r="26" spans="2:17" x14ac:dyDescent="0.25">
      <c r="B26" s="37"/>
      <c r="C26" s="30"/>
      <c r="D26" s="45"/>
      <c r="E26" s="30"/>
      <c r="F26" s="30"/>
      <c r="G26" s="30"/>
      <c r="H26" s="42"/>
      <c r="J26" s="29"/>
      <c r="K26" s="37"/>
      <c r="L26" s="30"/>
      <c r="M26" s="45"/>
      <c r="N26" s="30"/>
      <c r="O26" s="30"/>
      <c r="P26" s="30"/>
      <c r="Q26" s="42"/>
    </row>
    <row r="27" spans="2:17" x14ac:dyDescent="0.25">
      <c r="B27" s="37"/>
      <c r="C27" s="30"/>
      <c r="D27" s="76" t="str">
        <f>+D11</f>
        <v>MEDIHUMANA COLOMBIA  S.A</v>
      </c>
      <c r="E27" s="76"/>
      <c r="F27" s="76"/>
      <c r="G27" s="30"/>
      <c r="H27" s="42"/>
      <c r="J27" s="29"/>
      <c r="K27" s="37"/>
      <c r="L27" s="30"/>
      <c r="M27" s="76" t="str">
        <f>+M11</f>
        <v>MEDIGLOBAL IPS S.A.S</v>
      </c>
      <c r="N27" s="76"/>
      <c r="O27" s="76"/>
      <c r="P27" s="30"/>
      <c r="Q27" s="42"/>
    </row>
    <row r="28" spans="2:17" x14ac:dyDescent="0.25">
      <c r="B28" s="37"/>
      <c r="C28" s="30"/>
      <c r="D28" s="76" t="str">
        <f>+G11</f>
        <v>830055758-1</v>
      </c>
      <c r="E28" s="76"/>
      <c r="F28" s="76"/>
      <c r="G28" s="30"/>
      <c r="H28" s="42"/>
      <c r="J28" s="29"/>
      <c r="K28" s="37"/>
      <c r="L28" s="30"/>
      <c r="M28" s="76" t="str">
        <f>+P11</f>
        <v>900448559.3</v>
      </c>
      <c r="N28" s="76"/>
      <c r="O28" s="76"/>
      <c r="P28" s="30"/>
      <c r="Q28" s="42"/>
    </row>
    <row r="29" spans="2:17" x14ac:dyDescent="0.25">
      <c r="B29" s="37"/>
      <c r="C29" s="30"/>
      <c r="D29" s="30"/>
      <c r="E29" s="30"/>
      <c r="F29" s="30"/>
      <c r="G29" s="30"/>
      <c r="H29" s="42"/>
      <c r="J29" s="29"/>
      <c r="K29" s="37"/>
      <c r="L29" s="30"/>
      <c r="M29" s="30"/>
      <c r="N29" s="30"/>
      <c r="O29" s="30"/>
      <c r="P29" s="30"/>
      <c r="Q29" s="42"/>
    </row>
    <row r="30" spans="2:17" x14ac:dyDescent="0.25">
      <c r="B30" s="37"/>
      <c r="C30" s="30"/>
      <c r="D30" s="76" t="s">
        <v>55</v>
      </c>
      <c r="E30" s="76"/>
      <c r="F30" s="76"/>
      <c r="G30" s="30"/>
      <c r="H30" s="42"/>
      <c r="J30" s="29"/>
      <c r="K30" s="37"/>
      <c r="L30" s="30"/>
      <c r="M30" s="76" t="s">
        <v>55</v>
      </c>
      <c r="N30" s="76"/>
      <c r="O30" s="76"/>
      <c r="P30" s="30"/>
      <c r="Q30" s="42"/>
    </row>
    <row r="31" spans="2:17" x14ac:dyDescent="0.25">
      <c r="B31" s="37"/>
      <c r="C31" s="30"/>
      <c r="D31" s="30"/>
      <c r="E31" s="79"/>
      <c r="F31" s="79"/>
      <c r="G31" s="46"/>
      <c r="H31" s="42"/>
      <c r="J31" s="29"/>
      <c r="K31" s="37"/>
      <c r="L31" s="30"/>
      <c r="M31" s="30"/>
      <c r="N31" s="79"/>
      <c r="O31" s="79"/>
      <c r="P31" s="46"/>
      <c r="Q31" s="42"/>
    </row>
    <row r="32" spans="2:17" x14ac:dyDescent="0.25">
      <c r="B32" s="37"/>
      <c r="C32" s="30"/>
      <c r="D32" s="76" t="s">
        <v>59</v>
      </c>
      <c r="E32" s="76"/>
      <c r="F32" s="76"/>
      <c r="G32" s="30"/>
      <c r="H32" s="42"/>
      <c r="J32" s="29"/>
      <c r="K32" s="37"/>
      <c r="L32" s="30"/>
      <c r="M32" s="76" t="s">
        <v>59</v>
      </c>
      <c r="N32" s="76"/>
      <c r="O32" s="76"/>
      <c r="P32" s="30"/>
      <c r="Q32" s="42"/>
    </row>
    <row r="33" spans="2:17" x14ac:dyDescent="0.25">
      <c r="B33" s="37"/>
      <c r="C33" s="30"/>
      <c r="D33" s="76" t="s">
        <v>60</v>
      </c>
      <c r="E33" s="76"/>
      <c r="F33" s="76"/>
      <c r="G33" s="30"/>
      <c r="H33" s="42"/>
      <c r="J33" s="29"/>
      <c r="K33" s="37"/>
      <c r="L33" s="30"/>
      <c r="M33" s="76" t="s">
        <v>60</v>
      </c>
      <c r="N33" s="76"/>
      <c r="O33" s="76"/>
      <c r="P33" s="30"/>
      <c r="Q33" s="42"/>
    </row>
    <row r="34" spans="2:17" x14ac:dyDescent="0.25">
      <c r="B34" s="37"/>
      <c r="C34" s="30"/>
      <c r="D34" s="76"/>
      <c r="E34" s="76"/>
      <c r="F34" s="76"/>
      <c r="G34" s="76"/>
      <c r="H34" s="42"/>
      <c r="J34" s="29"/>
      <c r="K34" s="37"/>
      <c r="L34" s="30"/>
      <c r="M34" s="76"/>
      <c r="N34" s="76"/>
      <c r="O34" s="76"/>
      <c r="P34" s="76"/>
      <c r="Q34" s="42"/>
    </row>
    <row r="35" spans="2:17" x14ac:dyDescent="0.25">
      <c r="B35" s="37"/>
      <c r="C35" s="30"/>
      <c r="D35" s="76" t="s">
        <v>91</v>
      </c>
      <c r="E35" s="76"/>
      <c r="F35" s="76"/>
      <c r="G35" s="30"/>
      <c r="H35" s="42"/>
      <c r="J35" s="29"/>
      <c r="K35" s="37"/>
      <c r="L35" s="30"/>
      <c r="M35" s="76" t="s">
        <v>92</v>
      </c>
      <c r="N35" s="76"/>
      <c r="O35" s="76"/>
      <c r="P35" s="30"/>
      <c r="Q35" s="42"/>
    </row>
    <row r="36" spans="2:17" x14ac:dyDescent="0.25">
      <c r="B36" s="37"/>
      <c r="C36" s="79"/>
      <c r="D36" s="79"/>
      <c r="E36" s="79"/>
      <c r="F36" s="79"/>
      <c r="G36" s="79"/>
      <c r="H36" s="42"/>
      <c r="J36" s="29"/>
      <c r="K36" s="37"/>
      <c r="L36" s="79"/>
      <c r="M36" s="79"/>
      <c r="N36" s="79"/>
      <c r="O36" s="79"/>
      <c r="P36" s="79"/>
      <c r="Q36" s="42"/>
    </row>
    <row r="37" spans="2:17" x14ac:dyDescent="0.25">
      <c r="B37" s="37"/>
      <c r="C37" s="47" t="s">
        <v>56</v>
      </c>
      <c r="D37" s="47"/>
      <c r="E37" s="47"/>
      <c r="F37" s="47"/>
      <c r="G37" s="47"/>
      <c r="H37" s="42"/>
      <c r="J37" s="29"/>
      <c r="K37" s="37"/>
      <c r="L37" s="47" t="s">
        <v>56</v>
      </c>
      <c r="M37" s="47"/>
      <c r="N37" s="47"/>
      <c r="O37" s="47"/>
      <c r="P37" s="47"/>
      <c r="Q37" s="42"/>
    </row>
    <row r="38" spans="2:17" ht="15.75" thickBot="1" x14ac:dyDescent="0.3">
      <c r="B38" s="37"/>
      <c r="C38" s="30"/>
      <c r="D38" s="30"/>
      <c r="E38" s="30"/>
      <c r="F38" s="30"/>
      <c r="G38" s="30"/>
      <c r="H38" s="42"/>
      <c r="J38" s="29"/>
      <c r="K38" s="37"/>
      <c r="L38" s="30"/>
      <c r="M38" s="30"/>
      <c r="N38" s="30"/>
      <c r="O38" s="30"/>
      <c r="P38" s="30"/>
      <c r="Q38" s="42"/>
    </row>
    <row r="39" spans="2:17" ht="15.75" thickBot="1" x14ac:dyDescent="0.3">
      <c r="B39" s="37"/>
      <c r="C39" s="48" t="s">
        <v>0</v>
      </c>
      <c r="D39" s="48" t="s">
        <v>1</v>
      </c>
      <c r="E39" s="48" t="s">
        <v>2</v>
      </c>
      <c r="F39" s="48" t="s">
        <v>7</v>
      </c>
      <c r="G39" s="48" t="s">
        <v>6</v>
      </c>
      <c r="H39" s="42"/>
      <c r="J39" s="29"/>
      <c r="K39" s="37"/>
      <c r="L39" s="48" t="s">
        <v>0</v>
      </c>
      <c r="M39" s="48" t="s">
        <v>1</v>
      </c>
      <c r="N39" s="48" t="s">
        <v>2</v>
      </c>
      <c r="O39" s="48" t="s">
        <v>7</v>
      </c>
      <c r="P39" s="48" t="s">
        <v>6</v>
      </c>
      <c r="Q39" s="42"/>
    </row>
    <row r="40" spans="2:17" ht="90.75" thickBot="1" x14ac:dyDescent="0.3">
      <c r="B40" s="37"/>
      <c r="C40" s="49" t="s">
        <v>29</v>
      </c>
      <c r="D40" s="13" t="s">
        <v>88</v>
      </c>
      <c r="E40" s="50">
        <v>47</v>
      </c>
      <c r="F40" s="51">
        <v>4500</v>
      </c>
      <c r="G40" s="51">
        <f>E40*F40</f>
        <v>211500</v>
      </c>
      <c r="H40" s="42"/>
      <c r="J40" s="29"/>
      <c r="K40" s="37"/>
      <c r="L40" s="49" t="s">
        <v>29</v>
      </c>
      <c r="M40" s="13" t="s">
        <v>88</v>
      </c>
      <c r="N40" s="50">
        <v>25</v>
      </c>
      <c r="O40" s="51">
        <v>4500</v>
      </c>
      <c r="P40" s="51">
        <f>N40*O40</f>
        <v>112500</v>
      </c>
      <c r="Q40" s="42"/>
    </row>
    <row r="41" spans="2:17" ht="15.75" thickBot="1" x14ac:dyDescent="0.3">
      <c r="B41" s="37"/>
      <c r="C41" s="52"/>
      <c r="D41" s="53" t="s">
        <v>3</v>
      </c>
      <c r="E41" s="54">
        <v>1</v>
      </c>
      <c r="F41" s="56">
        <v>10000</v>
      </c>
      <c r="G41" s="56">
        <v>10000</v>
      </c>
      <c r="H41" s="42"/>
      <c r="J41" s="29"/>
      <c r="K41" s="37"/>
      <c r="L41" s="55"/>
      <c r="M41" s="53" t="s">
        <v>3</v>
      </c>
      <c r="N41" s="54">
        <v>1</v>
      </c>
      <c r="O41" s="56">
        <v>10000</v>
      </c>
      <c r="P41" s="56">
        <v>10000</v>
      </c>
      <c r="Q41" s="42"/>
    </row>
    <row r="42" spans="2:17" ht="16.5" thickBot="1" x14ac:dyDescent="0.3">
      <c r="B42" s="37"/>
      <c r="C42" s="80" t="s">
        <v>5</v>
      </c>
      <c r="D42" s="81"/>
      <c r="E42" s="81"/>
      <c r="F42" s="82"/>
      <c r="G42" s="57">
        <f>+G41+G40</f>
        <v>221500</v>
      </c>
      <c r="H42" s="42"/>
      <c r="J42" s="29"/>
      <c r="K42" s="37"/>
      <c r="L42" s="80" t="s">
        <v>5</v>
      </c>
      <c r="M42" s="81"/>
      <c r="N42" s="81"/>
      <c r="O42" s="82"/>
      <c r="P42" s="58">
        <f>+P40+P41</f>
        <v>122500</v>
      </c>
      <c r="Q42" s="42"/>
    </row>
    <row r="43" spans="2:17" ht="15.75" x14ac:dyDescent="0.25">
      <c r="B43" s="37"/>
      <c r="C43" s="59"/>
      <c r="D43" s="59"/>
      <c r="E43" s="59"/>
      <c r="F43" s="59"/>
      <c r="G43" s="60"/>
      <c r="H43" s="42"/>
      <c r="J43" s="29"/>
      <c r="K43" s="37"/>
      <c r="L43" s="59"/>
      <c r="M43" s="59"/>
      <c r="N43" s="59"/>
      <c r="O43" s="59"/>
      <c r="P43" s="60"/>
      <c r="Q43" s="42"/>
    </row>
    <row r="44" spans="2:17" x14ac:dyDescent="0.25">
      <c r="B44" s="37"/>
      <c r="C44" s="77" t="s">
        <v>90</v>
      </c>
      <c r="D44" s="77"/>
      <c r="E44" s="77"/>
      <c r="F44" s="77"/>
      <c r="G44" s="77"/>
      <c r="H44" s="42"/>
      <c r="J44" s="29"/>
      <c r="K44" s="37"/>
      <c r="L44" s="77" t="s">
        <v>89</v>
      </c>
      <c r="M44" s="77"/>
      <c r="N44" s="77"/>
      <c r="O44" s="77"/>
      <c r="P44" s="77"/>
      <c r="Q44" s="42"/>
    </row>
    <row r="45" spans="2:17" ht="15.75" x14ac:dyDescent="0.25">
      <c r="B45" s="37"/>
      <c r="C45" s="59"/>
      <c r="D45" s="59"/>
      <c r="E45" s="59"/>
      <c r="F45" s="59"/>
      <c r="G45" s="60"/>
      <c r="H45" s="42"/>
      <c r="J45" s="29"/>
      <c r="K45" s="37"/>
      <c r="L45" s="59"/>
      <c r="M45" s="59"/>
      <c r="N45" s="59"/>
      <c r="O45" s="59"/>
      <c r="P45" s="60"/>
      <c r="Q45" s="42"/>
    </row>
    <row r="46" spans="2:17" ht="32.25" customHeight="1" x14ac:dyDescent="0.25">
      <c r="B46" s="37"/>
      <c r="C46" s="78" t="s">
        <v>61</v>
      </c>
      <c r="D46" s="78"/>
      <c r="E46" s="78"/>
      <c r="F46" s="78"/>
      <c r="G46" s="78"/>
      <c r="H46" s="42"/>
      <c r="J46" s="29"/>
      <c r="K46" s="37"/>
      <c r="L46" s="78" t="s">
        <v>61</v>
      </c>
      <c r="M46" s="78"/>
      <c r="N46" s="78"/>
      <c r="O46" s="78"/>
      <c r="P46" s="78"/>
      <c r="Q46" s="42"/>
    </row>
    <row r="47" spans="2:17" x14ac:dyDescent="0.25">
      <c r="B47" s="37"/>
      <c r="C47" s="61"/>
      <c r="D47" s="61"/>
      <c r="E47" s="61"/>
      <c r="F47" s="61"/>
      <c r="G47" s="61"/>
      <c r="H47" s="42"/>
      <c r="J47" s="29"/>
      <c r="K47" s="37"/>
      <c r="L47" s="61"/>
      <c r="M47" s="61"/>
      <c r="N47" s="61"/>
      <c r="O47" s="61"/>
      <c r="P47" s="61"/>
      <c r="Q47" s="42"/>
    </row>
    <row r="48" spans="2:17" x14ac:dyDescent="0.25">
      <c r="B48" s="37"/>
      <c r="C48" s="61" t="s">
        <v>57</v>
      </c>
      <c r="D48" s="61"/>
      <c r="E48" s="61"/>
      <c r="F48" s="61"/>
      <c r="G48" s="61"/>
      <c r="H48" s="42"/>
      <c r="J48" s="29"/>
      <c r="K48" s="37"/>
      <c r="L48" s="61" t="s">
        <v>57</v>
      </c>
      <c r="M48" s="61"/>
      <c r="N48" s="61"/>
      <c r="O48" s="61"/>
      <c r="P48" s="61"/>
      <c r="Q48" s="42"/>
    </row>
    <row r="49" spans="2:17" x14ac:dyDescent="0.25">
      <c r="B49" s="37"/>
      <c r="C49" s="61"/>
      <c r="D49" s="61"/>
      <c r="E49" s="61"/>
      <c r="F49" s="61"/>
      <c r="G49" s="61"/>
      <c r="H49" s="42"/>
      <c r="J49" s="29"/>
      <c r="K49" s="37"/>
      <c r="L49" s="61"/>
      <c r="M49" s="61"/>
      <c r="N49" s="61"/>
      <c r="O49" s="61"/>
      <c r="P49" s="61"/>
      <c r="Q49" s="42"/>
    </row>
    <row r="50" spans="2:17" ht="30.75" customHeight="1" thickBot="1" x14ac:dyDescent="0.3">
      <c r="B50" s="37"/>
      <c r="C50" s="62"/>
      <c r="D50" s="61"/>
      <c r="E50" s="61"/>
      <c r="F50" s="61"/>
      <c r="G50" s="61"/>
      <c r="H50" s="42"/>
      <c r="J50" s="29"/>
      <c r="K50" s="37"/>
      <c r="L50" s="62"/>
      <c r="M50" s="61"/>
      <c r="N50" s="61"/>
      <c r="O50" s="61"/>
      <c r="P50" s="61"/>
      <c r="Q50" s="42"/>
    </row>
    <row r="51" spans="2:17" ht="45" customHeight="1" x14ac:dyDescent="0.25">
      <c r="B51" s="37"/>
      <c r="C51" s="78" t="s">
        <v>58</v>
      </c>
      <c r="D51" s="78"/>
      <c r="E51" s="61"/>
      <c r="F51" s="61"/>
      <c r="G51" s="61"/>
      <c r="H51" s="42"/>
      <c r="J51" s="29"/>
      <c r="K51" s="37"/>
      <c r="L51" s="78" t="s">
        <v>58</v>
      </c>
      <c r="M51" s="78"/>
      <c r="N51" s="61"/>
      <c r="O51" s="61"/>
      <c r="P51" s="61"/>
      <c r="Q51" s="42"/>
    </row>
    <row r="52" spans="2:17" ht="15.75" thickBot="1" x14ac:dyDescent="0.3">
      <c r="B52" s="63"/>
      <c r="C52" s="64"/>
      <c r="D52" s="64"/>
      <c r="E52" s="64"/>
      <c r="F52" s="64"/>
      <c r="G52" s="64"/>
      <c r="H52" s="65"/>
      <c r="J52" s="29"/>
      <c r="K52" s="63"/>
      <c r="L52" s="64"/>
      <c r="M52" s="64"/>
      <c r="N52" s="64"/>
      <c r="O52" s="64"/>
      <c r="P52" s="64"/>
      <c r="Q52" s="65"/>
    </row>
  </sheetData>
  <mergeCells count="40">
    <mergeCell ref="N12:O12"/>
    <mergeCell ref="M13:P13"/>
    <mergeCell ref="C20:F20"/>
    <mergeCell ref="L20:O20"/>
    <mergeCell ref="E12:F12"/>
    <mergeCell ref="D13:G13"/>
    <mergeCell ref="C15:G15"/>
    <mergeCell ref="L15:P15"/>
    <mergeCell ref="E10:F10"/>
    <mergeCell ref="E11:F11"/>
    <mergeCell ref="D3:E3"/>
    <mergeCell ref="M3:N3"/>
    <mergeCell ref="N10:O10"/>
    <mergeCell ref="N11:O11"/>
    <mergeCell ref="C42:F42"/>
    <mergeCell ref="D27:F27"/>
    <mergeCell ref="D28:F28"/>
    <mergeCell ref="D30:F30"/>
    <mergeCell ref="D32:F32"/>
    <mergeCell ref="D33:F33"/>
    <mergeCell ref="D35:F35"/>
    <mergeCell ref="E31:F31"/>
    <mergeCell ref="D34:G34"/>
    <mergeCell ref="C36:G36"/>
    <mergeCell ref="M27:O27"/>
    <mergeCell ref="M28:O28"/>
    <mergeCell ref="C44:G44"/>
    <mergeCell ref="C46:G46"/>
    <mergeCell ref="C51:D51"/>
    <mergeCell ref="M30:O30"/>
    <mergeCell ref="N31:O31"/>
    <mergeCell ref="M32:O32"/>
    <mergeCell ref="M33:O33"/>
    <mergeCell ref="M34:P34"/>
    <mergeCell ref="M35:O35"/>
    <mergeCell ref="L36:P36"/>
    <mergeCell ref="L42:O42"/>
    <mergeCell ref="L44:P44"/>
    <mergeCell ref="L46:P46"/>
    <mergeCell ref="L51:M51"/>
  </mergeCells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1E0E-15A0-4318-9094-5D3C3BC9A31F}">
  <sheetPr>
    <pageSetUpPr fitToPage="1"/>
  </sheetPr>
  <dimension ref="B1:H34"/>
  <sheetViews>
    <sheetView showGridLines="0" topLeftCell="A4" workbookViewId="0">
      <selection activeCell="L34" sqref="L34"/>
    </sheetView>
  </sheetViews>
  <sheetFormatPr baseColWidth="10" defaultRowHeight="15" x14ac:dyDescent="0.25"/>
  <cols>
    <col min="1" max="2" width="2.7109375" customWidth="1"/>
    <col min="3" max="3" width="24.7109375" customWidth="1"/>
    <col min="4" max="4" width="41.140625" customWidth="1"/>
    <col min="6" max="6" width="12.5703125" bestFit="1" customWidth="1"/>
    <col min="7" max="7" width="20.140625" bestFit="1" customWidth="1"/>
    <col min="8" max="8" width="3" customWidth="1"/>
  </cols>
  <sheetData>
    <row r="1" spans="2:8" ht="15.75" thickBot="1" x14ac:dyDescent="0.3"/>
    <row r="2" spans="2:8" x14ac:dyDescent="0.25">
      <c r="B2" s="1"/>
      <c r="C2" s="2"/>
      <c r="D2" s="2"/>
      <c r="E2" s="2"/>
      <c r="F2" s="2"/>
      <c r="G2" s="2"/>
      <c r="H2" s="3"/>
    </row>
    <row r="3" spans="2:8" ht="17.25" x14ac:dyDescent="0.35">
      <c r="B3" s="4"/>
      <c r="C3" s="5"/>
      <c r="D3" s="85" t="s">
        <v>62</v>
      </c>
      <c r="E3" s="85"/>
      <c r="F3" s="6" t="s">
        <v>18</v>
      </c>
      <c r="G3" s="5" t="s">
        <v>77</v>
      </c>
      <c r="H3" s="7"/>
    </row>
    <row r="4" spans="2:8" ht="17.25" x14ac:dyDescent="0.35">
      <c r="B4" s="4"/>
      <c r="C4" s="5"/>
      <c r="D4" s="8"/>
      <c r="E4" s="8"/>
      <c r="F4" s="8"/>
      <c r="G4" s="9"/>
      <c r="H4" s="7"/>
    </row>
    <row r="5" spans="2:8" x14ac:dyDescent="0.25">
      <c r="B5" s="4"/>
      <c r="C5" s="5"/>
      <c r="D5" s="10" t="s">
        <v>16</v>
      </c>
      <c r="E5" s="5" t="s">
        <v>25</v>
      </c>
      <c r="F5" s="5"/>
      <c r="G5" s="5"/>
      <c r="H5" s="7"/>
    </row>
    <row r="6" spans="2:8" x14ac:dyDescent="0.25">
      <c r="B6" s="4"/>
      <c r="C6" s="5"/>
      <c r="D6" s="5" t="s">
        <v>17</v>
      </c>
      <c r="E6" s="5" t="s">
        <v>26</v>
      </c>
      <c r="F6" s="5"/>
      <c r="G6" s="5"/>
      <c r="H6" s="7"/>
    </row>
    <row r="7" spans="2:8" x14ac:dyDescent="0.25">
      <c r="B7" s="4"/>
      <c r="C7" s="5"/>
      <c r="D7" s="5"/>
      <c r="E7" s="5"/>
      <c r="F7" s="5"/>
      <c r="G7" s="5"/>
      <c r="H7" s="7"/>
    </row>
    <row r="8" spans="2:8" x14ac:dyDescent="0.25">
      <c r="B8" s="4"/>
      <c r="C8" s="5"/>
      <c r="D8" s="5"/>
      <c r="E8" s="5"/>
      <c r="F8" s="5"/>
      <c r="G8" s="5"/>
      <c r="H8" s="7"/>
    </row>
    <row r="9" spans="2:8" ht="15.75" thickBot="1" x14ac:dyDescent="0.3">
      <c r="B9" s="4"/>
      <c r="C9" s="5"/>
      <c r="D9" s="5"/>
      <c r="E9" s="5"/>
      <c r="F9" s="5"/>
      <c r="G9" s="5"/>
      <c r="H9" s="7"/>
    </row>
    <row r="10" spans="2:8" ht="15.75" thickBot="1" x14ac:dyDescent="0.3">
      <c r="B10" s="4"/>
      <c r="C10" s="21" t="s">
        <v>9</v>
      </c>
      <c r="D10" s="11" t="s">
        <v>78</v>
      </c>
      <c r="E10" s="83" t="s">
        <v>12</v>
      </c>
      <c r="F10" s="84"/>
      <c r="G10" s="25"/>
      <c r="H10" s="7"/>
    </row>
    <row r="11" spans="2:8" ht="15.75" thickBot="1" x14ac:dyDescent="0.3">
      <c r="B11" s="4"/>
      <c r="C11" s="21" t="s">
        <v>10</v>
      </c>
      <c r="D11" s="11" t="s">
        <v>67</v>
      </c>
      <c r="E11" s="83" t="s">
        <v>13</v>
      </c>
      <c r="F11" s="84"/>
      <c r="G11" s="11"/>
      <c r="H11" s="7"/>
    </row>
    <row r="12" spans="2:8" ht="15.75" thickBot="1" x14ac:dyDescent="0.3">
      <c r="B12" s="4"/>
      <c r="C12" s="21" t="s">
        <v>11</v>
      </c>
      <c r="D12" s="11"/>
      <c r="E12" s="83" t="s">
        <v>20</v>
      </c>
      <c r="F12" s="84"/>
      <c r="G12" s="11"/>
      <c r="H12" s="7"/>
    </row>
    <row r="13" spans="2:8" ht="15.75" thickBot="1" x14ac:dyDescent="0.3">
      <c r="B13" s="4"/>
      <c r="C13" s="21" t="s">
        <v>21</v>
      </c>
      <c r="D13" s="86" t="s">
        <v>67</v>
      </c>
      <c r="E13" s="87"/>
      <c r="F13" s="87"/>
      <c r="G13" s="88"/>
      <c r="H13" s="7"/>
    </row>
    <row r="14" spans="2:8" x14ac:dyDescent="0.25">
      <c r="B14" s="4"/>
      <c r="C14" s="5"/>
      <c r="D14" s="5"/>
      <c r="E14" s="5"/>
      <c r="F14" s="5"/>
      <c r="G14" s="5"/>
      <c r="H14" s="7"/>
    </row>
    <row r="15" spans="2:8" x14ac:dyDescent="0.25">
      <c r="B15" s="4"/>
      <c r="C15" s="95" t="s">
        <v>65</v>
      </c>
      <c r="D15" s="96"/>
      <c r="E15" s="96"/>
      <c r="F15" s="96"/>
      <c r="G15" s="96"/>
      <c r="H15" s="7"/>
    </row>
    <row r="16" spans="2:8" ht="15.75" thickBot="1" x14ac:dyDescent="0.3">
      <c r="B16" s="4"/>
      <c r="C16" s="5"/>
      <c r="D16" s="5"/>
      <c r="E16" s="5"/>
      <c r="F16" s="5"/>
      <c r="G16" s="5"/>
      <c r="H16" s="7"/>
    </row>
    <row r="17" spans="2:8" ht="15.75" thickBot="1" x14ac:dyDescent="0.3">
      <c r="B17" s="4"/>
      <c r="C17" s="22" t="s">
        <v>0</v>
      </c>
      <c r="D17" s="22" t="s">
        <v>1</v>
      </c>
      <c r="E17" s="22" t="s">
        <v>2</v>
      </c>
      <c r="F17" s="22" t="s">
        <v>7</v>
      </c>
      <c r="G17" s="22" t="s">
        <v>6</v>
      </c>
      <c r="H17" s="7"/>
    </row>
    <row r="18" spans="2:8" ht="150.75" thickBot="1" x14ac:dyDescent="0.3">
      <c r="B18" s="4"/>
      <c r="C18" s="28" t="s">
        <v>63</v>
      </c>
      <c r="D18" s="13" t="s">
        <v>69</v>
      </c>
      <c r="E18" s="14" t="s">
        <v>70</v>
      </c>
      <c r="F18" s="26">
        <v>3000</v>
      </c>
      <c r="G18" s="71" t="s">
        <v>71</v>
      </c>
      <c r="H18" s="7"/>
    </row>
    <row r="19" spans="2:8" ht="225.75" thickBot="1" x14ac:dyDescent="0.3">
      <c r="B19" s="4"/>
      <c r="C19" s="70" t="s">
        <v>64</v>
      </c>
      <c r="D19" s="13" t="s">
        <v>72</v>
      </c>
      <c r="E19" s="14" t="s">
        <v>70</v>
      </c>
      <c r="F19" s="26">
        <v>3500</v>
      </c>
      <c r="G19" s="72" t="s">
        <v>71</v>
      </c>
      <c r="H19" s="7"/>
    </row>
    <row r="20" spans="2:8" ht="120.75" thickBot="1" x14ac:dyDescent="0.3">
      <c r="B20" s="4"/>
      <c r="C20" s="70" t="s">
        <v>75</v>
      </c>
      <c r="D20" s="13" t="s">
        <v>74</v>
      </c>
      <c r="E20" s="14" t="s">
        <v>73</v>
      </c>
      <c r="F20" s="26">
        <v>4000</v>
      </c>
      <c r="G20" s="72" t="s">
        <v>71</v>
      </c>
      <c r="H20" s="7"/>
    </row>
    <row r="21" spans="2:8" ht="15.75" thickBot="1" x14ac:dyDescent="0.3">
      <c r="B21" s="4"/>
      <c r="C21" s="70" t="s">
        <v>76</v>
      </c>
      <c r="D21" s="13"/>
      <c r="E21" s="14">
        <v>1</v>
      </c>
      <c r="F21" s="26">
        <v>20000</v>
      </c>
      <c r="G21" s="72" t="s">
        <v>71</v>
      </c>
      <c r="H21" s="7"/>
    </row>
    <row r="22" spans="2:8" ht="16.5" thickBot="1" x14ac:dyDescent="0.3">
      <c r="B22" s="4"/>
      <c r="C22" s="89" t="s">
        <v>5</v>
      </c>
      <c r="D22" s="90"/>
      <c r="E22" s="90"/>
      <c r="F22" s="91"/>
      <c r="G22" s="73" t="s">
        <v>71</v>
      </c>
      <c r="H22" s="7"/>
    </row>
    <row r="23" spans="2:8" ht="15.75" x14ac:dyDescent="0.25">
      <c r="B23" s="4"/>
      <c r="C23" s="66"/>
      <c r="D23" s="66"/>
      <c r="E23" s="66"/>
      <c r="F23" s="66"/>
      <c r="G23" s="68"/>
      <c r="H23" s="7"/>
    </row>
    <row r="24" spans="2:8" x14ac:dyDescent="0.25">
      <c r="B24" s="4"/>
      <c r="C24" s="67" t="s">
        <v>66</v>
      </c>
      <c r="D24" s="93" t="s">
        <v>68</v>
      </c>
      <c r="E24" s="93"/>
      <c r="F24" s="93"/>
      <c r="G24" s="93"/>
      <c r="H24" s="7"/>
    </row>
    <row r="25" spans="2:8" ht="15.75" x14ac:dyDescent="0.25">
      <c r="B25" s="4"/>
      <c r="C25" s="67"/>
      <c r="D25" s="67"/>
      <c r="E25" s="67"/>
      <c r="F25" s="67"/>
      <c r="G25" s="69"/>
      <c r="H25" s="7"/>
    </row>
    <row r="26" spans="2:8" ht="45.75" customHeight="1" x14ac:dyDescent="0.25">
      <c r="B26" s="4"/>
      <c r="C26" s="94" t="s">
        <v>79</v>
      </c>
      <c r="D26" s="94"/>
      <c r="E26" s="94"/>
      <c r="F26" s="94"/>
      <c r="G26" s="94"/>
      <c r="H26" s="7"/>
    </row>
    <row r="27" spans="2:8" x14ac:dyDescent="0.25">
      <c r="B27" s="4"/>
      <c r="C27" s="74"/>
      <c r="D27" s="74"/>
      <c r="E27" s="74"/>
      <c r="F27" s="74"/>
      <c r="G27" s="74"/>
      <c r="H27" s="7"/>
    </row>
    <row r="28" spans="2:8" x14ac:dyDescent="0.25">
      <c r="B28" s="4"/>
      <c r="C28" s="94" t="s">
        <v>80</v>
      </c>
      <c r="D28" s="94"/>
      <c r="E28" s="94"/>
      <c r="F28" s="94"/>
      <c r="G28" s="94"/>
      <c r="H28" s="7"/>
    </row>
    <row r="29" spans="2:8" x14ac:dyDescent="0.25">
      <c r="B29" s="4"/>
      <c r="C29" s="74"/>
      <c r="D29" s="74"/>
      <c r="E29" s="74"/>
      <c r="F29" s="74"/>
      <c r="G29" s="74"/>
      <c r="H29" s="7"/>
    </row>
    <row r="30" spans="2:8" x14ac:dyDescent="0.25">
      <c r="B30" s="4"/>
      <c r="C30" s="74" t="s">
        <v>57</v>
      </c>
      <c r="D30" s="74"/>
      <c r="E30" s="74"/>
      <c r="F30" s="74"/>
      <c r="G30" s="74"/>
      <c r="H30" s="7"/>
    </row>
    <row r="31" spans="2:8" x14ac:dyDescent="0.25">
      <c r="B31" s="4"/>
      <c r="C31" s="74"/>
      <c r="D31" s="74"/>
      <c r="E31" s="74"/>
      <c r="F31" s="74"/>
      <c r="G31" s="74"/>
      <c r="H31" s="7"/>
    </row>
    <row r="32" spans="2:8" ht="19.5" customHeight="1" thickBot="1" x14ac:dyDescent="0.3">
      <c r="B32" s="4"/>
      <c r="C32" s="75"/>
      <c r="D32" s="74"/>
      <c r="E32" s="74"/>
      <c r="F32" s="74"/>
      <c r="G32" s="74"/>
      <c r="H32" s="7"/>
    </row>
    <row r="33" spans="2:8" ht="45.75" customHeight="1" x14ac:dyDescent="0.25">
      <c r="B33" s="4"/>
      <c r="C33" s="94" t="s">
        <v>58</v>
      </c>
      <c r="D33" s="94"/>
      <c r="E33" s="74"/>
      <c r="F33" s="74"/>
      <c r="G33" s="74"/>
      <c r="H33" s="7"/>
    </row>
    <row r="34" spans="2:8" ht="15.75" thickBot="1" x14ac:dyDescent="0.3">
      <c r="B34" s="17"/>
      <c r="C34" s="18"/>
      <c r="D34" s="18"/>
      <c r="E34" s="18"/>
      <c r="F34" s="18"/>
      <c r="G34" s="18"/>
      <c r="H34" s="19"/>
    </row>
  </sheetData>
  <mergeCells count="11">
    <mergeCell ref="D3:E3"/>
    <mergeCell ref="D24:G24"/>
    <mergeCell ref="C26:G26"/>
    <mergeCell ref="C33:D33"/>
    <mergeCell ref="C28:G28"/>
    <mergeCell ref="C15:G15"/>
    <mergeCell ref="C22:F22"/>
    <mergeCell ref="E10:F10"/>
    <mergeCell ref="E11:F11"/>
    <mergeCell ref="E12:F12"/>
    <mergeCell ref="D13:G13"/>
  </mergeCells>
  <pageMargins left="0.7" right="0.7" top="0.75" bottom="0.75" header="0.3" footer="0.3"/>
  <pageSetup scale="68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D633-D3EF-4766-B4E1-AA3B656387D2}">
  <dimension ref="A1:H17"/>
  <sheetViews>
    <sheetView workbookViewId="0">
      <selection activeCell="D18" sqref="D18"/>
    </sheetView>
  </sheetViews>
  <sheetFormatPr baseColWidth="10" defaultRowHeight="15" x14ac:dyDescent="0.25"/>
  <cols>
    <col min="1" max="1" width="16.7109375" bestFit="1" customWidth="1"/>
  </cols>
  <sheetData>
    <row r="1" spans="1:8" x14ac:dyDescent="0.25">
      <c r="A1" t="s">
        <v>0</v>
      </c>
      <c r="B1" t="s">
        <v>45</v>
      </c>
      <c r="D1" t="s">
        <v>46</v>
      </c>
      <c r="E1" t="s">
        <v>47</v>
      </c>
      <c r="F1" t="s">
        <v>48</v>
      </c>
    </row>
    <row r="2" spans="1:8" x14ac:dyDescent="0.25">
      <c r="A2" t="s">
        <v>30</v>
      </c>
      <c r="B2">
        <v>500</v>
      </c>
      <c r="C2" t="s">
        <v>40</v>
      </c>
      <c r="D2" s="31">
        <v>1200</v>
      </c>
      <c r="E2">
        <v>750</v>
      </c>
      <c r="F2">
        <f t="shared" ref="F2:F11" si="0">+(E2*D2)/B2</f>
        <v>1800</v>
      </c>
    </row>
    <row r="3" spans="1:8" x14ac:dyDescent="0.25">
      <c r="A3" t="s">
        <v>31</v>
      </c>
      <c r="B3">
        <v>1000</v>
      </c>
      <c r="C3" t="s">
        <v>40</v>
      </c>
      <c r="D3" s="31">
        <v>7000</v>
      </c>
      <c r="E3">
        <v>450</v>
      </c>
      <c r="F3">
        <f t="shared" si="0"/>
        <v>3150</v>
      </c>
    </row>
    <row r="4" spans="1:8" x14ac:dyDescent="0.25">
      <c r="A4" t="s">
        <v>4</v>
      </c>
      <c r="B4">
        <v>2500</v>
      </c>
      <c r="C4" t="s">
        <v>40</v>
      </c>
      <c r="D4" s="31">
        <v>7250</v>
      </c>
      <c r="E4">
        <v>600</v>
      </c>
      <c r="F4">
        <f t="shared" si="0"/>
        <v>1740</v>
      </c>
    </row>
    <row r="5" spans="1:8" x14ac:dyDescent="0.25">
      <c r="A5" t="s">
        <v>32</v>
      </c>
      <c r="B5">
        <v>1100</v>
      </c>
      <c r="C5" t="s">
        <v>41</v>
      </c>
      <c r="D5" s="31">
        <v>3400</v>
      </c>
      <c r="E5">
        <v>1200</v>
      </c>
      <c r="F5" s="32">
        <f t="shared" si="0"/>
        <v>3709.090909090909</v>
      </c>
    </row>
    <row r="6" spans="1:8" x14ac:dyDescent="0.25">
      <c r="A6" t="s">
        <v>37</v>
      </c>
      <c r="B6">
        <v>60</v>
      </c>
      <c r="C6" t="s">
        <v>41</v>
      </c>
      <c r="D6" s="31">
        <v>3500</v>
      </c>
      <c r="E6">
        <v>30</v>
      </c>
      <c r="F6" s="32">
        <f t="shared" si="0"/>
        <v>1750</v>
      </c>
    </row>
    <row r="7" spans="1:8" x14ac:dyDescent="0.25">
      <c r="A7" t="s">
        <v>33</v>
      </c>
      <c r="B7">
        <v>1</v>
      </c>
      <c r="C7" t="s">
        <v>40</v>
      </c>
      <c r="D7" s="31">
        <v>100</v>
      </c>
      <c r="E7">
        <v>4</v>
      </c>
      <c r="F7">
        <f t="shared" si="0"/>
        <v>400</v>
      </c>
    </row>
    <row r="8" spans="1:8" x14ac:dyDescent="0.25">
      <c r="A8" t="s">
        <v>34</v>
      </c>
      <c r="B8">
        <v>80</v>
      </c>
      <c r="C8" t="s">
        <v>40</v>
      </c>
      <c r="D8" s="31">
        <v>5500</v>
      </c>
      <c r="E8">
        <v>10</v>
      </c>
      <c r="F8">
        <f t="shared" si="0"/>
        <v>687.5</v>
      </c>
    </row>
    <row r="9" spans="1:8" x14ac:dyDescent="0.25">
      <c r="A9" t="s">
        <v>35</v>
      </c>
      <c r="B9">
        <v>500</v>
      </c>
      <c r="C9" t="s">
        <v>40</v>
      </c>
      <c r="D9" s="31">
        <v>2800</v>
      </c>
      <c r="E9">
        <v>4</v>
      </c>
      <c r="F9" s="32">
        <f t="shared" si="0"/>
        <v>22.4</v>
      </c>
    </row>
    <row r="10" spans="1:8" x14ac:dyDescent="0.25">
      <c r="A10" t="s">
        <v>36</v>
      </c>
      <c r="B10">
        <v>30</v>
      </c>
      <c r="C10" t="s">
        <v>43</v>
      </c>
      <c r="D10" s="31">
        <v>10400</v>
      </c>
      <c r="E10">
        <v>12</v>
      </c>
      <c r="F10">
        <f t="shared" si="0"/>
        <v>4160</v>
      </c>
    </row>
    <row r="11" spans="1:8" x14ac:dyDescent="0.25">
      <c r="A11" t="s">
        <v>51</v>
      </c>
      <c r="B11">
        <v>2</v>
      </c>
      <c r="C11" t="s">
        <v>43</v>
      </c>
      <c r="D11" s="31">
        <v>1100</v>
      </c>
      <c r="E11">
        <v>2</v>
      </c>
      <c r="F11">
        <f t="shared" si="0"/>
        <v>1100</v>
      </c>
    </row>
    <row r="12" spans="1:8" x14ac:dyDescent="0.25">
      <c r="A12" t="s">
        <v>52</v>
      </c>
      <c r="B12">
        <v>1000</v>
      </c>
      <c r="C12" t="s">
        <v>41</v>
      </c>
      <c r="D12" s="31">
        <v>11500</v>
      </c>
      <c r="E12">
        <v>500</v>
      </c>
      <c r="F12">
        <f>+(E12*D12)/B12</f>
        <v>5750</v>
      </c>
    </row>
    <row r="13" spans="1:8" x14ac:dyDescent="0.25">
      <c r="A13" t="s">
        <v>39</v>
      </c>
      <c r="B13">
        <v>1</v>
      </c>
      <c r="C13" t="s">
        <v>43</v>
      </c>
      <c r="D13">
        <v>1000</v>
      </c>
      <c r="E13">
        <v>8</v>
      </c>
      <c r="F13">
        <f>+(E13*D13)/B13</f>
        <v>8000</v>
      </c>
    </row>
    <row r="14" spans="1:8" x14ac:dyDescent="0.25">
      <c r="A14" t="s">
        <v>49</v>
      </c>
      <c r="B14">
        <v>1</v>
      </c>
      <c r="C14" t="s">
        <v>43</v>
      </c>
      <c r="D14" s="31">
        <v>1000</v>
      </c>
      <c r="E14">
        <v>2</v>
      </c>
      <c r="F14">
        <f t="shared" ref="F14:F15" si="1">+(E14*D14)/B14</f>
        <v>2000</v>
      </c>
    </row>
    <row r="15" spans="1:8" x14ac:dyDescent="0.25">
      <c r="A15" t="s">
        <v>50</v>
      </c>
      <c r="B15">
        <v>180</v>
      </c>
      <c r="C15" t="s">
        <v>43</v>
      </c>
      <c r="D15" s="31">
        <v>800</v>
      </c>
      <c r="E15">
        <v>45</v>
      </c>
      <c r="F15">
        <f t="shared" si="1"/>
        <v>200</v>
      </c>
    </row>
    <row r="16" spans="1:8" x14ac:dyDescent="0.25">
      <c r="F16" s="32">
        <f>+SUM(F2:F15)</f>
        <v>34468.990909090906</v>
      </c>
      <c r="G16">
        <f>1500*45</f>
        <v>67500</v>
      </c>
      <c r="H16" s="33">
        <f>+G17/G16</f>
        <v>0.48934828282828285</v>
      </c>
    </row>
    <row r="17" spans="7:7" x14ac:dyDescent="0.25">
      <c r="G17" s="32">
        <f>+G16-F16</f>
        <v>33031.009090909094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429-C285-453C-BE15-8BD8E0C3D8D4}">
  <dimension ref="A2:H38"/>
  <sheetViews>
    <sheetView topLeftCell="A13" workbookViewId="0">
      <selection activeCell="H39" sqref="H39"/>
    </sheetView>
  </sheetViews>
  <sheetFormatPr baseColWidth="10" defaultRowHeight="15" x14ac:dyDescent="0.25"/>
  <cols>
    <col min="1" max="1" width="17.28515625" bestFit="1" customWidth="1"/>
    <col min="2" max="2" width="6.140625" customWidth="1"/>
  </cols>
  <sheetData>
    <row r="2" spans="1:6" x14ac:dyDescent="0.25">
      <c r="A2" t="s">
        <v>0</v>
      </c>
      <c r="B2" t="s">
        <v>45</v>
      </c>
      <c r="D2" t="s">
        <v>46</v>
      </c>
      <c r="E2" t="s">
        <v>47</v>
      </c>
      <c r="F2" t="s">
        <v>48</v>
      </c>
    </row>
    <row r="3" spans="1:6" x14ac:dyDescent="0.25">
      <c r="A3" t="s">
        <v>30</v>
      </c>
      <c r="B3">
        <v>500</v>
      </c>
      <c r="C3" t="s">
        <v>40</v>
      </c>
      <c r="D3" s="31">
        <v>1200</v>
      </c>
      <c r="E3">
        <v>1650</v>
      </c>
      <c r="F3">
        <f t="shared" ref="F3:F12" si="0">+(E3*D3)/B3</f>
        <v>3960</v>
      </c>
    </row>
    <row r="4" spans="1:6" x14ac:dyDescent="0.25">
      <c r="A4" t="s">
        <v>31</v>
      </c>
      <c r="B4">
        <v>1000</v>
      </c>
      <c r="C4" t="s">
        <v>40</v>
      </c>
      <c r="D4" s="31">
        <v>7000</v>
      </c>
      <c r="E4">
        <v>1050</v>
      </c>
      <c r="F4">
        <f t="shared" si="0"/>
        <v>7350</v>
      </c>
    </row>
    <row r="5" spans="1:6" x14ac:dyDescent="0.25">
      <c r="A5" t="s">
        <v>4</v>
      </c>
      <c r="B5">
        <v>2500</v>
      </c>
      <c r="C5" t="s">
        <v>40</v>
      </c>
      <c r="D5" s="31">
        <v>7250</v>
      </c>
      <c r="E5">
        <v>1400</v>
      </c>
      <c r="F5">
        <f t="shared" si="0"/>
        <v>4060</v>
      </c>
    </row>
    <row r="6" spans="1:6" x14ac:dyDescent="0.25">
      <c r="A6" t="s">
        <v>32</v>
      </c>
      <c r="B6">
        <v>1100</v>
      </c>
      <c r="C6" t="s">
        <v>41</v>
      </c>
      <c r="D6" s="31">
        <v>3400</v>
      </c>
      <c r="E6">
        <v>400</v>
      </c>
      <c r="F6" s="32">
        <f t="shared" si="0"/>
        <v>1236.3636363636363</v>
      </c>
    </row>
    <row r="7" spans="1:6" x14ac:dyDescent="0.25">
      <c r="A7" t="s">
        <v>37</v>
      </c>
      <c r="B7">
        <v>60</v>
      </c>
      <c r="C7" t="s">
        <v>41</v>
      </c>
      <c r="D7" s="31">
        <v>3500</v>
      </c>
      <c r="E7">
        <v>35</v>
      </c>
      <c r="F7" s="32">
        <f t="shared" si="0"/>
        <v>2041.6666666666667</v>
      </c>
    </row>
    <row r="8" spans="1:6" x14ac:dyDescent="0.25">
      <c r="A8" t="s">
        <v>33</v>
      </c>
      <c r="B8">
        <v>1</v>
      </c>
      <c r="C8" t="s">
        <v>40</v>
      </c>
      <c r="D8" s="31">
        <v>100</v>
      </c>
      <c r="E8">
        <v>8</v>
      </c>
      <c r="F8">
        <f t="shared" si="0"/>
        <v>800</v>
      </c>
    </row>
    <row r="9" spans="1:6" x14ac:dyDescent="0.25">
      <c r="A9" t="s">
        <v>34</v>
      </c>
      <c r="B9">
        <v>80</v>
      </c>
      <c r="C9" t="s">
        <v>40</v>
      </c>
      <c r="D9" s="31">
        <v>5500</v>
      </c>
      <c r="E9">
        <v>20</v>
      </c>
      <c r="F9">
        <f t="shared" si="0"/>
        <v>1375</v>
      </c>
    </row>
    <row r="10" spans="1:6" x14ac:dyDescent="0.25">
      <c r="A10" t="s">
        <v>35</v>
      </c>
      <c r="B10">
        <v>500</v>
      </c>
      <c r="C10" t="s">
        <v>40</v>
      </c>
      <c r="D10" s="31">
        <v>2800</v>
      </c>
      <c r="E10">
        <v>8</v>
      </c>
      <c r="F10" s="32">
        <f t="shared" si="0"/>
        <v>44.8</v>
      </c>
    </row>
    <row r="11" spans="1:6" x14ac:dyDescent="0.25">
      <c r="A11" t="s">
        <v>36</v>
      </c>
      <c r="B11">
        <v>30</v>
      </c>
      <c r="C11" t="s">
        <v>43</v>
      </c>
      <c r="D11" s="31">
        <v>10400</v>
      </c>
      <c r="E11">
        <v>27</v>
      </c>
      <c r="F11">
        <f t="shared" si="0"/>
        <v>9360</v>
      </c>
    </row>
    <row r="12" spans="1:6" x14ac:dyDescent="0.25">
      <c r="A12" t="s">
        <v>38</v>
      </c>
      <c r="B12">
        <v>17</v>
      </c>
      <c r="C12" t="s">
        <v>43</v>
      </c>
      <c r="D12" s="31">
        <v>13000</v>
      </c>
      <c r="E12">
        <v>17</v>
      </c>
      <c r="F12">
        <f t="shared" si="0"/>
        <v>13000</v>
      </c>
    </row>
    <row r="13" spans="1:6" x14ac:dyDescent="0.25">
      <c r="A13" t="s">
        <v>39</v>
      </c>
      <c r="B13">
        <v>1</v>
      </c>
      <c r="C13" t="s">
        <v>43</v>
      </c>
      <c r="D13">
        <v>1000</v>
      </c>
      <c r="E13">
        <v>12</v>
      </c>
      <c r="F13">
        <f>+(E13*D13)/B13</f>
        <v>12000</v>
      </c>
    </row>
    <row r="14" spans="1:6" x14ac:dyDescent="0.25">
      <c r="A14" t="s">
        <v>42</v>
      </c>
      <c r="B14">
        <v>1000</v>
      </c>
      <c r="C14" t="s">
        <v>40</v>
      </c>
      <c r="D14" s="31">
        <v>11000</v>
      </c>
      <c r="E14">
        <v>1000</v>
      </c>
      <c r="F14">
        <f>+(E14*D14)/B14</f>
        <v>11000</v>
      </c>
    </row>
    <row r="15" spans="1:6" x14ac:dyDescent="0.25">
      <c r="A15" t="s">
        <v>52</v>
      </c>
      <c r="B15">
        <v>1000</v>
      </c>
      <c r="C15" t="s">
        <v>41</v>
      </c>
      <c r="D15" s="31">
        <v>11500</v>
      </c>
      <c r="E15">
        <v>1000</v>
      </c>
      <c r="F15">
        <f>+(E15*D15)/B15</f>
        <v>11500</v>
      </c>
    </row>
    <row r="16" spans="1:6" x14ac:dyDescent="0.25">
      <c r="A16" t="s">
        <v>44</v>
      </c>
      <c r="B16">
        <v>1</v>
      </c>
      <c r="C16" t="s">
        <v>43</v>
      </c>
      <c r="D16" s="31">
        <v>10000</v>
      </c>
      <c r="E16">
        <v>2</v>
      </c>
      <c r="F16">
        <f>+(E16*D16)/B16</f>
        <v>20000</v>
      </c>
    </row>
    <row r="17" spans="1:8" x14ac:dyDescent="0.25">
      <c r="A17" t="s">
        <v>49</v>
      </c>
      <c r="B17">
        <v>1</v>
      </c>
      <c r="C17" t="s">
        <v>43</v>
      </c>
      <c r="D17" s="31">
        <v>1000</v>
      </c>
      <c r="E17">
        <v>4</v>
      </c>
      <c r="F17">
        <f t="shared" ref="F17:F18" si="1">+(E17*D17)/B17</f>
        <v>4000</v>
      </c>
    </row>
    <row r="18" spans="1:8" x14ac:dyDescent="0.25">
      <c r="A18" t="s">
        <v>50</v>
      </c>
      <c r="B18">
        <v>180</v>
      </c>
      <c r="C18" t="s">
        <v>43</v>
      </c>
      <c r="D18" s="31">
        <v>800</v>
      </c>
      <c r="E18">
        <v>72</v>
      </c>
      <c r="F18">
        <f t="shared" si="1"/>
        <v>320</v>
      </c>
    </row>
    <row r="19" spans="1:8" x14ac:dyDescent="0.25">
      <c r="E19" t="s">
        <v>5</v>
      </c>
      <c r="F19" s="32">
        <f>SUM(F3:F18)</f>
        <v>102047.83030303031</v>
      </c>
      <c r="G19">
        <v>190000</v>
      </c>
      <c r="H19" s="33">
        <f>+G20/G19</f>
        <v>0.4629061562998405</v>
      </c>
    </row>
    <row r="20" spans="1:8" x14ac:dyDescent="0.25">
      <c r="G20" s="32">
        <f>+G19-F19</f>
        <v>87952.169696969693</v>
      </c>
    </row>
    <row r="22" spans="1:8" x14ac:dyDescent="0.25">
      <c r="A22" t="s">
        <v>0</v>
      </c>
      <c r="B22" t="s">
        <v>45</v>
      </c>
      <c r="D22" t="s">
        <v>46</v>
      </c>
      <c r="E22" t="s">
        <v>47</v>
      </c>
      <c r="F22" t="s">
        <v>48</v>
      </c>
    </row>
    <row r="23" spans="1:8" x14ac:dyDescent="0.25">
      <c r="A23" t="s">
        <v>30</v>
      </c>
      <c r="B23">
        <v>500</v>
      </c>
      <c r="C23" t="s">
        <v>40</v>
      </c>
      <c r="D23" s="31">
        <v>1400</v>
      </c>
      <c r="E23">
        <v>1650</v>
      </c>
      <c r="F23">
        <f t="shared" ref="F23:F31" si="2">+(E23*D23)/B23</f>
        <v>4620</v>
      </c>
    </row>
    <row r="24" spans="1:8" x14ac:dyDescent="0.25">
      <c r="A24" t="s">
        <v>31</v>
      </c>
      <c r="B24">
        <v>1000</v>
      </c>
      <c r="C24" t="s">
        <v>40</v>
      </c>
      <c r="D24" s="31">
        <v>7000</v>
      </c>
      <c r="E24">
        <v>1050</v>
      </c>
      <c r="F24">
        <f t="shared" si="2"/>
        <v>7350</v>
      </c>
    </row>
    <row r="25" spans="1:8" x14ac:dyDescent="0.25">
      <c r="A25" t="s">
        <v>4</v>
      </c>
      <c r="B25">
        <v>2500</v>
      </c>
      <c r="C25" t="s">
        <v>40</v>
      </c>
      <c r="D25" s="31">
        <v>8000</v>
      </c>
      <c r="E25">
        <v>1400</v>
      </c>
      <c r="F25">
        <f t="shared" si="2"/>
        <v>4480</v>
      </c>
    </row>
    <row r="26" spans="1:8" x14ac:dyDescent="0.25">
      <c r="A26" t="s">
        <v>32</v>
      </c>
      <c r="B26">
        <v>1100</v>
      </c>
      <c r="C26" t="s">
        <v>41</v>
      </c>
      <c r="D26" s="31">
        <v>3400</v>
      </c>
      <c r="E26">
        <v>400</v>
      </c>
      <c r="F26" s="32">
        <f t="shared" si="2"/>
        <v>1236.3636363636363</v>
      </c>
    </row>
    <row r="27" spans="1:8" x14ac:dyDescent="0.25">
      <c r="A27" t="s">
        <v>37</v>
      </c>
      <c r="B27">
        <v>60</v>
      </c>
      <c r="C27" t="s">
        <v>41</v>
      </c>
      <c r="D27" s="31">
        <v>3500</v>
      </c>
      <c r="E27">
        <v>35</v>
      </c>
      <c r="F27" s="32">
        <f t="shared" si="2"/>
        <v>2041.6666666666667</v>
      </c>
    </row>
    <row r="28" spans="1:8" x14ac:dyDescent="0.25">
      <c r="A28" t="s">
        <v>33</v>
      </c>
      <c r="B28">
        <v>5</v>
      </c>
      <c r="C28" t="s">
        <v>40</v>
      </c>
      <c r="D28" s="31">
        <v>100</v>
      </c>
      <c r="E28">
        <v>20</v>
      </c>
      <c r="F28">
        <f t="shared" si="2"/>
        <v>400</v>
      </c>
    </row>
    <row r="29" spans="1:8" x14ac:dyDescent="0.25">
      <c r="A29" t="s">
        <v>34</v>
      </c>
      <c r="B29">
        <v>80</v>
      </c>
      <c r="C29" t="s">
        <v>40</v>
      </c>
      <c r="D29" s="31">
        <v>5500</v>
      </c>
      <c r="E29">
        <v>20</v>
      </c>
      <c r="F29">
        <f t="shared" si="2"/>
        <v>1375</v>
      </c>
    </row>
    <row r="30" spans="1:8" x14ac:dyDescent="0.25">
      <c r="A30" t="s">
        <v>36</v>
      </c>
      <c r="B30">
        <v>30</v>
      </c>
      <c r="C30" t="s">
        <v>43</v>
      </c>
      <c r="D30" s="31">
        <v>14950</v>
      </c>
      <c r="E30">
        <v>28</v>
      </c>
      <c r="F30" s="32">
        <f t="shared" si="2"/>
        <v>13953.333333333334</v>
      </c>
    </row>
    <row r="31" spans="1:8" x14ac:dyDescent="0.25">
      <c r="A31" t="s">
        <v>87</v>
      </c>
      <c r="B31">
        <v>1</v>
      </c>
      <c r="C31" t="s">
        <v>43</v>
      </c>
      <c r="D31" s="31">
        <v>34600</v>
      </c>
      <c r="E31">
        <v>1</v>
      </c>
      <c r="F31">
        <f t="shared" si="2"/>
        <v>34600</v>
      </c>
    </row>
    <row r="32" spans="1:8" x14ac:dyDescent="0.25">
      <c r="A32" t="s">
        <v>39</v>
      </c>
      <c r="B32">
        <v>1</v>
      </c>
      <c r="C32" t="s">
        <v>43</v>
      </c>
      <c r="D32">
        <v>1200</v>
      </c>
      <c r="E32">
        <v>12</v>
      </c>
      <c r="F32">
        <f>+(E32*D32)/B32</f>
        <v>14400</v>
      </c>
    </row>
    <row r="33" spans="1:8" x14ac:dyDescent="0.25">
      <c r="A33" t="s">
        <v>42</v>
      </c>
      <c r="B33">
        <v>1000</v>
      </c>
      <c r="C33" t="s">
        <v>40</v>
      </c>
      <c r="D33" s="31">
        <v>11000</v>
      </c>
      <c r="E33">
        <v>1000</v>
      </c>
      <c r="F33">
        <f>+(E33*D33)/B33</f>
        <v>11000</v>
      </c>
    </row>
    <row r="34" spans="1:8" x14ac:dyDescent="0.25">
      <c r="A34" t="s">
        <v>52</v>
      </c>
      <c r="B34">
        <v>1000</v>
      </c>
      <c r="C34" t="s">
        <v>41</v>
      </c>
      <c r="D34" s="31">
        <v>11500</v>
      </c>
      <c r="E34">
        <v>1000</v>
      </c>
      <c r="F34">
        <f>+(E34*D34)/B34</f>
        <v>11500</v>
      </c>
    </row>
    <row r="35" spans="1:8" x14ac:dyDescent="0.25">
      <c r="A35" t="s">
        <v>44</v>
      </c>
      <c r="B35">
        <v>1</v>
      </c>
      <c r="C35" t="s">
        <v>43</v>
      </c>
      <c r="D35" s="31">
        <v>10000</v>
      </c>
      <c r="E35">
        <v>2</v>
      </c>
      <c r="F35">
        <f>+(E35*D35)/B35</f>
        <v>20000</v>
      </c>
    </row>
    <row r="36" spans="1:8" x14ac:dyDescent="0.25">
      <c r="A36" t="s">
        <v>86</v>
      </c>
      <c r="B36">
        <v>1</v>
      </c>
      <c r="C36" t="s">
        <v>43</v>
      </c>
      <c r="D36" s="31">
        <v>10000</v>
      </c>
      <c r="E36">
        <v>6</v>
      </c>
      <c r="F36">
        <f t="shared" ref="F36" si="3">+(E36*D36)/B36</f>
        <v>60000</v>
      </c>
    </row>
    <row r="37" spans="1:8" x14ac:dyDescent="0.25">
      <c r="E37" t="s">
        <v>5</v>
      </c>
      <c r="F37" s="32">
        <f>SUM(F23:F36)</f>
        <v>186956.36363636365</v>
      </c>
      <c r="G37">
        <f>221500+122500</f>
        <v>344000</v>
      </c>
      <c r="H37" s="33">
        <f>+G38/G37</f>
        <v>0.45652219873150102</v>
      </c>
    </row>
    <row r="38" spans="1:8" x14ac:dyDescent="0.25">
      <c r="G38" s="32">
        <f>+G37-F37</f>
        <v>157043.63636363635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45</vt:lpstr>
      <vt:lpstr>72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2021-03-18T14:38:58Z</cp:lastPrinted>
  <dcterms:created xsi:type="dcterms:W3CDTF">2021-03-03T21:30:09Z</dcterms:created>
  <dcterms:modified xsi:type="dcterms:W3CDTF">2021-07-10T02:02:04Z</dcterms:modified>
</cp:coreProperties>
</file>