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I:\_Eggeling_Engineering\Projekte\Eggeling\3_Tauchen_&amp;_Sport\Einfacher LED-Blitzer\V2\documents\"/>
    </mc:Choice>
  </mc:AlternateContent>
  <xr:revisionPtr revIDLastSave="0" documentId="13_ncr:1_{AD978134-0922-4B90-9818-F6608BA86161}" xr6:coauthVersionLast="47" xr6:coauthVersionMax="47" xr10:uidLastSave="{00000000-0000-0000-0000-000000000000}"/>
  <bookViews>
    <workbookView xWindow="-90" yWindow="0" windowWidth="12980" windowHeight="15370" tabRatio="500" xr2:uid="{00000000-000D-0000-FFFF-FFFF00000000}"/>
  </bookViews>
  <sheets>
    <sheet name="Bestelliste" sheetId="1" r:id="rId1"/>
    <sheet name="Flasher" sheetId="6" r:id="rId2"/>
    <sheet name="Batterien &amp; Akkus" sheetId="5" r:id="rId3"/>
    <sheet name="LEDs" sheetId="4" r:id="rId4"/>
    <sheet name="Prüfung Bauteilgrößen" sheetId="3" r:id="rId5"/>
    <sheet name="Nebenrechnungen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9" i="2" l="1"/>
  <c r="L17" i="2"/>
  <c r="L18" i="2" s="1"/>
  <c r="L15" i="2"/>
  <c r="L14" i="2"/>
  <c r="D20" i="6"/>
  <c r="E20" i="6" s="1"/>
  <c r="E5" i="6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F27" i="2"/>
  <c r="F28" i="2" s="1"/>
  <c r="F29" i="2" s="1"/>
  <c r="F14" i="2"/>
  <c r="F15" i="2" s="1"/>
  <c r="F16" i="2" s="1"/>
  <c r="B10" i="2"/>
  <c r="B8" i="2"/>
  <c r="B9" i="2" s="1"/>
  <c r="F31" i="2" l="1"/>
  <c r="F30" i="2"/>
  <c r="F17" i="2"/>
</calcChain>
</file>

<file path=xl/sharedStrings.xml><?xml version="1.0" encoding="utf-8"?>
<sst xmlns="http://schemas.openxmlformats.org/spreadsheetml/2006/main" count="342" uniqueCount="221">
  <si>
    <t>Komponente</t>
  </si>
  <si>
    <t>Anwendung</t>
  </si>
  <si>
    <t>Distributor</t>
  </si>
  <si>
    <t>Bestellnummer</t>
  </si>
  <si>
    <t>Preis</t>
  </si>
  <si>
    <t>Bestellt</t>
  </si>
  <si>
    <t>Anmerkung</t>
  </si>
  <si>
    <t>BST52TA</t>
  </si>
  <si>
    <t>Schalttransistor für LED</t>
  </si>
  <si>
    <t>Steuercontroller</t>
  </si>
  <si>
    <t>n/a</t>
  </si>
  <si>
    <t>SMD an Lager (2 Stück)</t>
  </si>
  <si>
    <t>0,33 Ohm 0805</t>
  </si>
  <si>
    <t>Strombegrenzung SMD-Version</t>
  </si>
  <si>
    <t>Reichelt</t>
  </si>
  <si>
    <t>80V, 1A, Darlington NPN</t>
  </si>
  <si>
    <t>HA 18650 EK</t>
  </si>
  <si>
    <t>Einzelkontakt für Eine Batterie werden 2 benötigt</t>
  </si>
  <si>
    <t>Strom angenommen</t>
  </si>
  <si>
    <t>Dauer on</t>
  </si>
  <si>
    <t>Pause</t>
  </si>
  <si>
    <t>Einschaltzeit</t>
  </si>
  <si>
    <t>A</t>
  </si>
  <si>
    <t>ms</t>
  </si>
  <si>
    <t>%</t>
  </si>
  <si>
    <t>Mittlerer Strom</t>
  </si>
  <si>
    <t>Vorwiderstand</t>
  </si>
  <si>
    <t>Ohm</t>
  </si>
  <si>
    <t>Leistung gemittelt</t>
  </si>
  <si>
    <t>W</t>
  </si>
  <si>
    <t>Leistung Widerstand 0603</t>
  </si>
  <si>
    <t>Leistung Widerstand 0805</t>
  </si>
  <si>
    <t>0805 oder 0603 sind vollkommen in Ordnung</t>
  </si>
  <si>
    <t>Spitzenleistung bei Dauerbestromung</t>
  </si>
  <si>
    <t>PAN ERJ6BQFR33V</t>
  </si>
  <si>
    <t>Ab 10 Stück 0,403€</t>
  </si>
  <si>
    <t>PIC16LF1554/1559, 20 Pin</t>
  </si>
  <si>
    <t>PIC 16LF1559-ISS</t>
  </si>
  <si>
    <t>Nummer</t>
  </si>
  <si>
    <t>Typ Plan</t>
  </si>
  <si>
    <t>Typ Platine</t>
  </si>
  <si>
    <t>D201</t>
  </si>
  <si>
    <t>RS2K</t>
  </si>
  <si>
    <t>SMB</t>
  </si>
  <si>
    <t>C/6032-28R</t>
  </si>
  <si>
    <t>C100</t>
  </si>
  <si>
    <t>100nF</t>
  </si>
  <si>
    <t>22µF/10V</t>
  </si>
  <si>
    <t>C0805</t>
  </si>
  <si>
    <t>R100</t>
  </si>
  <si>
    <t>R101</t>
  </si>
  <si>
    <t>R102</t>
  </si>
  <si>
    <t>10K</t>
  </si>
  <si>
    <t>0,33Ohm</t>
  </si>
  <si>
    <t>1K</t>
  </si>
  <si>
    <t>R805</t>
  </si>
  <si>
    <t>An Lager</t>
  </si>
  <si>
    <t>T100</t>
  </si>
  <si>
    <t>BST52</t>
  </si>
  <si>
    <t>SOT89</t>
  </si>
  <si>
    <t>Distri</t>
  </si>
  <si>
    <t>Pinning</t>
  </si>
  <si>
    <t>BST 52 SMD</t>
  </si>
  <si>
    <t>S100</t>
  </si>
  <si>
    <t>MK 15 C2</t>
  </si>
  <si>
    <t>C101, C102</t>
  </si>
  <si>
    <t>Puffer für LED-Strom</t>
  </si>
  <si>
    <t>FK 470/10 AP</t>
  </si>
  <si>
    <t>Panasonic, Gehäuse D8</t>
  </si>
  <si>
    <t>LB-P200B2C-H</t>
  </si>
  <si>
    <t>Diver Marker</t>
  </si>
  <si>
    <t>LB-P200G3C-H</t>
  </si>
  <si>
    <t>Puffer für Elektronik</t>
  </si>
  <si>
    <t>HD-V 100U 10</t>
  </si>
  <si>
    <t>C103</t>
  </si>
  <si>
    <t>Entkopplung Elektronik</t>
  </si>
  <si>
    <t>BAS 40 NXP</t>
  </si>
  <si>
    <t>Gibt es von verschiedenen Herstellern</t>
  </si>
  <si>
    <t>D100</t>
  </si>
  <si>
    <t>D101</t>
  </si>
  <si>
    <t>Für LED Diver Marker, blau</t>
  </si>
  <si>
    <t>Für LED Diver Marker, grün</t>
  </si>
  <si>
    <t>Für LED Blitzer</t>
  </si>
  <si>
    <t>Standard</t>
  </si>
  <si>
    <t>Alternative Anwendung</t>
  </si>
  <si>
    <t>Wert</t>
  </si>
  <si>
    <t>T100, T101</t>
  </si>
  <si>
    <t>BATT100</t>
  </si>
  <si>
    <t>18650 Akku</t>
  </si>
  <si>
    <t>220µF / 10V</t>
  </si>
  <si>
    <t>100µF / 10V</t>
  </si>
  <si>
    <t>BAS40</t>
  </si>
  <si>
    <t>D102</t>
  </si>
  <si>
    <t>D100, D101</t>
  </si>
  <si>
    <t>IC100</t>
  </si>
  <si>
    <t>PIC16LF15313-I/P</t>
  </si>
  <si>
    <t>Alternativer Controller</t>
  </si>
  <si>
    <t>R101, R102</t>
  </si>
  <si>
    <t>LB-P200W2C60</t>
  </si>
  <si>
    <t>writ</t>
  </si>
  <si>
    <t>Link</t>
  </si>
  <si>
    <t>https://www.reichelt.de/reicheltpedia/index.php/Li-Ion-Akku</t>
  </si>
  <si>
    <t>Größe 16340 wäre interessant, ist aber nicht zu finden. Alternative wären Li/Po Akkus siehe nächste Seite</t>
  </si>
  <si>
    <t>Typ</t>
  </si>
  <si>
    <t>Technologie</t>
  </si>
  <si>
    <t>Nomalspannung</t>
  </si>
  <si>
    <t>Kapazität
[mAh]</t>
  </si>
  <si>
    <t>Bild</t>
  </si>
  <si>
    <t>EEMB Akku 953450</t>
  </si>
  <si>
    <t>Li/Po</t>
  </si>
  <si>
    <t>3,7V</t>
  </si>
  <si>
    <t>https://www.amazon.de/EEMB-953450-wiederaufladbarer-Lithium-Polymer-Akku-Li-Polymer-Akku/dp/B095VQRW73/ref=sr_1_3?__mk_de_DE=%C3%85M%C3%85%C5%BD%C3%95%C3%91&amp;crid=29VSCM0QTWE00&amp;keywords=Li-Ion%2B16340&amp;qid=1694288651&amp;refinements=p_85%3A20943776031%2Cp_n_feature_browse-bin%3A1619693031%7C1619696031&amp;rnid=429656031&amp;rps=1&amp;s=ce-de&amp;sprefix=li-ion%2B16340%2Caps%2C82&amp;sr=1-3&amp;th=1</t>
  </si>
  <si>
    <t>EEMB Akku 603449</t>
  </si>
  <si>
    <t>https://www.amazon.de/EEMB-Batterien-Stecker-Stellen-Polarit%C3%A4t-%C3%BCbereinstimmt/dp/B08FD39Y5R/ref=pd_bxgy_sccl_2/260-0658055-7824540?pd_rd_w=wORSf&amp;content-id=amzn1.sym.1fd66f59-86e9-493d-ae93-3b66d16d3ee0&amp;pf_rd_p=1fd66f59-86e9-493d-ae93-3b66d16d3ee0&amp;pf_rd_r=24HBMFE3FZ3GTWJ97375&amp;pd_rd_wg=wIUU5&amp;pd_rd_r=055fa9a1-21fd-437b-b7bd-2f2a7761655d&amp;pd_rd_i=B08FD39Y5R&amp;th=1</t>
  </si>
  <si>
    <t xml:space="preserve">Beide sind in etwas gleich groß, aber unterschiedlich dick! </t>
  </si>
  <si>
    <t>Leistung Vorwiderstand LED (Blitzer)</t>
  </si>
  <si>
    <t>Abhängigkeit Widerstand / Strom</t>
  </si>
  <si>
    <t>Widerstand</t>
  </si>
  <si>
    <t>Einheit</t>
  </si>
  <si>
    <t>Strom</t>
  </si>
  <si>
    <t>Ampere</t>
  </si>
  <si>
    <t>Für Flasher vermutlich zu gering</t>
  </si>
  <si>
    <t>mAh</t>
  </si>
  <si>
    <t>Über alles</t>
  </si>
  <si>
    <t>Grundstrom</t>
  </si>
  <si>
    <t>geschätzt für CPU etc.</t>
  </si>
  <si>
    <t>… fast nichts</t>
  </si>
  <si>
    <t>Bedarf / h</t>
  </si>
  <si>
    <t>dito</t>
  </si>
  <si>
    <t>Betriebsdauer 1</t>
  </si>
  <si>
    <t>Betriebsdauer 2</t>
  </si>
  <si>
    <t>h</t>
  </si>
  <si>
    <t>Für 18650</t>
  </si>
  <si>
    <t>Für 17500</t>
  </si>
  <si>
    <t>Berechnung Batterielebensdauer Diver Marker (Akku)</t>
  </si>
  <si>
    <t>Berechnung Batterielebensdauer Diver Marker (Batterie)</t>
  </si>
  <si>
    <t>Batterie</t>
  </si>
  <si>
    <t>CR2</t>
  </si>
  <si>
    <t>Kapazität</t>
  </si>
  <si>
    <t>070CR2EC1</t>
  </si>
  <si>
    <t>Würde Halter benötigen</t>
  </si>
  <si>
    <t>Maße</t>
  </si>
  <si>
    <t>D=15,3, L=26,5mm</t>
  </si>
  <si>
    <t>VARTA CR 1/2AACD</t>
  </si>
  <si>
    <t>Axiale Drähte</t>
  </si>
  <si>
    <t>D=14,5, L=25,3mm</t>
  </si>
  <si>
    <t>CR2/AA</t>
  </si>
  <si>
    <t>Reichelt am günstigsten</t>
  </si>
  <si>
    <t>In der aktiven Phase 2 * 75mA</t>
  </si>
  <si>
    <t>Varta CR124</t>
  </si>
  <si>
    <t>D=17, L=34,5mm</t>
  </si>
  <si>
    <t>VARTA CR 123A SP</t>
  </si>
  <si>
    <t>Würde Halter benötigen
Preis bei 10 Stück</t>
  </si>
  <si>
    <t>Ah</t>
  </si>
  <si>
    <t>Gewählt wg. Batterielaufzeit</t>
  </si>
  <si>
    <t>CR123</t>
  </si>
  <si>
    <t>Reichelt 10´er Pack</t>
  </si>
  <si>
    <t>Ein  Akku macht  keinen Sinn; Batterie ist OK</t>
  </si>
  <si>
    <t>ANS 1522-0036-1</t>
  </si>
  <si>
    <t>Ansmann AA</t>
  </si>
  <si>
    <t>D=14, L=50mm</t>
  </si>
  <si>
    <t>Preis bei 2 Stück (4,99€)</t>
  </si>
  <si>
    <t>AA</t>
  </si>
  <si>
    <t>Reichelt Ansmann 2´er Pack</t>
  </si>
  <si>
    <t>Die größte Batterie würde ca. 2 Jahre halten …
Einlöten macht aber keinen Sinn.</t>
  </si>
  <si>
    <t>gewählt =&gt;</t>
  </si>
  <si>
    <t>Hauptbatterie Diver Marker</t>
  </si>
  <si>
    <t>Paket mit zwei Stück</t>
  </si>
  <si>
    <t>Für Diver Marker Batterie</t>
  </si>
  <si>
    <t>Halter AA</t>
  </si>
  <si>
    <t>Für Flasher mit 18650</t>
  </si>
  <si>
    <t>Hauptbatterie Flasher</t>
  </si>
  <si>
    <t>Batterie AA</t>
  </si>
  <si>
    <t>KEYSTONE 1024</t>
  </si>
  <si>
    <t>Halter für AA Batterie SMD</t>
  </si>
  <si>
    <t>Untersuchung: Möglichkeiten einer höheren Versorgungsspannung</t>
  </si>
  <si>
    <t>Spannung
Widerstand
in V</t>
  </si>
  <si>
    <t>Versorgungs-
spannung
in V</t>
  </si>
  <si>
    <t>Leistung
in W</t>
  </si>
  <si>
    <t>Vorwiderstand
in Ohm</t>
  </si>
  <si>
    <t>Strom
in A</t>
  </si>
  <si>
    <t>Messung : Strom bei Spannungsverdoppler 7,2V</t>
  </si>
  <si>
    <t>Achtung: &gt; 800mA</t>
  </si>
  <si>
    <t>Achtung &gt; 800mA
und &gt; 3W</t>
  </si>
  <si>
    <t>Für Grafik</t>
  </si>
  <si>
    <t>I@3Ohm</t>
  </si>
  <si>
    <t>I@2Ohm</t>
  </si>
  <si>
    <t>I@1Ohm</t>
  </si>
  <si>
    <t>Es ist leicht; größere Leistungen zu erreichen; vermutlich aber auf Kosten höherer Verluste</t>
  </si>
  <si>
    <t>Messung 1: Zusammenhang Widerstand - Strom</t>
  </si>
  <si>
    <t>Ergebnis: Wandler auf 5V und ggf. Feintuning über Vorwiderstand etwas kleiner als 1 Ohm</t>
  </si>
  <si>
    <t>Achtung: Der BST 52 kann nur 500mA!</t>
  </si>
  <si>
    <t>Aber: Lichtleistung zu gering!</t>
  </si>
  <si>
    <t>Berechnung Batterielebensdauer Flasher (Akku)</t>
  </si>
  <si>
    <t>CPU, Booster, etc</t>
  </si>
  <si>
    <t>Hier muss der Akku natürlich im Sockel sitzen</t>
  </si>
  <si>
    <t>Strom durch LED</t>
  </si>
  <si>
    <t>Ruhezeit</t>
  </si>
  <si>
    <t>s</t>
  </si>
  <si>
    <t>Aktive Zeit</t>
  </si>
  <si>
    <t>LEDs sind an</t>
  </si>
  <si>
    <t>Vor Booster</t>
  </si>
  <si>
    <t>Annahme 80% Wirkungsgrad</t>
  </si>
  <si>
    <t>ca. 0,5W</t>
  </si>
  <si>
    <t>LED Strom ohne Verluste</t>
  </si>
  <si>
    <t>Verbrauch pro Stunde</t>
  </si>
  <si>
    <t>… reicht für den Tauchurlaub</t>
  </si>
  <si>
    <t>für 2 * 3W LED</t>
  </si>
  <si>
    <t>Booster lädt, LEDs sind aus</t>
  </si>
  <si>
    <t>Mögliche Schalttranistoren</t>
  </si>
  <si>
    <t>2STBN15D100</t>
  </si>
  <si>
    <t>12A</t>
  </si>
  <si>
    <t>100V</t>
  </si>
  <si>
    <t>D2PAK</t>
  </si>
  <si>
    <t>MJD122T4</t>
  </si>
  <si>
    <t>8A</t>
  </si>
  <si>
    <t>DPAK</t>
  </si>
  <si>
    <t>SON 18650 VTC5A
XTAR 18650-2600</t>
  </si>
  <si>
    <t>16,99
7,41</t>
  </si>
  <si>
    <t>Paket mit zwei Stück
Panasonic aktuell nicht lieferbar…</t>
  </si>
  <si>
    <t>PIC16LF15313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</si>
</sst>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"/>
    <numFmt numFmtId="166" formatCode="0.000"/>
  </numFmts>
  <fonts count="9" x14ac:knownFonts="1">
    <font>
      <sz val="11"/>
      <color rgb="FF000000"/>
      <name val="Calibri"/>
      <family val="2"/>
      <charset val="1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u/>
      <sz val="11"/>
      <color theme="10"/>
      <name val="Calibri"/>
      <family val="2"/>
      <charset val="1"/>
    </font>
    <font>
      <sz val="10"/>
      <color rgb="FF585961"/>
      <name val="Arial"/>
      <family val="2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  <xf numFmtId="0" fontId="8" fillId="6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/>
    </xf>
    <xf numFmtId="0" fontId="4" fillId="4" borderId="2" xfId="4"/>
    <xf numFmtId="0" fontId="5" fillId="5" borderId="2" xfId="5"/>
    <xf numFmtId="0" fontId="4" fillId="4" borderId="2" xfId="4" applyAlignment="1">
      <alignment horizontal="right"/>
    </xf>
    <xf numFmtId="0" fontId="5" fillId="5" borderId="2" xfId="5" applyAlignment="1">
      <alignment horizontal="right"/>
    </xf>
    <xf numFmtId="0" fontId="3" fillId="3" borderId="0" xfId="3"/>
    <xf numFmtId="0" fontId="2" fillId="2" borderId="0" xfId="2"/>
    <xf numFmtId="1" fontId="5" fillId="5" borderId="2" xfId="5" applyNumberFormat="1" applyAlignment="1">
      <alignment horizontal="right"/>
    </xf>
    <xf numFmtId="0" fontId="7" fillId="0" borderId="0" xfId="0" applyFont="1"/>
    <xf numFmtId="164" fontId="2" fillId="2" borderId="0" xfId="2" applyNumberFormat="1"/>
    <xf numFmtId="16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vertical="center" wrapText="1"/>
    </xf>
    <xf numFmtId="165" fontId="0" fillId="0" borderId="3" xfId="0" applyNumberFormat="1" applyBorder="1" applyAlignment="1">
      <alignment horizontal="right" vertical="center" wrapText="1"/>
    </xf>
    <xf numFmtId="166" fontId="0" fillId="0" borderId="3" xfId="0" applyNumberFormat="1" applyBorder="1" applyAlignment="1">
      <alignment horizontal="right" vertical="center" wrapText="1"/>
    </xf>
    <xf numFmtId="0" fontId="0" fillId="0" borderId="3" xfId="0" applyBorder="1" applyAlignment="1">
      <alignment vertical="center"/>
    </xf>
    <xf numFmtId="165" fontId="0" fillId="0" borderId="3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6" fontId="0" fillId="0" borderId="3" xfId="0" applyNumberFormat="1" applyBorder="1"/>
    <xf numFmtId="166" fontId="6" fillId="0" borderId="3" xfId="6" applyNumberFormat="1" applyBorder="1" applyAlignment="1">
      <alignment vertical="center"/>
    </xf>
    <xf numFmtId="165" fontId="2" fillId="2" borderId="3" xfId="2" applyNumberFormat="1" applyBorder="1" applyAlignment="1">
      <alignment horizontal="right"/>
    </xf>
    <xf numFmtId="166" fontId="2" fillId="2" borderId="3" xfId="2" applyNumberFormat="1" applyBorder="1" applyAlignment="1">
      <alignment horizontal="right"/>
    </xf>
    <xf numFmtId="0" fontId="2" fillId="2" borderId="3" xfId="2" applyBorder="1"/>
    <xf numFmtId="0" fontId="1" fillId="0" borderId="1" xfId="1" applyAlignment="1">
      <alignment horizontal="center"/>
    </xf>
    <xf numFmtId="0" fontId="8" fillId="6" borderId="0" xfId="7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2" applyAlignment="1">
      <alignment horizontal="center"/>
    </xf>
    <xf numFmtId="0" fontId="0" fillId="0" borderId="3" xfId="0" applyBorder="1" applyAlignment="1">
      <alignment horizontal="center" vertical="center"/>
    </xf>
    <xf numFmtId="0" fontId="2" fillId="2" borderId="0" xfId="2" applyAlignment="1">
      <alignment horizontal="center" wrapText="1"/>
    </xf>
    <xf numFmtId="0" fontId="2" fillId="2" borderId="0" xfId="2" quotePrefix="1" applyAlignment="1">
      <alignment horizontal="center"/>
    </xf>
    <xf numFmtId="0" fontId="3" fillId="3" borderId="0" xfId="3" applyAlignment="1">
      <alignment horizontal="center"/>
    </xf>
    <xf numFmtId="164" fontId="0" fillId="0" borderId="0" xfId="0" applyNumberFormat="1" applyAlignment="1">
      <alignment horizontal="right" wrapText="1"/>
    </xf>
  </cellXfs>
  <cellStyles count="8">
    <cellStyle name="Berechnung" xfId="5" builtinId="22"/>
    <cellStyle name="Eingabe" xfId="4" builtinId="20"/>
    <cellStyle name="Gut" xfId="2" builtinId="26"/>
    <cellStyle name="Link" xfId="6" builtinId="8"/>
    <cellStyle name="Neutral" xfId="7" builtinId="28"/>
    <cellStyle name="Schlecht" xfId="3" builtinId="27"/>
    <cellStyle name="Standard" xfId="0" builtinId="0"/>
    <cellStyle name="Überschrift 1" xfId="1" builtinId="16"/>
  </cellStyles>
  <dxfs count="1">
    <dxf>
      <numFmt numFmtId="164" formatCode="#,##0.00\ &quot;€&quot;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Zusammenhang</a:t>
            </a:r>
            <a:r>
              <a:rPr lang="de-DE" baseline="0"/>
              <a:t> Widerstand - Strom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Flasher!$H$5:$H$8</c:f>
              <c:numCache>
                <c:formatCode>0.0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Flasher!$I$5:$I$8</c:f>
              <c:numCache>
                <c:formatCode>0.000</c:formatCode>
                <c:ptCount val="4"/>
                <c:pt idx="0">
                  <c:v>7.4999999999999997E-2</c:v>
                </c:pt>
                <c:pt idx="1">
                  <c:v>0.26666666666666666</c:v>
                </c:pt>
                <c:pt idx="2">
                  <c:v>0.3666666666666667</c:v>
                </c:pt>
                <c:pt idx="3">
                  <c:v>0.39999999999999997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8-4324-A7F1-1A36184DD1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Flasher!$H$5:$H$8</c:f>
              <c:numCache>
                <c:formatCode>0.0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Flasher!$J$5:$J$8</c:f>
              <c:numCache>
                <c:formatCode>0.000</c:formatCode>
                <c:ptCount val="4"/>
                <c:pt idx="0">
                  <c:v>0.125</c:v>
                </c:pt>
                <c:pt idx="1">
                  <c:v>0.32</c:v>
                </c:pt>
                <c:pt idx="2">
                  <c:v>0.51</c:v>
                </c:pt>
                <c:pt idx="3">
                  <c:v>0.68500000000000005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8-4324-A7F1-1A36184DD1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Flasher!$H$5:$H$8</c:f>
              <c:numCache>
                <c:formatCode>0.0</c:formatCode>
                <c:ptCount val="4"/>
                <c:pt idx="0">
                  <c:v>3.6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</c:numCache>
            </c:numRef>
          </c:xVal>
          <c:yVal>
            <c:numRef>
              <c:f>Flasher!$K$5:$K$8</c:f>
              <c:numCache>
                <c:formatCode>0.000</c:formatCode>
                <c:ptCount val="4"/>
                <c:pt idx="0">
                  <c:v>0.13700000000000001</c:v>
                </c:pt>
                <c:pt idx="1">
                  <c:v>0.54800000000000004</c:v>
                </c:pt>
                <c:pt idx="2">
                  <c:v>0.83199999999999996</c:v>
                </c:pt>
                <c:pt idx="3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8-4324-A7F1-1A36184DD1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1236559"/>
        <c:axId val="1671263439"/>
      </c:scatterChart>
      <c:valAx>
        <c:axId val="16712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263439"/>
        <c:crosses val="autoZero"/>
        <c:crossBetween val="midCat"/>
      </c:valAx>
      <c:valAx>
        <c:axId val="16712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123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263524</xdr:colOff>
      <xdr:row>8</xdr:row>
      <xdr:rowOff>117474</xdr:rowOff>
    </xdr:from>
    <xdr:to>
      <xdr:col>18</xdr:col>
      <xdr:colOff>311149</xdr:colOff>
      <xdr:row>23</xdr:row>
      <xdr:rowOff>177799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C64C360-3590-3AFC-7162-20AED7ED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47442</xdr:colOff>
      <xdr:row>25</xdr:row>
      <xdr:rowOff>12700</xdr:rowOff>
    </xdr:from>
    <xdr:to>
      <xdr:col>8</xdr:col>
      <xdr:colOff>368300</xdr:colOff>
      <xdr:row>33</xdr:row>
      <xdr:rowOff>12700</xdr:rowOff>
    </xdr:to>
    <xdr:pic>
      <xdr:nvPicPr>
        <xdr:cNvPr id="2" name="Grafik 1" descr="IPB80R290C3AATMA2 Infineon Technologies | Mouser Deutschland">
          <a:extLst>
            <a:ext uri="{FF2B5EF4-FFF2-40B4-BE49-F238E27FC236}">
              <a16:creationId xmlns:a16="http://schemas.microsoft.com/office/drawing/2014/main" id="{048AF53C-BCB1-5DE0-BE85-924CC59F6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542" y="5765800"/>
          <a:ext cx="1216208" cy="147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192658</xdr:colOff>
      <xdr:row>34</xdr:row>
      <xdr:rowOff>99466</xdr:rowOff>
    </xdr:from>
    <xdr:to>
      <xdr:col>8</xdr:col>
      <xdr:colOff>85652</xdr:colOff>
      <xdr:row>40</xdr:row>
      <xdr:rowOff>179236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693E8E1-542F-AFE2-79AE-470BB755E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6928268">
          <a:off x="5620595" y="7708079"/>
          <a:ext cx="1184670" cy="788344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25</xdr:row>
      <xdr:rowOff>81338</xdr:rowOff>
    </xdr:from>
    <xdr:to>
      <xdr:col>17</xdr:col>
      <xdr:colOff>548802</xdr:colOff>
      <xdr:row>33</xdr:row>
      <xdr:rowOff>88900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009545A-861D-D147-0965-BBF62397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62800" y="5834438"/>
          <a:ext cx="6397152" cy="1480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13</xdr:col>
      <xdr:colOff>223521</xdr:colOff>
      <xdr:row>29</xdr:row>
      <xdr:rowOff>34386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B1857D8-10CE-4526-B714-9939E7A4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4150"/>
          <a:ext cx="12918440" cy="5185506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171451</xdr:colOff>
      <xdr:row>33</xdr:row>
      <xdr:rowOff>17117</xdr:rowOff>
    </xdr:from>
    <xdr:to>
      <xdr:col>6</xdr:col>
      <xdr:colOff>1253491</xdr:colOff>
      <xdr:row>37</xdr:row>
      <xdr:rowOff>35076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9A3BD9-FF46-4EFA-8A04-249FEAD24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4390301" y="402017"/>
          <a:ext cx="755829" cy="1073150"/>
        </a:xfrm>
        <a:prstGeom prst="rect">
          <a:avLst/>
        </a:prstGeom>
      </xdr:spPr>
    </xdr:pic>
    <xdr:clientData/>
  </xdr:twoCellAnchor>
  <xdr:twoCellAnchor editAs="oneCell">
    <xdr:from>
      <xdr:col>6</xdr:col>
      <xdr:colOff>215900</xdr:colOff>
      <xdr:row>34</xdr:row>
      <xdr:rowOff>36236</xdr:rowOff>
    </xdr:from>
    <xdr:to>
      <xdr:col>6</xdr:col>
      <xdr:colOff>1143000</xdr:colOff>
      <xdr:row>38</xdr:row>
      <xdr:rowOff>194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89872BE-6206-4AEC-B1CC-7FE58AD2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090" y="1344336"/>
          <a:ext cx="934720" cy="690398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35</xdr:row>
      <xdr:rowOff>209550</xdr:rowOff>
    </xdr:from>
    <xdr:to>
      <xdr:col>2</xdr:col>
      <xdr:colOff>987936</xdr:colOff>
      <xdr:row>53</xdr:row>
      <xdr:rowOff>34491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C13B775-376F-4819-B858-A66759ABC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620" y="2282190"/>
          <a:ext cx="2870076" cy="3162501"/>
        </a:xfrm>
        <a:prstGeom prst="rect">
          <a:avLst/>
        </a:prstGeom>
      </xdr:spPr>
    </xdr:pic>
    <xdr:clientData/>
  </xdr:twoCellAnchor>
  <xdr:twoCellAnchor editAs="oneCell">
    <xdr:from>
      <xdr:col>5</xdr:col>
      <xdr:colOff>124576</xdr:colOff>
      <xdr:row>35</xdr:row>
      <xdr:rowOff>311150</xdr:rowOff>
    </xdr:from>
    <xdr:to>
      <xdr:col>7</xdr:col>
      <xdr:colOff>726647</xdr:colOff>
      <xdr:row>51</xdr:row>
      <xdr:rowOff>78940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5AFED18-3BB5-451B-A05C-C0F8E3E8B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7706" y="2379980"/>
          <a:ext cx="2908391" cy="28526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304800</xdr:colOff>
      <xdr:row>56</xdr:row>
      <xdr:rowOff>116840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E28C9269-F045-9A63-6331-46EA56AFDDBF}"/>
            </a:ext>
          </a:extLst>
        </xdr:cNvPr>
        <xdr:cNvSpPr>
          <a:spLocks noChangeAspect="1" noChangeArrowheads="1"/>
        </xdr:cNvSpPr>
      </xdr:nvSpPr>
      <xdr:spPr bwMode="auto">
        <a:xfrm>
          <a:off x="7962900" y="1024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494030</xdr:colOff>
      <xdr:row>51</xdr:row>
      <xdr:rowOff>83104</xdr:rowOff>
    </xdr:from>
    <xdr:to>
      <xdr:col>19</xdr:col>
      <xdr:colOff>643517</xdr:colOff>
      <xdr:row>61</xdr:row>
      <xdr:rowOff>79828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57B4846-ED2F-8386-F81E-BDE926C3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37880" y="9658904"/>
          <a:ext cx="9664327" cy="2022374"/>
        </a:xfrm>
        <a:prstGeom prst="rect">
          <a:avLst/>
        </a:prstGeom>
      </xdr:spPr>
    </xdr:pic>
    <xdr:clientData/>
  </xdr:twoCellAnchor>
  <xdr:twoCellAnchor editAs="oneCell">
    <xdr:from>
      <xdr:col>11</xdr:col>
      <xdr:colOff>111760</xdr:colOff>
      <xdr:row>37</xdr:row>
      <xdr:rowOff>68632</xdr:rowOff>
    </xdr:from>
    <xdr:to>
      <xdr:col>14</xdr:col>
      <xdr:colOff>313814</xdr:colOff>
      <xdr:row>49</xdr:row>
      <xdr:rowOff>144183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ED42CFF-8108-C83F-1217-B7446D778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0610" y="7066332"/>
          <a:ext cx="2585844" cy="2284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152005</xdr:colOff>
      <xdr:row>13</xdr:row>
      <xdr:rowOff>127001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1A488B5-C522-973C-0FFF-A8CE1D06D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296004" cy="252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114300</xdr:rowOff>
    </xdr:from>
    <xdr:to>
      <xdr:col>13</xdr:col>
      <xdr:colOff>107446</xdr:colOff>
      <xdr:row>38</xdr:row>
      <xdr:rowOff>38100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5EC2D89-B7A5-922B-8C4A-7EC1AF54E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92400"/>
          <a:ext cx="10013446" cy="4343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2" totalsRowShown="0">
  <autoFilter ref="A1:H2" xr:uid="{00000000-0009-0000-0100-000001000000}"/>
  <tableColumns count="8">
    <tableColumn id="1" xr3:uid="{00000000-0010-0000-0000-000001000000}" name="Komponente"/>
    <tableColumn id="8" xr3:uid="{177197EE-F4D6-417C-BE85-5E8A886F5033}" name="Wert"/>
    <tableColumn id="2" xr3:uid="{00000000-0010-0000-0000-000002000000}" name="Anwendung"/>
    <tableColumn id="3" xr3:uid="{00000000-0010-0000-0000-000003000000}" name="Distributor"/>
    <tableColumn id="4" xr3:uid="{00000000-0010-0000-0000-000004000000}" name="Bestellnummer"/>
    <tableColumn id="5" xr3:uid="{00000000-0010-0000-0000-000005000000}" name="Preis" dataDxfId="0"/>
    <tableColumn id="6" xr3:uid="{00000000-0010-0000-0000-000006000000}" name="Bestellt"/>
    <tableColumn id="7" xr3:uid="{00000000-0010-0000-0000-000007000000}" name="Anmerk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@3Ohm" TargetMode="External"/><Relationship Id="rId2" Type="http://schemas.openxmlformats.org/officeDocument/2006/relationships/hyperlink" Target="mailto:I@2Ohm" TargetMode="External"/><Relationship Id="rId1" Type="http://schemas.openxmlformats.org/officeDocument/2006/relationships/hyperlink" Target="mailto:I@1Oh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mazon.de/EEMB-953450-wiederaufladbarer-Lithium-Polymer-Akku-Li-Polymer-Akku/dp/B095VQRW73/ref=sr_1_3?__mk_de_DE=%C3%85M%C3%85%C5%BD%C3%95%C3%91&amp;crid=29VSCM0QTWE00&amp;keywords=Li-Ion%2B16340&amp;qid=1694288651&amp;refinements=p_85%3A20943776031%2Cp_n_feature_browse-bin%3A1619693031%7C1619696031&amp;rnid=429656031&amp;rps=1&amp;s=ce-de&amp;sprefix=li-ion%2B16340%2Caps%2C82&amp;sr=1-3&amp;th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C1" zoomScaleNormal="100" workbookViewId="0">
      <selection activeCell="C2" sqref="C2:H15"/>
    </sheetView>
  </sheetViews>
  <sheetFormatPr baseColWidth="10" defaultColWidth="10.81640625" defaultRowHeight="14.5" x14ac:dyDescent="0.35"/>
  <cols>
    <col min="1" max="1" width="14" bestFit="1" customWidth="1"/>
    <col min="2" max="2" width="15.1796875" bestFit="1" customWidth="1"/>
    <col min="3" max="3" width="27.08984375" bestFit="1" customWidth="1"/>
    <col min="4" max="4" width="12.26953125" bestFit="1" customWidth="1"/>
    <col min="5" max="5" width="16.08984375" bestFit="1" customWidth="1"/>
    <col min="6" max="6" width="6.81640625" style="2" bestFit="1" customWidth="1"/>
    <col min="7" max="7" width="9.36328125" bestFit="1" customWidth="1"/>
    <col min="8" max="8" width="34.7265625" customWidth="1"/>
  </cols>
  <sheetData>
    <row r="1" spans="1:8" x14ac:dyDescent="0.35">
      <c r="A1" t="s">
        <v>0</v>
      </c>
      <c r="B1" t="s">
        <v>85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</row>
    <row r="3" spans="1:8" x14ac:dyDescent="0.35">
      <c r="A3" t="s">
        <v>86</v>
      </c>
      <c r="B3" t="s">
        <v>7</v>
      </c>
      <c r="C3" t="s">
        <v>8</v>
      </c>
      <c r="D3" s="1" t="s">
        <v>14</v>
      </c>
      <c r="E3" t="s">
        <v>62</v>
      </c>
      <c r="F3" s="2">
        <v>0.64</v>
      </c>
      <c r="G3">
        <v>10</v>
      </c>
      <c r="H3" t="s">
        <v>15</v>
      </c>
    </row>
    <row r="4" spans="1:8" x14ac:dyDescent="0.35">
      <c r="A4" t="s">
        <v>97</v>
      </c>
      <c r="B4" t="s">
        <v>12</v>
      </c>
      <c r="C4" t="s">
        <v>13</v>
      </c>
      <c r="D4" s="1" t="s">
        <v>14</v>
      </c>
      <c r="E4" t="s">
        <v>34</v>
      </c>
      <c r="F4" s="2">
        <v>0.62</v>
      </c>
      <c r="G4">
        <v>10</v>
      </c>
      <c r="H4" t="s">
        <v>35</v>
      </c>
    </row>
    <row r="5" spans="1:8" x14ac:dyDescent="0.35">
      <c r="A5" t="s">
        <v>87</v>
      </c>
      <c r="B5" s="1" t="s">
        <v>16</v>
      </c>
      <c r="C5" t="s">
        <v>170</v>
      </c>
      <c r="D5" s="1" t="s">
        <v>14</v>
      </c>
      <c r="E5" s="1" t="s">
        <v>16</v>
      </c>
      <c r="F5" s="2">
        <v>0.84</v>
      </c>
      <c r="G5">
        <v>6</v>
      </c>
      <c r="H5" t="s">
        <v>17</v>
      </c>
    </row>
    <row r="6" spans="1:8" x14ac:dyDescent="0.35">
      <c r="A6" t="s">
        <v>87</v>
      </c>
      <c r="B6" s="13" t="s">
        <v>169</v>
      </c>
      <c r="C6" t="s">
        <v>168</v>
      </c>
      <c r="D6" s="1" t="s">
        <v>14</v>
      </c>
      <c r="E6" s="13" t="s">
        <v>173</v>
      </c>
      <c r="F6" s="2">
        <v>3.5</v>
      </c>
      <c r="G6">
        <v>2</v>
      </c>
      <c r="H6" t="s">
        <v>174</v>
      </c>
    </row>
    <row r="7" spans="1:8" x14ac:dyDescent="0.35">
      <c r="A7" t="s">
        <v>65</v>
      </c>
      <c r="B7" t="s">
        <v>89</v>
      </c>
      <c r="C7" t="s">
        <v>66</v>
      </c>
      <c r="D7" s="1" t="s">
        <v>14</v>
      </c>
      <c r="E7" t="s">
        <v>67</v>
      </c>
      <c r="F7" s="2">
        <v>0.61</v>
      </c>
      <c r="G7">
        <v>6</v>
      </c>
      <c r="H7" t="s">
        <v>68</v>
      </c>
    </row>
    <row r="8" spans="1:8" x14ac:dyDescent="0.35">
      <c r="A8" t="s">
        <v>74</v>
      </c>
      <c r="B8" t="s">
        <v>90</v>
      </c>
      <c r="C8" t="s">
        <v>72</v>
      </c>
      <c r="D8" s="1" t="s">
        <v>14</v>
      </c>
      <c r="E8" t="s">
        <v>73</v>
      </c>
      <c r="F8" s="2">
        <v>0.46</v>
      </c>
      <c r="G8">
        <v>6</v>
      </c>
    </row>
    <row r="9" spans="1:8" x14ac:dyDescent="0.35">
      <c r="A9" t="s">
        <v>93</v>
      </c>
      <c r="B9" t="s">
        <v>98</v>
      </c>
      <c r="C9" t="s">
        <v>82</v>
      </c>
      <c r="D9" s="1" t="s">
        <v>14</v>
      </c>
      <c r="E9" t="s">
        <v>98</v>
      </c>
      <c r="F9" s="2">
        <v>1.1000000000000001</v>
      </c>
      <c r="G9">
        <v>6</v>
      </c>
      <c r="H9" t="s">
        <v>83</v>
      </c>
    </row>
    <row r="10" spans="1:8" x14ac:dyDescent="0.35">
      <c r="A10" t="s">
        <v>78</v>
      </c>
      <c r="B10" t="s">
        <v>69</v>
      </c>
      <c r="C10" t="s">
        <v>80</v>
      </c>
      <c r="D10" s="1" t="s">
        <v>14</v>
      </c>
      <c r="E10" t="s">
        <v>69</v>
      </c>
      <c r="F10" s="2">
        <v>0.95</v>
      </c>
      <c r="G10">
        <v>6</v>
      </c>
      <c r="H10" t="s">
        <v>84</v>
      </c>
    </row>
    <row r="11" spans="1:8" x14ac:dyDescent="0.35">
      <c r="A11" t="s">
        <v>79</v>
      </c>
      <c r="B11" t="s">
        <v>71</v>
      </c>
      <c r="C11" t="s">
        <v>81</v>
      </c>
      <c r="D11" s="1" t="s">
        <v>14</v>
      </c>
      <c r="E11" t="s">
        <v>71</v>
      </c>
      <c r="F11" s="2">
        <v>0.95</v>
      </c>
      <c r="G11">
        <v>6</v>
      </c>
      <c r="H11" t="s">
        <v>84</v>
      </c>
    </row>
    <row r="12" spans="1:8" x14ac:dyDescent="0.35">
      <c r="A12" t="s">
        <v>92</v>
      </c>
      <c r="B12" t="s">
        <v>91</v>
      </c>
      <c r="C12" t="s">
        <v>75</v>
      </c>
      <c r="D12" s="1" t="s">
        <v>14</v>
      </c>
      <c r="E12" t="s">
        <v>76</v>
      </c>
      <c r="F12" s="2">
        <v>0.09</v>
      </c>
      <c r="G12">
        <v>20</v>
      </c>
      <c r="H12" t="s">
        <v>77</v>
      </c>
    </row>
    <row r="13" spans="1:8" x14ac:dyDescent="0.35">
      <c r="A13" t="s">
        <v>94</v>
      </c>
      <c r="B13" t="s">
        <v>37</v>
      </c>
      <c r="C13" t="s">
        <v>96</v>
      </c>
      <c r="D13" s="1" t="s">
        <v>14</v>
      </c>
      <c r="E13" t="s">
        <v>37</v>
      </c>
      <c r="F13" s="2">
        <v>1.5</v>
      </c>
      <c r="H13" t="s">
        <v>36</v>
      </c>
    </row>
    <row r="14" spans="1:8" ht="29" x14ac:dyDescent="0.35">
      <c r="A14" t="s">
        <v>10</v>
      </c>
      <c r="B14" t="s">
        <v>88</v>
      </c>
      <c r="C14" t="s">
        <v>171</v>
      </c>
      <c r="D14" s="1" t="s">
        <v>14</v>
      </c>
      <c r="E14" s="1" t="s">
        <v>217</v>
      </c>
      <c r="F14" s="40" t="s">
        <v>218</v>
      </c>
      <c r="G14">
        <v>3</v>
      </c>
      <c r="H14" s="1" t="s">
        <v>219</v>
      </c>
    </row>
    <row r="15" spans="1:8" s="13" customFormat="1" x14ac:dyDescent="0.35">
      <c r="A15" t="s">
        <v>10</v>
      </c>
      <c r="B15" t="s">
        <v>172</v>
      </c>
      <c r="C15" t="s">
        <v>166</v>
      </c>
      <c r="D15" s="1" t="s">
        <v>14</v>
      </c>
      <c r="E15" t="s">
        <v>158</v>
      </c>
      <c r="F15" s="2">
        <v>4.99</v>
      </c>
      <c r="G15">
        <v>2</v>
      </c>
      <c r="H15" t="s">
        <v>167</v>
      </c>
    </row>
    <row r="16" spans="1:8" s="13" customFormat="1" x14ac:dyDescent="0.35">
      <c r="A16"/>
      <c r="B16"/>
      <c r="C16"/>
      <c r="D16" s="1"/>
      <c r="E16"/>
      <c r="F16" s="2"/>
      <c r="G16"/>
      <c r="H16"/>
    </row>
    <row r="17" spans="1:8" x14ac:dyDescent="0.35">
      <c r="A17" t="s">
        <v>94</v>
      </c>
      <c r="B17" t="s">
        <v>95</v>
      </c>
      <c r="C17" t="s">
        <v>9</v>
      </c>
      <c r="D17" t="s">
        <v>10</v>
      </c>
      <c r="E17" s="1" t="s">
        <v>220</v>
      </c>
      <c r="H17" t="s">
        <v>11</v>
      </c>
    </row>
    <row r="23" spans="1:8" x14ac:dyDescent="0.35">
      <c r="H23" t="s">
        <v>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80F2-2497-42BF-A03F-78F1F2D39AE9}">
  <dimension ref="A1:K46"/>
  <sheetViews>
    <sheetView topLeftCell="A16" workbookViewId="0">
      <selection activeCell="C31" sqref="C31"/>
    </sheetView>
  </sheetViews>
  <sheetFormatPr baseColWidth="10" defaultRowHeight="14.5" x14ac:dyDescent="0.35"/>
  <cols>
    <col min="1" max="1" width="15.6328125" customWidth="1"/>
    <col min="2" max="2" width="13.90625" style="17" customWidth="1"/>
    <col min="3" max="3" width="12.81640625" style="18" customWidth="1"/>
    <col min="4" max="4" width="9.54296875" style="18" customWidth="1"/>
    <col min="5" max="5" width="9.453125" style="18" customWidth="1"/>
    <col min="6" max="6" width="19.1796875" customWidth="1"/>
    <col min="7" max="7" width="3.81640625" customWidth="1"/>
    <col min="8" max="8" width="9" bestFit="1" customWidth="1"/>
    <col min="9" max="10" width="8.26953125" style="15" bestFit="1" customWidth="1"/>
    <col min="11" max="11" width="10.90625" style="15"/>
  </cols>
  <sheetData>
    <row r="1" spans="1:11" ht="20" thickBot="1" x14ac:dyDescent="0.5">
      <c r="A1" s="32" t="s">
        <v>175</v>
      </c>
      <c r="B1" s="32"/>
      <c r="C1" s="32"/>
      <c r="D1" s="32"/>
      <c r="E1" s="32"/>
      <c r="F1" s="32"/>
    </row>
    <row r="2" spans="1:11" ht="15" thickTop="1" x14ac:dyDescent="0.35"/>
    <row r="3" spans="1:11" ht="20" thickBot="1" x14ac:dyDescent="0.5">
      <c r="A3" s="32" t="s">
        <v>189</v>
      </c>
      <c r="B3" s="32"/>
      <c r="C3" s="32"/>
      <c r="D3" s="32"/>
      <c r="E3" s="32"/>
      <c r="F3" s="32"/>
    </row>
    <row r="4" spans="1:11" s="16" customFormat="1" ht="44" thickTop="1" x14ac:dyDescent="0.35">
      <c r="A4" s="19" t="s">
        <v>179</v>
      </c>
      <c r="B4" s="20" t="s">
        <v>177</v>
      </c>
      <c r="C4" s="21" t="s">
        <v>176</v>
      </c>
      <c r="D4" s="21" t="s">
        <v>180</v>
      </c>
      <c r="E4" s="21" t="s">
        <v>178</v>
      </c>
      <c r="F4" s="22" t="s">
        <v>6</v>
      </c>
      <c r="H4" s="22" t="s">
        <v>184</v>
      </c>
      <c r="I4" s="28" t="s">
        <v>185</v>
      </c>
      <c r="J4" s="28" t="s">
        <v>186</v>
      </c>
      <c r="K4" s="28" t="s">
        <v>187</v>
      </c>
    </row>
    <row r="5" spans="1:11" x14ac:dyDescent="0.35">
      <c r="A5" s="36">
        <v>3</v>
      </c>
      <c r="B5" s="23">
        <v>3.6</v>
      </c>
      <c r="C5" s="24">
        <v>0.22500000000000001</v>
      </c>
      <c r="D5" s="24">
        <f>C5/A5</f>
        <v>7.4999999999999997E-2</v>
      </c>
      <c r="E5" s="24">
        <f>D5*3.4</f>
        <v>0.255</v>
      </c>
      <c r="F5" s="25"/>
      <c r="H5" s="23">
        <v>3.6</v>
      </c>
      <c r="I5" s="27">
        <v>7.4999999999999997E-2</v>
      </c>
      <c r="J5" s="27">
        <v>0.125</v>
      </c>
      <c r="K5" s="27">
        <v>0.13700000000000001</v>
      </c>
    </row>
    <row r="6" spans="1:11" x14ac:dyDescent="0.35">
      <c r="A6" s="36"/>
      <c r="B6" s="23">
        <v>4.5</v>
      </c>
      <c r="C6" s="24">
        <v>0.8</v>
      </c>
      <c r="D6" s="24">
        <f>C6/A5</f>
        <v>0.26666666666666666</v>
      </c>
      <c r="E6" s="24">
        <f t="shared" ref="E6:E16" si="0">D6*3.4</f>
        <v>0.90666666666666662</v>
      </c>
      <c r="F6" s="25"/>
      <c r="H6" s="23">
        <v>4.5</v>
      </c>
      <c r="I6" s="27">
        <v>0.26666666666666666</v>
      </c>
      <c r="J6" s="27">
        <v>0.32</v>
      </c>
      <c r="K6" s="27">
        <v>0.54800000000000004</v>
      </c>
    </row>
    <row r="7" spans="1:11" x14ac:dyDescent="0.35">
      <c r="A7" s="36"/>
      <c r="B7" s="23">
        <v>5</v>
      </c>
      <c r="C7" s="24">
        <v>1.1000000000000001</v>
      </c>
      <c r="D7" s="24">
        <f>C7/A5</f>
        <v>0.3666666666666667</v>
      </c>
      <c r="E7" s="24">
        <f t="shared" si="0"/>
        <v>1.2466666666666668</v>
      </c>
      <c r="F7" s="25"/>
      <c r="H7" s="23">
        <v>5</v>
      </c>
      <c r="I7" s="27">
        <v>0.3666666666666667</v>
      </c>
      <c r="J7" s="27">
        <v>0.51</v>
      </c>
      <c r="K7" s="27">
        <v>0.83199999999999996</v>
      </c>
    </row>
    <row r="8" spans="1:11" x14ac:dyDescent="0.35">
      <c r="A8" s="36"/>
      <c r="B8" s="23">
        <v>5.5</v>
      </c>
      <c r="C8" s="24">
        <v>1.2</v>
      </c>
      <c r="D8" s="24">
        <f>C8/A5</f>
        <v>0.39999999999999997</v>
      </c>
      <c r="E8" s="24">
        <f t="shared" si="0"/>
        <v>1.3599999999999999</v>
      </c>
      <c r="F8" s="25"/>
      <c r="H8" s="23">
        <v>5.5</v>
      </c>
      <c r="I8" s="27">
        <v>0.39999999999999997</v>
      </c>
      <c r="J8" s="27">
        <v>0.68500000000000005</v>
      </c>
      <c r="K8" s="27">
        <v>1.21</v>
      </c>
    </row>
    <row r="9" spans="1:11" x14ac:dyDescent="0.35">
      <c r="A9" s="36">
        <v>2</v>
      </c>
      <c r="B9" s="23">
        <v>3.6</v>
      </c>
      <c r="C9" s="24">
        <v>0.25</v>
      </c>
      <c r="D9" s="24">
        <f>C9/A9</f>
        <v>0.125</v>
      </c>
      <c r="E9" s="24">
        <f t="shared" si="0"/>
        <v>0.42499999999999999</v>
      </c>
      <c r="F9" s="25"/>
    </row>
    <row r="10" spans="1:11" x14ac:dyDescent="0.35">
      <c r="A10" s="36"/>
      <c r="B10" s="23">
        <v>4.5</v>
      </c>
      <c r="C10" s="24">
        <v>0.64</v>
      </c>
      <c r="D10" s="24">
        <f>C10/A9</f>
        <v>0.32</v>
      </c>
      <c r="E10" s="24">
        <f t="shared" si="0"/>
        <v>1.0880000000000001</v>
      </c>
      <c r="F10" s="25"/>
    </row>
    <row r="11" spans="1:11" x14ac:dyDescent="0.35">
      <c r="A11" s="36"/>
      <c r="B11" s="23">
        <v>5</v>
      </c>
      <c r="C11" s="24">
        <v>1.02</v>
      </c>
      <c r="D11" s="24">
        <f>C11/A9</f>
        <v>0.51</v>
      </c>
      <c r="E11" s="24">
        <f t="shared" si="0"/>
        <v>1.734</v>
      </c>
      <c r="F11" s="25"/>
    </row>
    <row r="12" spans="1:11" x14ac:dyDescent="0.35">
      <c r="A12" s="36"/>
      <c r="B12" s="23">
        <v>5.5</v>
      </c>
      <c r="C12" s="24">
        <v>1.37</v>
      </c>
      <c r="D12" s="24">
        <f>C12/A9</f>
        <v>0.68500000000000005</v>
      </c>
      <c r="E12" s="24">
        <f t="shared" si="0"/>
        <v>2.3290000000000002</v>
      </c>
      <c r="F12" s="25"/>
    </row>
    <row r="13" spans="1:11" x14ac:dyDescent="0.35">
      <c r="A13" s="36">
        <v>1</v>
      </c>
      <c r="B13" s="23">
        <v>3.6</v>
      </c>
      <c r="C13" s="24">
        <v>0.13700000000000001</v>
      </c>
      <c r="D13" s="24">
        <f>C13/A13</f>
        <v>0.13700000000000001</v>
      </c>
      <c r="E13" s="24">
        <f t="shared" si="0"/>
        <v>0.46580000000000005</v>
      </c>
      <c r="F13" s="25"/>
    </row>
    <row r="14" spans="1:11" x14ac:dyDescent="0.35">
      <c r="A14" s="36"/>
      <c r="B14" s="23">
        <v>4.5</v>
      </c>
      <c r="C14" s="24">
        <v>0.54800000000000004</v>
      </c>
      <c r="D14" s="24">
        <f>C14/A13</f>
        <v>0.54800000000000004</v>
      </c>
      <c r="E14" s="24">
        <f t="shared" si="0"/>
        <v>1.8632000000000002</v>
      </c>
      <c r="F14" s="25"/>
    </row>
    <row r="15" spans="1:11" x14ac:dyDescent="0.35">
      <c r="A15" s="36"/>
      <c r="B15" s="29">
        <v>5</v>
      </c>
      <c r="C15" s="30">
        <v>0.83199999999999996</v>
      </c>
      <c r="D15" s="30">
        <f>C15/A13</f>
        <v>0.83199999999999996</v>
      </c>
      <c r="E15" s="30">
        <f t="shared" si="0"/>
        <v>2.8287999999999998</v>
      </c>
      <c r="F15" s="31" t="s">
        <v>182</v>
      </c>
    </row>
    <row r="16" spans="1:11" x14ac:dyDescent="0.35">
      <c r="A16" s="36"/>
      <c r="B16" s="23">
        <v>5.5</v>
      </c>
      <c r="C16" s="24">
        <v>1.21</v>
      </c>
      <c r="D16" s="24">
        <f>C16/A13</f>
        <v>1.21</v>
      </c>
      <c r="E16" s="24">
        <f t="shared" si="0"/>
        <v>4.1139999999999999</v>
      </c>
      <c r="F16" s="25" t="s">
        <v>182</v>
      </c>
    </row>
    <row r="18" spans="1:6" ht="20" thickBot="1" x14ac:dyDescent="0.5">
      <c r="A18" s="32" t="s">
        <v>181</v>
      </c>
      <c r="B18" s="32"/>
      <c r="C18" s="32"/>
      <c r="D18" s="32"/>
      <c r="E18" s="32"/>
      <c r="F18" s="32"/>
    </row>
    <row r="19" spans="1:6" ht="44" thickTop="1" x14ac:dyDescent="0.35">
      <c r="A19" s="19" t="s">
        <v>179</v>
      </c>
      <c r="B19" s="20" t="s">
        <v>177</v>
      </c>
      <c r="C19" s="21" t="s">
        <v>176</v>
      </c>
      <c r="D19" s="21" t="s">
        <v>180</v>
      </c>
      <c r="E19" s="21" t="s">
        <v>178</v>
      </c>
      <c r="F19" s="22" t="s">
        <v>6</v>
      </c>
    </row>
    <row r="20" spans="1:6" ht="29" x14ac:dyDescent="0.35">
      <c r="A20" s="25">
        <v>3</v>
      </c>
      <c r="B20" s="23">
        <v>72</v>
      </c>
      <c r="C20" s="24">
        <v>2.76</v>
      </c>
      <c r="D20" s="24">
        <f>C20/A20</f>
        <v>0.91999999999999993</v>
      </c>
      <c r="E20" s="24">
        <f>D20*3.4</f>
        <v>3.1279999999999997</v>
      </c>
      <c r="F20" s="26" t="s">
        <v>183</v>
      </c>
    </row>
    <row r="21" spans="1:6" x14ac:dyDescent="0.35">
      <c r="A21" s="34" t="s">
        <v>188</v>
      </c>
      <c r="B21" s="34"/>
      <c r="C21" s="34"/>
      <c r="D21" s="34"/>
      <c r="E21" s="34"/>
      <c r="F21" s="34"/>
    </row>
    <row r="23" spans="1:6" x14ac:dyDescent="0.35">
      <c r="A23" s="35" t="s">
        <v>190</v>
      </c>
      <c r="B23" s="35"/>
      <c r="C23" s="35"/>
      <c r="D23" s="35"/>
      <c r="E23" s="35"/>
      <c r="F23" s="35"/>
    </row>
    <row r="25" spans="1:6" x14ac:dyDescent="0.35">
      <c r="A25" s="33" t="s">
        <v>191</v>
      </c>
      <c r="B25" s="33"/>
      <c r="C25" s="33"/>
      <c r="D25" s="33"/>
      <c r="E25" s="33"/>
      <c r="F25" s="33"/>
    </row>
    <row r="27" spans="1:6" x14ac:dyDescent="0.35">
      <c r="A27" t="s">
        <v>209</v>
      </c>
    </row>
    <row r="29" spans="1:6" x14ac:dyDescent="0.35">
      <c r="A29" t="s">
        <v>210</v>
      </c>
      <c r="B29" s="2">
        <v>0.8</v>
      </c>
      <c r="C29" s="18" t="s">
        <v>211</v>
      </c>
      <c r="D29" s="18" t="s">
        <v>212</v>
      </c>
      <c r="E29" s="18" t="s">
        <v>213</v>
      </c>
    </row>
    <row r="30" spans="1:6" x14ac:dyDescent="0.35">
      <c r="A30" t="s">
        <v>214</v>
      </c>
      <c r="B30" s="2">
        <v>0.48</v>
      </c>
      <c r="C30" s="18" t="s">
        <v>215</v>
      </c>
      <c r="D30" s="18" t="s">
        <v>212</v>
      </c>
      <c r="E30" s="18" t="s">
        <v>216</v>
      </c>
    </row>
    <row r="31" spans="1:6" x14ac:dyDescent="0.35">
      <c r="B31" s="2"/>
    </row>
    <row r="32" spans="1:6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</sheetData>
  <mergeCells count="9">
    <mergeCell ref="A3:F3"/>
    <mergeCell ref="A18:F18"/>
    <mergeCell ref="A1:F1"/>
    <mergeCell ref="A25:F25"/>
    <mergeCell ref="A21:F21"/>
    <mergeCell ref="A23:F23"/>
    <mergeCell ref="A5:A8"/>
    <mergeCell ref="A9:A12"/>
    <mergeCell ref="A13:A16"/>
  </mergeCells>
  <hyperlinks>
    <hyperlink ref="K4" r:id="rId1" xr:uid="{6720A06C-5B2E-4871-A66A-316FA4F03590}"/>
    <hyperlink ref="J4" r:id="rId2" xr:uid="{0A978C11-D168-4168-ACB0-3C1473BDFA9D}"/>
    <hyperlink ref="I4" r:id="rId3" xr:uid="{63852113-1A44-4511-AA4E-702065369F5C}"/>
  </hyperlinks>
  <pageMargins left="0.7" right="0.7" top="0.78740157499999996" bottom="0.78740157499999996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9754-0340-407A-9A46-A4EA23310DEB}">
  <dimension ref="A1:H69"/>
  <sheetViews>
    <sheetView topLeftCell="A35" workbookViewId="0">
      <selection activeCell="B68" sqref="B68"/>
    </sheetView>
  </sheetViews>
  <sheetFormatPr baseColWidth="10" defaultRowHeight="14.5" x14ac:dyDescent="0.35"/>
  <cols>
    <col min="1" max="1" width="20" customWidth="1"/>
    <col min="3" max="3" width="16.453125" bestFit="1" customWidth="1"/>
    <col min="4" max="4" width="22.81640625" customWidth="1"/>
    <col min="7" max="7" width="21.90625" customWidth="1"/>
  </cols>
  <sheetData>
    <row r="1" spans="1:2" x14ac:dyDescent="0.35">
      <c r="A1" t="s">
        <v>100</v>
      </c>
      <c r="B1" t="s">
        <v>101</v>
      </c>
    </row>
    <row r="31" spans="1:1" x14ac:dyDescent="0.35">
      <c r="A31" t="s">
        <v>102</v>
      </c>
    </row>
    <row r="33" spans="1:8" ht="29" x14ac:dyDescent="0.35">
      <c r="A33" t="s">
        <v>103</v>
      </c>
      <c r="B33" t="s">
        <v>104</v>
      </c>
      <c r="D33" t="s">
        <v>105</v>
      </c>
      <c r="E33" s="1" t="s">
        <v>106</v>
      </c>
      <c r="F33" s="3" t="s">
        <v>4</v>
      </c>
      <c r="G33" t="s">
        <v>107</v>
      </c>
      <c r="H33" t="s">
        <v>100</v>
      </c>
    </row>
    <row r="34" spans="1:8" x14ac:dyDescent="0.35">
      <c r="A34" t="s">
        <v>108</v>
      </c>
      <c r="B34" t="s">
        <v>109</v>
      </c>
      <c r="D34" t="s">
        <v>110</v>
      </c>
      <c r="E34">
        <v>1800</v>
      </c>
      <c r="F34" s="3">
        <v>13</v>
      </c>
      <c r="H34" s="4" t="s">
        <v>111</v>
      </c>
    </row>
    <row r="35" spans="1:8" x14ac:dyDescent="0.35">
      <c r="A35" t="s">
        <v>112</v>
      </c>
      <c r="B35" t="s">
        <v>109</v>
      </c>
      <c r="D35" t="s">
        <v>110</v>
      </c>
      <c r="E35">
        <v>1100</v>
      </c>
      <c r="F35">
        <v>10.99</v>
      </c>
      <c r="H35" t="s">
        <v>113</v>
      </c>
    </row>
    <row r="36" spans="1:8" x14ac:dyDescent="0.35">
      <c r="F36" s="3"/>
    </row>
    <row r="37" spans="1:8" x14ac:dyDescent="0.35">
      <c r="F37" s="3"/>
    </row>
    <row r="38" spans="1:8" x14ac:dyDescent="0.35">
      <c r="F38" s="3"/>
    </row>
    <row r="39" spans="1:8" x14ac:dyDescent="0.35">
      <c r="F39" s="3"/>
    </row>
    <row r="40" spans="1:8" x14ac:dyDescent="0.35">
      <c r="A40" t="s">
        <v>114</v>
      </c>
      <c r="F40" s="3"/>
    </row>
    <row r="56" spans="1:7" x14ac:dyDescent="0.35">
      <c r="A56" t="s">
        <v>136</v>
      </c>
      <c r="B56" t="s">
        <v>2</v>
      </c>
      <c r="C56" t="s">
        <v>141</v>
      </c>
      <c r="D56" t="s">
        <v>3</v>
      </c>
      <c r="E56" t="s">
        <v>4</v>
      </c>
      <c r="F56" t="s">
        <v>138</v>
      </c>
      <c r="G56" t="s">
        <v>6</v>
      </c>
    </row>
    <row r="57" spans="1:7" x14ac:dyDescent="0.35">
      <c r="A57" t="s">
        <v>137</v>
      </c>
      <c r="B57" t="s">
        <v>14</v>
      </c>
      <c r="C57" t="s">
        <v>142</v>
      </c>
      <c r="D57" s="13" t="s">
        <v>139</v>
      </c>
      <c r="E57" s="3">
        <v>3.7</v>
      </c>
      <c r="F57">
        <v>750</v>
      </c>
      <c r="G57" t="s">
        <v>140</v>
      </c>
    </row>
    <row r="58" spans="1:7" x14ac:dyDescent="0.35">
      <c r="A58" t="s">
        <v>143</v>
      </c>
      <c r="B58" t="s">
        <v>14</v>
      </c>
      <c r="C58" t="s">
        <v>145</v>
      </c>
      <c r="D58" s="13" t="s">
        <v>143</v>
      </c>
      <c r="E58" s="3">
        <v>4.5</v>
      </c>
      <c r="F58">
        <v>950</v>
      </c>
      <c r="G58" t="s">
        <v>144</v>
      </c>
    </row>
    <row r="59" spans="1:7" ht="29" x14ac:dyDescent="0.35">
      <c r="A59" t="s">
        <v>149</v>
      </c>
      <c r="B59" t="s">
        <v>14</v>
      </c>
      <c r="C59" t="s">
        <v>150</v>
      </c>
      <c r="D59" s="13" t="s">
        <v>151</v>
      </c>
      <c r="E59" s="3">
        <v>2.0499999999999998</v>
      </c>
      <c r="F59">
        <v>1430</v>
      </c>
      <c r="G59" s="1" t="s">
        <v>152</v>
      </c>
    </row>
    <row r="60" spans="1:7" x14ac:dyDescent="0.35">
      <c r="A60" s="11" t="s">
        <v>159</v>
      </c>
      <c r="B60" s="11" t="s">
        <v>14</v>
      </c>
      <c r="C60" s="11" t="s">
        <v>160</v>
      </c>
      <c r="D60" s="11" t="s">
        <v>158</v>
      </c>
      <c r="E60" s="14">
        <v>2.5</v>
      </c>
      <c r="F60" s="11">
        <v>2700</v>
      </c>
      <c r="G60" s="11" t="s">
        <v>161</v>
      </c>
    </row>
    <row r="61" spans="1:7" x14ac:dyDescent="0.35">
      <c r="E61" s="3"/>
    </row>
    <row r="62" spans="1:7" x14ac:dyDescent="0.35">
      <c r="E62" s="3"/>
    </row>
    <row r="63" spans="1:7" x14ac:dyDescent="0.35">
      <c r="E63" s="3"/>
    </row>
    <row r="64" spans="1:7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</sheetData>
  <hyperlinks>
    <hyperlink ref="H34" r:id="rId1" display="https://www.amazon.de/EEMB-953450-wiederaufladbarer-Lithium-Polymer-Akku-Li-Polymer-Akku/dp/B095VQRW73/ref=sr_1_3?__mk_de_DE=%C3%85M%C3%85%C5%BD%C3%95%C3%91&amp;crid=29VSCM0QTWE00&amp;keywords=Li-Ion%2B16340&amp;qid=1694288651&amp;refinements=p_85%3A20943776031%2Cp_n_feature_browse-bin%3A1619693031%7C1619696031&amp;rnid=429656031&amp;rps=1&amp;s=ce-de&amp;sprefix=li-ion%2B16340%2Caps%2C82&amp;sr=1-3&amp;th=1" xr:uid="{2609E650-539A-4072-8726-3C3930051ED9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DE5C-E2F5-436C-AB86-81BF82F258AF}">
  <dimension ref="B41:D42"/>
  <sheetViews>
    <sheetView workbookViewId="0">
      <selection activeCell="E44" sqref="E44:F44"/>
    </sheetView>
  </sheetViews>
  <sheetFormatPr baseColWidth="10" defaultRowHeight="14.5" x14ac:dyDescent="0.35"/>
  <sheetData>
    <row r="41" spans="2:4" x14ac:dyDescent="0.35">
      <c r="B41" t="s">
        <v>69</v>
      </c>
      <c r="D41" t="s">
        <v>70</v>
      </c>
    </row>
    <row r="42" spans="2:4" x14ac:dyDescent="0.35">
      <c r="B42" t="s">
        <v>71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7ED3-E916-475E-B2EE-F7B7619CA98E}">
  <dimension ref="A1:F9"/>
  <sheetViews>
    <sheetView workbookViewId="0">
      <selection activeCell="B22" sqref="B22"/>
    </sheetView>
  </sheetViews>
  <sheetFormatPr baseColWidth="10" defaultRowHeight="14.5" x14ac:dyDescent="0.35"/>
  <cols>
    <col min="1" max="1" width="8.1796875" bestFit="1" customWidth="1"/>
    <col min="2" max="2" width="14.08984375" customWidth="1"/>
    <col min="3" max="3" width="10.453125" bestFit="1" customWidth="1"/>
    <col min="6" max="6" width="6.90625" bestFit="1" customWidth="1"/>
  </cols>
  <sheetData>
    <row r="1" spans="1:6" x14ac:dyDescent="0.35">
      <c r="A1" t="s">
        <v>38</v>
      </c>
      <c r="B1" t="s">
        <v>39</v>
      </c>
      <c r="C1" t="s">
        <v>40</v>
      </c>
      <c r="D1" t="s">
        <v>56</v>
      </c>
      <c r="E1" t="s">
        <v>60</v>
      </c>
      <c r="F1" t="s">
        <v>61</v>
      </c>
    </row>
    <row r="2" spans="1:6" x14ac:dyDescent="0.35">
      <c r="A2" t="s">
        <v>41</v>
      </c>
      <c r="B2" t="s">
        <v>42</v>
      </c>
      <c r="C2" t="s">
        <v>43</v>
      </c>
    </row>
    <row r="3" spans="1:6" x14ac:dyDescent="0.35">
      <c r="A3" t="s">
        <v>65</v>
      </c>
      <c r="B3" t="s">
        <v>47</v>
      </c>
      <c r="C3" t="s">
        <v>44</v>
      </c>
      <c r="E3" t="s">
        <v>14</v>
      </c>
    </row>
    <row r="4" spans="1:6" x14ac:dyDescent="0.35">
      <c r="A4" t="s">
        <v>45</v>
      </c>
      <c r="B4" t="s">
        <v>46</v>
      </c>
      <c r="C4" t="s">
        <v>48</v>
      </c>
    </row>
    <row r="5" spans="1:6" x14ac:dyDescent="0.35">
      <c r="A5" t="s">
        <v>49</v>
      </c>
      <c r="B5" t="s">
        <v>52</v>
      </c>
      <c r="C5" t="s">
        <v>55</v>
      </c>
    </row>
    <row r="6" spans="1:6" x14ac:dyDescent="0.35">
      <c r="A6" t="s">
        <v>50</v>
      </c>
      <c r="B6" t="s">
        <v>53</v>
      </c>
      <c r="C6" t="s">
        <v>55</v>
      </c>
    </row>
    <row r="7" spans="1:6" x14ac:dyDescent="0.35">
      <c r="A7" t="s">
        <v>51</v>
      </c>
      <c r="B7" t="s">
        <v>54</v>
      </c>
      <c r="C7" t="s">
        <v>55</v>
      </c>
    </row>
    <row r="8" spans="1:6" x14ac:dyDescent="0.35">
      <c r="A8" t="s">
        <v>57</v>
      </c>
      <c r="B8" t="s">
        <v>58</v>
      </c>
      <c r="C8" t="s">
        <v>59</v>
      </c>
      <c r="E8" t="s">
        <v>14</v>
      </c>
    </row>
    <row r="9" spans="1:6" x14ac:dyDescent="0.35">
      <c r="A9" t="s">
        <v>63</v>
      </c>
      <c r="B9" t="s">
        <v>64</v>
      </c>
      <c r="C9" t="s">
        <v>64</v>
      </c>
      <c r="E9" t="s">
        <v>14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24F8-C67C-466F-AC41-92FE358F9A73}">
  <dimension ref="A1:O32"/>
  <sheetViews>
    <sheetView workbookViewId="0">
      <selection activeCell="O27" sqref="O27"/>
    </sheetView>
  </sheetViews>
  <sheetFormatPr baseColWidth="10" defaultRowHeight="14.5" x14ac:dyDescent="0.35"/>
  <cols>
    <col min="1" max="1" width="33.08984375" customWidth="1"/>
    <col min="2" max="2" width="11" bestFit="1" customWidth="1"/>
    <col min="3" max="3" width="5" bestFit="1" customWidth="1"/>
    <col min="5" max="5" width="17.453125" style="5" customWidth="1"/>
    <col min="6" max="6" width="12.08984375" style="5" bestFit="1" customWidth="1"/>
    <col min="7" max="7" width="6" style="5" bestFit="1" customWidth="1"/>
    <col min="8" max="8" width="7.6328125" style="5" bestFit="1" customWidth="1"/>
    <col min="9" max="9" width="28" bestFit="1" customWidth="1"/>
    <col min="11" max="11" width="15.453125" customWidth="1"/>
    <col min="12" max="12" width="6.81640625" bestFit="1" customWidth="1"/>
    <col min="13" max="13" width="4.7265625" bestFit="1" customWidth="1"/>
    <col min="14" max="14" width="5.7265625" customWidth="1"/>
    <col min="15" max="15" width="25.90625" bestFit="1" customWidth="1"/>
  </cols>
  <sheetData>
    <row r="1" spans="1:15" ht="20" thickBot="1" x14ac:dyDescent="0.5">
      <c r="A1" s="32" t="s">
        <v>115</v>
      </c>
      <c r="B1" s="32"/>
      <c r="C1" s="32"/>
      <c r="E1" s="32" t="s">
        <v>116</v>
      </c>
      <c r="F1" s="32"/>
      <c r="G1" s="32"/>
      <c r="H1" s="32"/>
      <c r="I1" s="32"/>
    </row>
    <row r="2" spans="1:15" ht="15" thickTop="1" x14ac:dyDescent="0.35">
      <c r="E2" s="5" t="s">
        <v>117</v>
      </c>
      <c r="F2" s="5" t="s">
        <v>118</v>
      </c>
      <c r="G2" s="5" t="s">
        <v>119</v>
      </c>
      <c r="H2" s="5" t="s">
        <v>118</v>
      </c>
      <c r="I2" t="s">
        <v>6</v>
      </c>
    </row>
    <row r="3" spans="1:15" x14ac:dyDescent="0.35">
      <c r="A3" t="s">
        <v>26</v>
      </c>
      <c r="B3" s="6">
        <v>0.33</v>
      </c>
      <c r="C3" t="s">
        <v>27</v>
      </c>
      <c r="E3" s="8">
        <v>0.33</v>
      </c>
      <c r="F3" s="5" t="s">
        <v>27</v>
      </c>
      <c r="G3" s="9">
        <v>0.28000000000000003</v>
      </c>
      <c r="H3" s="5" t="s">
        <v>120</v>
      </c>
      <c r="I3" s="10" t="s">
        <v>121</v>
      </c>
    </row>
    <row r="4" spans="1:15" x14ac:dyDescent="0.35">
      <c r="A4" t="s">
        <v>18</v>
      </c>
      <c r="B4" s="6">
        <v>0.3</v>
      </c>
      <c r="C4" t="s">
        <v>22</v>
      </c>
      <c r="E4" s="8">
        <v>1</v>
      </c>
      <c r="F4" s="5" t="s">
        <v>27</v>
      </c>
      <c r="G4" s="9">
        <v>0.124</v>
      </c>
      <c r="H4" s="5" t="s">
        <v>120</v>
      </c>
    </row>
    <row r="5" spans="1:15" x14ac:dyDescent="0.35">
      <c r="A5" t="s">
        <v>19</v>
      </c>
      <c r="B5" s="6">
        <v>50</v>
      </c>
      <c r="C5" t="s">
        <v>23</v>
      </c>
      <c r="E5" s="8">
        <v>2</v>
      </c>
      <c r="F5" s="5" t="s">
        <v>27</v>
      </c>
      <c r="G5" s="9">
        <v>7.4999999999999997E-2</v>
      </c>
      <c r="H5" s="5" t="s">
        <v>120</v>
      </c>
    </row>
    <row r="6" spans="1:15" x14ac:dyDescent="0.35">
      <c r="A6" t="s">
        <v>20</v>
      </c>
      <c r="B6" s="6">
        <v>1000</v>
      </c>
      <c r="C6" t="s">
        <v>23</v>
      </c>
      <c r="E6" s="8">
        <v>3</v>
      </c>
      <c r="F6" s="5" t="s">
        <v>27</v>
      </c>
      <c r="G6" s="9">
        <v>0.06</v>
      </c>
      <c r="H6" s="5" t="s">
        <v>120</v>
      </c>
      <c r="I6" s="11" t="s">
        <v>154</v>
      </c>
    </row>
    <row r="7" spans="1:15" x14ac:dyDescent="0.35">
      <c r="A7" t="s">
        <v>21</v>
      </c>
      <c r="B7" s="6">
        <v>5</v>
      </c>
      <c r="C7" t="s">
        <v>24</v>
      </c>
    </row>
    <row r="8" spans="1:15" ht="20" thickBot="1" x14ac:dyDescent="0.5">
      <c r="A8" t="s">
        <v>25</v>
      </c>
      <c r="B8" s="7">
        <f>B4*B7/100</f>
        <v>1.4999999999999999E-2</v>
      </c>
      <c r="C8" t="s">
        <v>22</v>
      </c>
      <c r="E8" s="32" t="s">
        <v>134</v>
      </c>
      <c r="F8" s="32"/>
      <c r="G8" s="32"/>
      <c r="H8" s="32"/>
      <c r="I8" s="32"/>
      <c r="K8" s="32" t="s">
        <v>193</v>
      </c>
      <c r="L8" s="32"/>
      <c r="M8" s="32"/>
      <c r="N8" s="32"/>
      <c r="O8" s="32"/>
    </row>
    <row r="9" spans="1:15" ht="15" thickTop="1" x14ac:dyDescent="0.35">
      <c r="A9" t="s">
        <v>28</v>
      </c>
      <c r="B9" s="7">
        <f>B8*B8*B3</f>
        <v>7.4250000000000002E-5</v>
      </c>
      <c r="C9" t="s">
        <v>29</v>
      </c>
      <c r="E9" s="5">
        <v>18650</v>
      </c>
      <c r="F9" s="8">
        <v>2600</v>
      </c>
      <c r="G9" s="5" t="s">
        <v>122</v>
      </c>
      <c r="K9" s="5">
        <v>18650</v>
      </c>
      <c r="L9" s="8">
        <v>2600</v>
      </c>
      <c r="M9" s="5" t="s">
        <v>122</v>
      </c>
      <c r="N9" s="5"/>
      <c r="O9" t="s">
        <v>147</v>
      </c>
    </row>
    <row r="10" spans="1:15" x14ac:dyDescent="0.35">
      <c r="A10" t="s">
        <v>33</v>
      </c>
      <c r="B10" s="7">
        <f>B4*B4*B3</f>
        <v>2.9700000000000001E-2</v>
      </c>
      <c r="C10" t="s">
        <v>29</v>
      </c>
      <c r="E10" s="5">
        <v>17500</v>
      </c>
      <c r="F10" s="8">
        <v>1100</v>
      </c>
      <c r="G10" s="5" t="s">
        <v>122</v>
      </c>
      <c r="K10" s="5" t="s">
        <v>196</v>
      </c>
      <c r="L10" s="8">
        <v>2</v>
      </c>
      <c r="M10" s="5" t="s">
        <v>22</v>
      </c>
      <c r="N10" s="5"/>
      <c r="O10" t="s">
        <v>207</v>
      </c>
    </row>
    <row r="11" spans="1:15" x14ac:dyDescent="0.35">
      <c r="A11" t="s">
        <v>31</v>
      </c>
      <c r="B11">
        <v>0.15</v>
      </c>
      <c r="C11" t="s">
        <v>29</v>
      </c>
      <c r="E11" s="5" t="s">
        <v>119</v>
      </c>
      <c r="F11" s="8">
        <v>0.12</v>
      </c>
      <c r="G11" s="5" t="s">
        <v>22</v>
      </c>
      <c r="I11" t="s">
        <v>148</v>
      </c>
      <c r="K11" s="5" t="s">
        <v>197</v>
      </c>
      <c r="L11" s="8">
        <v>2</v>
      </c>
      <c r="M11" s="5" t="s">
        <v>198</v>
      </c>
      <c r="N11" s="5"/>
      <c r="O11" t="s">
        <v>208</v>
      </c>
    </row>
    <row r="12" spans="1:15" x14ac:dyDescent="0.35">
      <c r="A12" t="s">
        <v>30</v>
      </c>
      <c r="B12">
        <v>0.1</v>
      </c>
      <c r="C12" t="s">
        <v>29</v>
      </c>
      <c r="E12" s="5" t="s">
        <v>21</v>
      </c>
      <c r="F12" s="8">
        <v>5</v>
      </c>
      <c r="G12" s="5" t="s">
        <v>24</v>
      </c>
      <c r="I12" t="s">
        <v>123</v>
      </c>
      <c r="K12" s="5" t="s">
        <v>199</v>
      </c>
      <c r="L12" s="8">
        <v>50</v>
      </c>
      <c r="M12" s="5" t="s">
        <v>23</v>
      </c>
      <c r="N12" s="5"/>
      <c r="O12" t="s">
        <v>200</v>
      </c>
    </row>
    <row r="13" spans="1:15" x14ac:dyDescent="0.35">
      <c r="A13" s="38" t="s">
        <v>32</v>
      </c>
      <c r="B13" s="38"/>
      <c r="C13" s="38"/>
      <c r="E13" s="5" t="s">
        <v>124</v>
      </c>
      <c r="F13" s="8">
        <v>0.01</v>
      </c>
      <c r="G13" s="5" t="s">
        <v>22</v>
      </c>
      <c r="I13" t="s">
        <v>125</v>
      </c>
      <c r="K13" s="5" t="s">
        <v>21</v>
      </c>
      <c r="L13" s="8">
        <v>5</v>
      </c>
      <c r="M13" s="5" t="s">
        <v>24</v>
      </c>
      <c r="N13" s="5"/>
    </row>
    <row r="14" spans="1:15" x14ac:dyDescent="0.35">
      <c r="A14" s="39" t="s">
        <v>192</v>
      </c>
      <c r="B14" s="39"/>
      <c r="C14" s="39"/>
      <c r="E14" s="5" t="s">
        <v>25</v>
      </c>
      <c r="F14" s="9">
        <f>(F11*F12/100)+F13</f>
        <v>1.6E-2</v>
      </c>
      <c r="G14" s="5" t="s">
        <v>22</v>
      </c>
      <c r="I14" t="s">
        <v>126</v>
      </c>
      <c r="K14" s="5" t="s">
        <v>25</v>
      </c>
      <c r="L14" s="8">
        <f>L10*L13/100</f>
        <v>0.1</v>
      </c>
      <c r="M14" s="5" t="s">
        <v>22</v>
      </c>
      <c r="N14" s="5"/>
      <c r="O14" t="s">
        <v>204</v>
      </c>
    </row>
    <row r="15" spans="1:15" x14ac:dyDescent="0.35">
      <c r="E15" s="5" t="s">
        <v>127</v>
      </c>
      <c r="F15" s="9">
        <f>F14*1</f>
        <v>1.6E-2</v>
      </c>
      <c r="G15" s="5" t="s">
        <v>153</v>
      </c>
      <c r="I15" t="s">
        <v>128</v>
      </c>
      <c r="K15" s="5" t="s">
        <v>201</v>
      </c>
      <c r="L15" s="8">
        <f>L14/0.8</f>
        <v>0.125</v>
      </c>
      <c r="M15" s="5" t="s">
        <v>22</v>
      </c>
      <c r="N15" s="5"/>
      <c r="O15" t="s">
        <v>202</v>
      </c>
    </row>
    <row r="16" spans="1:15" x14ac:dyDescent="0.35">
      <c r="E16" s="5" t="s">
        <v>129</v>
      </c>
      <c r="F16" s="12">
        <f>F9/(F15*1000)</f>
        <v>162.5</v>
      </c>
      <c r="G16" s="5" t="s">
        <v>131</v>
      </c>
      <c r="I16" t="s">
        <v>132</v>
      </c>
      <c r="K16" s="5" t="s">
        <v>124</v>
      </c>
      <c r="L16" s="8">
        <v>0.03</v>
      </c>
      <c r="M16" s="5" t="s">
        <v>22</v>
      </c>
      <c r="N16" s="5"/>
      <c r="O16" t="s">
        <v>194</v>
      </c>
    </row>
    <row r="17" spans="4:15" x14ac:dyDescent="0.35">
      <c r="E17" s="5" t="s">
        <v>130</v>
      </c>
      <c r="F17" s="12">
        <f>F10/(F15*1000)</f>
        <v>68.75</v>
      </c>
      <c r="G17" s="5" t="s">
        <v>131</v>
      </c>
      <c r="I17" t="s">
        <v>133</v>
      </c>
      <c r="K17" s="5" t="s">
        <v>25</v>
      </c>
      <c r="L17" s="9">
        <f>L15+L16</f>
        <v>0.155</v>
      </c>
      <c r="M17" s="5" t="s">
        <v>22</v>
      </c>
      <c r="N17" s="5"/>
      <c r="O17" t="s">
        <v>203</v>
      </c>
    </row>
    <row r="18" spans="4:15" x14ac:dyDescent="0.35">
      <c r="E18" s="35" t="s">
        <v>157</v>
      </c>
      <c r="F18" s="35"/>
      <c r="G18" s="35"/>
      <c r="H18" s="35"/>
      <c r="I18" s="35"/>
      <c r="K18" s="5" t="s">
        <v>127</v>
      </c>
      <c r="L18" s="9">
        <f>L17*1</f>
        <v>0.155</v>
      </c>
      <c r="M18" s="5" t="s">
        <v>153</v>
      </c>
      <c r="N18" s="5"/>
      <c r="O18" t="s">
        <v>205</v>
      </c>
    </row>
    <row r="19" spans="4:15" x14ac:dyDescent="0.35">
      <c r="K19" s="5" t="s">
        <v>129</v>
      </c>
      <c r="L19" s="12">
        <f>L9/(L18*1000)</f>
        <v>16.774193548387096</v>
      </c>
      <c r="M19" s="5" t="s">
        <v>131</v>
      </c>
      <c r="N19" s="5"/>
      <c r="O19" t="s">
        <v>206</v>
      </c>
    </row>
    <row r="20" spans="4:15" ht="20" thickBot="1" x14ac:dyDescent="0.5">
      <c r="E20" s="32" t="s">
        <v>135</v>
      </c>
      <c r="F20" s="32"/>
      <c r="G20" s="32"/>
      <c r="H20" s="32"/>
      <c r="I20" s="32"/>
      <c r="K20" s="37" t="s">
        <v>195</v>
      </c>
      <c r="L20" s="35"/>
      <c r="M20" s="35"/>
      <c r="N20" s="35"/>
      <c r="O20" s="35"/>
    </row>
    <row r="21" spans="4:15" ht="15" thickTop="1" x14ac:dyDescent="0.35">
      <c r="E21" s="5" t="s">
        <v>146</v>
      </c>
      <c r="F21" s="8">
        <v>950</v>
      </c>
      <c r="G21" s="5" t="s">
        <v>122</v>
      </c>
      <c r="I21" t="s">
        <v>147</v>
      </c>
    </row>
    <row r="22" spans="4:15" x14ac:dyDescent="0.35">
      <c r="E22" s="5" t="s">
        <v>155</v>
      </c>
      <c r="F22" s="8">
        <v>1430</v>
      </c>
      <c r="G22" s="5" t="s">
        <v>122</v>
      </c>
      <c r="I22" t="s">
        <v>156</v>
      </c>
    </row>
    <row r="23" spans="4:15" x14ac:dyDescent="0.35">
      <c r="D23" s="6" t="s">
        <v>165</v>
      </c>
      <c r="E23" s="5" t="s">
        <v>162</v>
      </c>
      <c r="F23" s="8">
        <v>2750</v>
      </c>
      <c r="G23" s="5" t="s">
        <v>122</v>
      </c>
      <c r="I23" t="s">
        <v>163</v>
      </c>
    </row>
    <row r="24" spans="4:15" x14ac:dyDescent="0.35">
      <c r="E24" s="5" t="s">
        <v>119</v>
      </c>
      <c r="F24" s="8">
        <v>0.15</v>
      </c>
      <c r="G24" s="5" t="s">
        <v>22</v>
      </c>
      <c r="I24" t="s">
        <v>148</v>
      </c>
    </row>
    <row r="25" spans="4:15" x14ac:dyDescent="0.35">
      <c r="E25" s="5" t="s">
        <v>21</v>
      </c>
      <c r="F25" s="8">
        <v>5</v>
      </c>
      <c r="G25" s="5" t="s">
        <v>24</v>
      </c>
      <c r="I25" t="s">
        <v>123</v>
      </c>
    </row>
    <row r="26" spans="4:15" x14ac:dyDescent="0.35">
      <c r="E26" s="5" t="s">
        <v>124</v>
      </c>
      <c r="F26" s="8">
        <v>0.01</v>
      </c>
      <c r="G26" s="5" t="s">
        <v>22</v>
      </c>
      <c r="I26" t="s">
        <v>125</v>
      </c>
    </row>
    <row r="27" spans="4:15" x14ac:dyDescent="0.35">
      <c r="E27" s="5" t="s">
        <v>25</v>
      </c>
      <c r="F27" s="9">
        <f>(F24*F25/100)+F26</f>
        <v>1.7500000000000002E-2</v>
      </c>
      <c r="G27" s="5" t="s">
        <v>22</v>
      </c>
      <c r="I27" t="s">
        <v>126</v>
      </c>
    </row>
    <row r="28" spans="4:15" x14ac:dyDescent="0.35">
      <c r="E28" s="5" t="s">
        <v>127</v>
      </c>
      <c r="F28" s="9">
        <f>F27*1</f>
        <v>1.7500000000000002E-2</v>
      </c>
      <c r="G28" s="5" t="s">
        <v>153</v>
      </c>
      <c r="I28" t="s">
        <v>128</v>
      </c>
    </row>
    <row r="29" spans="4:15" x14ac:dyDescent="0.35">
      <c r="E29" s="5" t="s">
        <v>129</v>
      </c>
      <c r="F29" s="12">
        <f>F21/(F28*1000)</f>
        <v>54.285714285714285</v>
      </c>
      <c r="G29" s="5" t="s">
        <v>131</v>
      </c>
      <c r="I29" t="s">
        <v>146</v>
      </c>
    </row>
    <row r="30" spans="4:15" x14ac:dyDescent="0.35">
      <c r="E30" s="5" t="s">
        <v>130</v>
      </c>
      <c r="F30" s="12">
        <f>F22/(F28*1000)</f>
        <v>81.714285714285708</v>
      </c>
      <c r="G30" s="5" t="s">
        <v>131</v>
      </c>
      <c r="I30" t="s">
        <v>155</v>
      </c>
    </row>
    <row r="31" spans="4:15" x14ac:dyDescent="0.35">
      <c r="E31" s="5" t="s">
        <v>130</v>
      </c>
      <c r="F31" s="12">
        <f>F23/(F28*1000)</f>
        <v>157.14285714285714</v>
      </c>
      <c r="G31" s="5" t="s">
        <v>131</v>
      </c>
      <c r="I31" t="s">
        <v>162</v>
      </c>
    </row>
    <row r="32" spans="4:15" ht="31.75" customHeight="1" x14ac:dyDescent="0.35">
      <c r="E32" s="37" t="s">
        <v>164</v>
      </c>
      <c r="F32" s="35"/>
      <c r="G32" s="35"/>
      <c r="H32" s="35"/>
      <c r="I32" s="35"/>
    </row>
  </sheetData>
  <mergeCells count="10">
    <mergeCell ref="K8:O8"/>
    <mergeCell ref="K20:O20"/>
    <mergeCell ref="E32:I32"/>
    <mergeCell ref="A1:C1"/>
    <mergeCell ref="A13:C13"/>
    <mergeCell ref="E1:I1"/>
    <mergeCell ref="E8:I8"/>
    <mergeCell ref="E18:I18"/>
    <mergeCell ref="E20:I20"/>
    <mergeCell ref="A14:C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Bestelliste</vt:lpstr>
      <vt:lpstr>Flasher</vt:lpstr>
      <vt:lpstr>Batterien &amp; Akkus</vt:lpstr>
      <vt:lpstr>LEDs</vt:lpstr>
      <vt:lpstr>Prüfung Bauteilgrößen</vt:lpstr>
      <vt:lpstr>Nebenrechnungen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Jürgen Eggeling</dc:creator>
  <dc:description/>
  <cp:lastModifiedBy>Jürgen Eggeling</cp:lastModifiedBy>
  <cp:revision>1</cp:revision>
  <dcterms:created xsi:type="dcterms:W3CDTF">2023-10-29T20:08:40Z</dcterms:created>
  <dcterms:modified xsi:type="dcterms:W3CDTF">2024-08-15T17:19:54Z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