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3\FTEC 6334_Financial Applications of ML\Assignments\"/>
    </mc:Choice>
  </mc:AlternateContent>
  <xr:revisionPtr revIDLastSave="0" documentId="13_ncr:1_{C7BC9D2A-2A5E-4893-AB78-F72EF9069D6A}" xr6:coauthVersionLast="45" xr6:coauthVersionMax="45" xr10:uidLastSave="{00000000-0000-0000-0000-000000000000}"/>
  <bookViews>
    <workbookView xWindow="-108" yWindow="-108" windowWidth="23256" windowHeight="12576" xr2:uid="{FC7132F1-1492-4E81-A11C-E30E0EA55707}"/>
  </bookViews>
  <sheets>
    <sheet name="Sheet1" sheetId="1" r:id="rId1"/>
  </sheets>
  <definedNames>
    <definedName name="solver_adj" localSheetId="0" hidden="1">Sheet1!$C$28:$C$30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Sheet1!$L$16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B34" i="1"/>
  <c r="C33" i="1"/>
  <c r="B33" i="1"/>
  <c r="C32" i="1"/>
  <c r="B32" i="1"/>
  <c r="C31" i="1"/>
  <c r="B31" i="1"/>
  <c r="C30" i="1"/>
  <c r="B30" i="1"/>
  <c r="C29" i="1"/>
  <c r="B29" i="1"/>
  <c r="C14" i="1"/>
  <c r="C13" i="1"/>
  <c r="C12" i="1"/>
  <c r="C11" i="1"/>
  <c r="C10" i="1"/>
  <c r="C9" i="1"/>
  <c r="C8" i="1"/>
  <c r="C7" i="1"/>
  <c r="C6" i="1"/>
  <c r="C5" i="1"/>
  <c r="B14" i="1"/>
  <c r="B13" i="1"/>
  <c r="B12" i="1"/>
  <c r="B11" i="1"/>
  <c r="B10" i="1"/>
  <c r="B9" i="1"/>
  <c r="B8" i="1"/>
  <c r="B7" i="1"/>
  <c r="B6" i="1"/>
  <c r="B5" i="1"/>
  <c r="G31" i="1" l="1"/>
  <c r="H31" i="1" s="1"/>
  <c r="G32" i="1"/>
  <c r="H32" i="1" s="1"/>
  <c r="G29" i="1"/>
  <c r="H29" i="1" s="1"/>
  <c r="G33" i="1"/>
  <c r="H33" i="1" s="1"/>
  <c r="G30" i="1"/>
  <c r="H30" i="1" s="1"/>
  <c r="G34" i="1"/>
  <c r="H34" i="1" s="1"/>
  <c r="H35" i="1" l="1"/>
  <c r="K8" i="1" l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N5" i="1"/>
  <c r="M5" i="1"/>
  <c r="L5" i="1"/>
  <c r="K6" i="1"/>
  <c r="K7" i="1"/>
  <c r="K9" i="1"/>
  <c r="K10" i="1"/>
  <c r="K11" i="1"/>
  <c r="K12" i="1"/>
  <c r="K13" i="1"/>
  <c r="K14" i="1"/>
  <c r="K16" i="1" l="1"/>
  <c r="N16" i="1"/>
  <c r="M16" i="1"/>
  <c r="L16" i="1"/>
</calcChain>
</file>

<file path=xl/sharedStrings.xml><?xml version="1.0" encoding="utf-8"?>
<sst xmlns="http://schemas.openxmlformats.org/spreadsheetml/2006/main" count="65" uniqueCount="32">
  <si>
    <t>Height</t>
  </si>
  <si>
    <t>Gender</t>
  </si>
  <si>
    <t>M</t>
  </si>
  <si>
    <t>F</t>
  </si>
  <si>
    <t>Age</t>
  </si>
  <si>
    <t>&lt;20</t>
  </si>
  <si>
    <t>&gt;20</t>
  </si>
  <si>
    <t>Error - MSE</t>
  </si>
  <si>
    <t>Error-MAE</t>
  </si>
  <si>
    <t>Error-MAPE</t>
  </si>
  <si>
    <t>MSE</t>
  </si>
  <si>
    <t>MAE</t>
  </si>
  <si>
    <t>MAPE</t>
  </si>
  <si>
    <t>Error-MSPE</t>
  </si>
  <si>
    <t>MSPE</t>
  </si>
  <si>
    <t>Estimate</t>
  </si>
  <si>
    <t>Intercept Only</t>
  </si>
  <si>
    <t>1. Find the metric that minimizes any of the errors, by calculus.</t>
  </si>
  <si>
    <t>2. Use solver to find coefficints for model of Height conditional on Gender and Age (don't forget intercept) - Estimation for intercept-only model is shown above.</t>
  </si>
  <si>
    <t>Age Binary</t>
  </si>
  <si>
    <t>Gender Binary</t>
  </si>
  <si>
    <t>Intercept</t>
  </si>
  <si>
    <t>y calc</t>
  </si>
  <si>
    <t>error</t>
  </si>
  <si>
    <t>B1</t>
  </si>
  <si>
    <t>B2</t>
  </si>
  <si>
    <t>SumSq</t>
  </si>
  <si>
    <t>Height = 177.5 - 23.8 * Gender + 4 * Age</t>
  </si>
  <si>
    <t>The metric that will minimize errors is first order derivative of (y-yhat)^2</t>
  </si>
  <si>
    <t xml:space="preserve">We have to take partial derivative with respect to each y hat viz y1hat, y2hat etc. </t>
  </si>
  <si>
    <t>d/dy1hat = -2(y-y1hat)</t>
  </si>
  <si>
    <t>d/dy2hat = -2(y-y2hat)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</si>
</sst>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1" fillId="0" borderId="5" xfId="0" applyFont="1" applyFill="1" applyBorder="1" applyAlignment="1">
      <alignment horizontal="center"/>
    </xf>
    <xf numFmtId="0" fontId="1" fillId="0" borderId="4" xfId="0" applyFont="1" applyBorder="1"/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7427-FEFE-4337-B26F-924D0D8AAD90}">
  <dimension ref="A3:N40"/>
  <sheetViews>
    <sheetView showGridLines="0" tabSelected="1" topLeftCell="A3" zoomScale="117" workbookViewId="0">
      <selection activeCell="B27" sqref="B27"/>
    </sheetView>
  </sheetViews>
  <sheetFormatPr defaultRowHeight="14.4" x14ac:dyDescent="0.3"/>
  <cols>
    <col min="2" max="2" width="12.88671875" bestFit="1" customWidth="1"/>
    <col min="3" max="3" width="25.109375" bestFit="1" customWidth="1"/>
    <col min="4" max="5" width="8.88671875" style="1"/>
    <col min="6" max="6" width="12" bestFit="1" customWidth="1"/>
    <col min="9" max="9" width="6.6640625" customWidth="1"/>
    <col min="10" max="10" width="8.88671875" style="1"/>
    <col min="11" max="12" width="11.6640625" style="1" customWidth="1"/>
    <col min="13" max="13" width="11.88671875" style="1" customWidth="1"/>
    <col min="14" max="14" width="11.5546875" customWidth="1"/>
  </cols>
  <sheetData>
    <row r="3" spans="2:14" x14ac:dyDescent="0.3">
      <c r="I3" s="31" t="s">
        <v>16</v>
      </c>
      <c r="J3" s="32"/>
      <c r="K3" s="32"/>
      <c r="L3" s="32"/>
      <c r="M3" s="32"/>
      <c r="N3" s="33"/>
    </row>
    <row r="4" spans="2:14" x14ac:dyDescent="0.3">
      <c r="B4" t="s">
        <v>20</v>
      </c>
      <c r="C4" t="s">
        <v>19</v>
      </c>
      <c r="D4" s="3" t="s">
        <v>0</v>
      </c>
      <c r="E4" s="3" t="s">
        <v>1</v>
      </c>
      <c r="F4" s="3" t="s">
        <v>4</v>
      </c>
      <c r="G4" s="2"/>
      <c r="I4" s="5"/>
      <c r="J4" s="3" t="s">
        <v>15</v>
      </c>
      <c r="K4" s="2" t="s">
        <v>7</v>
      </c>
      <c r="L4" s="2" t="s">
        <v>8</v>
      </c>
      <c r="M4" s="2" t="s">
        <v>9</v>
      </c>
      <c r="N4" s="6" t="s">
        <v>13</v>
      </c>
    </row>
    <row r="5" spans="2:14" x14ac:dyDescent="0.3">
      <c r="B5">
        <f>IF(E5="F",1,0)</f>
        <v>1</v>
      </c>
      <c r="C5">
        <f>IF(F5="&lt;20",1,0)</f>
        <v>1</v>
      </c>
      <c r="D5" s="4">
        <v>165</v>
      </c>
      <c r="E5" s="4" t="s">
        <v>3</v>
      </c>
      <c r="F5" s="4" t="s">
        <v>5</v>
      </c>
      <c r="I5" s="7" t="s">
        <v>10</v>
      </c>
      <c r="J5" s="8">
        <v>163.4999998482208</v>
      </c>
      <c r="K5" s="8">
        <v>2.250000455337636</v>
      </c>
      <c r="L5" s="8">
        <f>ABS(D5-J$6)</f>
        <v>1.8391884288824087</v>
      </c>
      <c r="M5" s="8">
        <f>ABS((D5-J$7)/D5)</f>
        <v>3.0303030144392378E-2</v>
      </c>
      <c r="N5" s="9">
        <f>((D5-J$8)/D5)^2</f>
        <v>3.3696902572297291E-3</v>
      </c>
    </row>
    <row r="6" spans="2:14" x14ac:dyDescent="0.3">
      <c r="B6">
        <f t="shared" ref="B6:B14" si="0">IF(E6="F",1,0)</f>
        <v>0</v>
      </c>
      <c r="C6">
        <f t="shared" ref="C6:C14" si="1">IF(F6="&lt;20",1,0)</f>
        <v>0</v>
      </c>
      <c r="D6" s="4">
        <v>160</v>
      </c>
      <c r="E6" s="4" t="s">
        <v>2</v>
      </c>
      <c r="F6" s="4" t="s">
        <v>6</v>
      </c>
      <c r="I6" s="7" t="s">
        <v>11</v>
      </c>
      <c r="J6" s="8">
        <v>163.16081157111759</v>
      </c>
      <c r="K6" s="8">
        <f t="shared" ref="K6:K14" si="2">(D6-J$5)^2</f>
        <v>12.249998937545593</v>
      </c>
      <c r="L6" s="8">
        <f t="shared" ref="L6:L14" si="3">ABS(D6-J$6)</f>
        <v>3.1608115711175913</v>
      </c>
      <c r="M6" s="8">
        <f t="shared" ref="M6:M14" si="4">ABS((D6-J$7)/D6)</f>
        <v>1.6359535948140547E-10</v>
      </c>
      <c r="N6" s="9">
        <f t="shared" ref="N6:N14" si="5">((D6-J$8)/D6)^2</f>
        <v>8.1870751749423714E-4</v>
      </c>
    </row>
    <row r="7" spans="2:14" x14ac:dyDescent="0.3">
      <c r="B7">
        <f t="shared" si="0"/>
        <v>0</v>
      </c>
      <c r="C7">
        <f t="shared" si="1"/>
        <v>0</v>
      </c>
      <c r="D7" s="4">
        <v>175</v>
      </c>
      <c r="E7" s="4" t="s">
        <v>2</v>
      </c>
      <c r="F7" s="4" t="s">
        <v>6</v>
      </c>
      <c r="I7" s="7" t="s">
        <v>12</v>
      </c>
      <c r="J7" s="8">
        <v>160.00000002617526</v>
      </c>
      <c r="K7" s="8">
        <f t="shared" si="2"/>
        <v>132.25000349092173</v>
      </c>
      <c r="L7" s="8">
        <f t="shared" si="3"/>
        <v>11.839188428882409</v>
      </c>
      <c r="M7" s="8">
        <f t="shared" si="4"/>
        <v>8.5714285564712819E-2</v>
      </c>
      <c r="N7" s="9">
        <f t="shared" si="5"/>
        <v>1.251597148942149E-2</v>
      </c>
    </row>
    <row r="8" spans="2:14" x14ac:dyDescent="0.3">
      <c r="B8">
        <f t="shared" si="0"/>
        <v>0</v>
      </c>
      <c r="C8">
        <f t="shared" si="1"/>
        <v>0</v>
      </c>
      <c r="D8" s="4">
        <v>180</v>
      </c>
      <c r="E8" s="4" t="s">
        <v>2</v>
      </c>
      <c r="F8" s="4" t="s">
        <v>6</v>
      </c>
      <c r="I8" s="7" t="s">
        <v>14</v>
      </c>
      <c r="J8" s="8">
        <v>155.42190951947731</v>
      </c>
      <c r="K8" s="8">
        <f>(D8-J$5)^2</f>
        <v>272.25000500871374</v>
      </c>
      <c r="L8" s="8">
        <f t="shared" si="3"/>
        <v>16.839188428882409</v>
      </c>
      <c r="M8" s="8">
        <f t="shared" si="4"/>
        <v>0.11111111096569301</v>
      </c>
      <c r="N8" s="9">
        <f t="shared" si="5"/>
        <v>1.8644522582369136E-2</v>
      </c>
    </row>
    <row r="9" spans="2:14" x14ac:dyDescent="0.3">
      <c r="B9">
        <f t="shared" si="0"/>
        <v>1</v>
      </c>
      <c r="C9">
        <f t="shared" si="1"/>
        <v>0</v>
      </c>
      <c r="D9" s="4">
        <v>155</v>
      </c>
      <c r="E9" s="4" t="s">
        <v>3</v>
      </c>
      <c r="F9" s="4" t="s">
        <v>6</v>
      </c>
      <c r="I9" s="5"/>
      <c r="J9" s="4"/>
      <c r="K9" s="8">
        <f t="shared" si="2"/>
        <v>72.249997419753555</v>
      </c>
      <c r="L9" s="8">
        <f t="shared" si="3"/>
        <v>8.1608115711175913</v>
      </c>
      <c r="M9" s="8">
        <f t="shared" si="4"/>
        <v>3.2258064685001663E-2</v>
      </c>
      <c r="N9" s="9">
        <f t="shared" si="5"/>
        <v>7.409267122812692E-6</v>
      </c>
    </row>
    <row r="10" spans="2:14" x14ac:dyDescent="0.3">
      <c r="B10">
        <f t="shared" si="0"/>
        <v>1</v>
      </c>
      <c r="C10">
        <f t="shared" si="1"/>
        <v>1</v>
      </c>
      <c r="D10" s="4">
        <v>150</v>
      </c>
      <c r="E10" s="4" t="s">
        <v>3</v>
      </c>
      <c r="F10" s="4" t="s">
        <v>5</v>
      </c>
      <c r="I10" s="5"/>
      <c r="J10" s="4"/>
      <c r="K10" s="8">
        <f t="shared" si="2"/>
        <v>182.24999590196151</v>
      </c>
      <c r="L10" s="8">
        <f t="shared" si="3"/>
        <v>13.160811571117591</v>
      </c>
      <c r="M10" s="8">
        <f t="shared" si="4"/>
        <v>6.6666666841168384E-2</v>
      </c>
      <c r="N10" s="9">
        <f t="shared" si="5"/>
        <v>1.3065379038843857E-3</v>
      </c>
    </row>
    <row r="11" spans="2:14" x14ac:dyDescent="0.3">
      <c r="B11">
        <f t="shared" si="0"/>
        <v>0</v>
      </c>
      <c r="C11">
        <f t="shared" si="1"/>
        <v>1</v>
      </c>
      <c r="D11" s="4">
        <v>110</v>
      </c>
      <c r="E11" s="4" t="s">
        <v>2</v>
      </c>
      <c r="F11" s="4" t="s">
        <v>5</v>
      </c>
      <c r="I11" s="5"/>
      <c r="J11" s="4"/>
      <c r="K11" s="8">
        <f t="shared" si="2"/>
        <v>2862.2499837596251</v>
      </c>
      <c r="L11" s="8">
        <f t="shared" si="3"/>
        <v>53.160811571117591</v>
      </c>
      <c r="M11" s="8">
        <f t="shared" si="4"/>
        <v>0.45454545478341141</v>
      </c>
      <c r="N11" s="9">
        <f t="shared" si="5"/>
        <v>0.17050825325583335</v>
      </c>
    </row>
    <row r="12" spans="2:14" x14ac:dyDescent="0.3">
      <c r="B12">
        <f t="shared" si="0"/>
        <v>0</v>
      </c>
      <c r="C12">
        <f t="shared" si="1"/>
        <v>0</v>
      </c>
      <c r="D12" s="4">
        <v>195</v>
      </c>
      <c r="E12" s="4" t="s">
        <v>2</v>
      </c>
      <c r="F12" s="4" t="s">
        <v>6</v>
      </c>
      <c r="I12" s="5"/>
      <c r="J12" s="4"/>
      <c r="K12" s="8">
        <f t="shared" si="2"/>
        <v>992.25000956208987</v>
      </c>
      <c r="L12" s="8">
        <f t="shared" si="3"/>
        <v>31.839188428882409</v>
      </c>
      <c r="M12" s="8">
        <f t="shared" si="4"/>
        <v>0.17948717935294739</v>
      </c>
      <c r="N12" s="9">
        <f t="shared" si="5"/>
        <v>4.1194615281642095E-2</v>
      </c>
    </row>
    <row r="13" spans="2:14" x14ac:dyDescent="0.3">
      <c r="B13">
        <f t="shared" si="0"/>
        <v>1</v>
      </c>
      <c r="C13">
        <f t="shared" si="1"/>
        <v>0</v>
      </c>
      <c r="D13" s="4">
        <v>160</v>
      </c>
      <c r="E13" s="4" t="s">
        <v>3</v>
      </c>
      <c r="F13" s="4" t="s">
        <v>6</v>
      </c>
      <c r="I13" s="5"/>
      <c r="J13" s="4"/>
      <c r="K13" s="8">
        <f t="shared" si="2"/>
        <v>12.249998937545593</v>
      </c>
      <c r="L13" s="8">
        <f t="shared" si="3"/>
        <v>3.1608115711175913</v>
      </c>
      <c r="M13" s="8">
        <f t="shared" si="4"/>
        <v>1.6359535948140547E-10</v>
      </c>
      <c r="N13" s="9">
        <f t="shared" si="5"/>
        <v>8.1870751749423714E-4</v>
      </c>
    </row>
    <row r="14" spans="2:14" x14ac:dyDescent="0.3">
      <c r="B14">
        <f t="shared" si="0"/>
        <v>0</v>
      </c>
      <c r="C14">
        <f t="shared" si="1"/>
        <v>1</v>
      </c>
      <c r="D14" s="4">
        <v>185</v>
      </c>
      <c r="E14" s="4" t="s">
        <v>2</v>
      </c>
      <c r="F14" s="4" t="s">
        <v>5</v>
      </c>
      <c r="I14" s="5"/>
      <c r="J14" s="4"/>
      <c r="K14" s="8">
        <f t="shared" si="2"/>
        <v>462.25000652650579</v>
      </c>
      <c r="L14" s="8">
        <f t="shared" si="3"/>
        <v>21.839188428882409</v>
      </c>
      <c r="M14" s="8">
        <f t="shared" si="4"/>
        <v>0.13513513499364727</v>
      </c>
      <c r="N14" s="9">
        <f t="shared" si="5"/>
        <v>2.5562116478421829E-2</v>
      </c>
    </row>
    <row r="15" spans="2:14" x14ac:dyDescent="0.3">
      <c r="I15" s="5"/>
      <c r="J15" s="4"/>
      <c r="K15" s="8"/>
      <c r="L15" s="8"/>
      <c r="M15" s="8"/>
      <c r="N15" s="10"/>
    </row>
    <row r="16" spans="2:14" x14ac:dyDescent="0.3">
      <c r="I16" s="11"/>
      <c r="J16" s="12"/>
      <c r="K16" s="13">
        <f>SUM(K5:K14)</f>
        <v>5002.5</v>
      </c>
      <c r="L16" s="13">
        <f>SUM(L5:L14)</f>
        <v>165</v>
      </c>
      <c r="M16" s="13">
        <f>SUM(M5:M14)</f>
        <v>1.0952209276581648</v>
      </c>
      <c r="N16" s="14">
        <f>SUM(N5:N14)</f>
        <v>0.27474653155091333</v>
      </c>
    </row>
    <row r="19" spans="1:8" x14ac:dyDescent="0.3">
      <c r="C19" t="s">
        <v>17</v>
      </c>
    </row>
    <row r="20" spans="1:8" x14ac:dyDescent="0.3">
      <c r="C20" t="s">
        <v>18</v>
      </c>
    </row>
    <row r="22" spans="1:8" x14ac:dyDescent="0.3">
      <c r="B22" s="1"/>
      <c r="C22" s="1"/>
    </row>
    <row r="23" spans="1:8" x14ac:dyDescent="0.3">
      <c r="A23">
        <v>1</v>
      </c>
      <c r="B23" s="30" t="s">
        <v>28</v>
      </c>
      <c r="C23" s="1"/>
    </row>
    <row r="24" spans="1:8" x14ac:dyDescent="0.3">
      <c r="B24" s="30" t="s">
        <v>29</v>
      </c>
      <c r="C24" s="1"/>
    </row>
    <row r="25" spans="1:8" x14ac:dyDescent="0.3">
      <c r="B25" s="30" t="s">
        <v>30</v>
      </c>
      <c r="C25" s="1"/>
    </row>
    <row r="26" spans="1:8" x14ac:dyDescent="0.3">
      <c r="B26" s="30" t="s">
        <v>31</v>
      </c>
      <c r="C26" s="1"/>
    </row>
    <row r="27" spans="1:8" x14ac:dyDescent="0.3">
      <c r="B27" s="1"/>
      <c r="C27" s="1"/>
    </row>
    <row r="28" spans="1:8" x14ac:dyDescent="0.3">
      <c r="A28">
        <v>2</v>
      </c>
      <c r="B28" s="22" t="s">
        <v>20</v>
      </c>
      <c r="C28" s="22" t="s">
        <v>19</v>
      </c>
      <c r="D28" s="22" t="s">
        <v>0</v>
      </c>
      <c r="E28" s="22" t="s">
        <v>1</v>
      </c>
      <c r="F28" s="22" t="s">
        <v>4</v>
      </c>
      <c r="G28" s="23" t="s">
        <v>22</v>
      </c>
      <c r="H28" s="23" t="s">
        <v>23</v>
      </c>
    </row>
    <row r="29" spans="1:8" x14ac:dyDescent="0.3">
      <c r="B29" s="24">
        <f>IF(E29="F",1,0)</f>
        <v>1</v>
      </c>
      <c r="C29" s="24">
        <f>IF(F29="&lt;20",1,0)</f>
        <v>1</v>
      </c>
      <c r="D29" s="24">
        <v>165</v>
      </c>
      <c r="E29" s="24" t="s">
        <v>3</v>
      </c>
      <c r="F29" s="24" t="s">
        <v>5</v>
      </c>
      <c r="G29" s="25">
        <f>$B$38+$C$38*B29+$D$38*C29</f>
        <v>157.49987678367859</v>
      </c>
      <c r="H29" s="26">
        <f>D29-G29</f>
        <v>7.5001232163214127</v>
      </c>
    </row>
    <row r="30" spans="1:8" x14ac:dyDescent="0.3">
      <c r="B30" s="24">
        <f t="shared" ref="B30:B34" si="6">IF(E30="F",1,0)</f>
        <v>0</v>
      </c>
      <c r="C30" s="24">
        <f t="shared" ref="C30:C34" si="7">IF(F30="&lt;20",1,0)</f>
        <v>0</v>
      </c>
      <c r="D30" s="24">
        <v>160</v>
      </c>
      <c r="E30" s="24" t="s">
        <v>2</v>
      </c>
      <c r="F30" s="24" t="s">
        <v>6</v>
      </c>
      <c r="G30" s="25">
        <f t="shared" ref="G30:G34" si="8">$B$38+$C$38*B30+$D$38*C30</f>
        <v>177.49987837240869</v>
      </c>
      <c r="H30" s="26">
        <f t="shared" ref="H30:H34" si="9">D30-G30</f>
        <v>-17.499878372408688</v>
      </c>
    </row>
    <row r="31" spans="1:8" x14ac:dyDescent="0.3">
      <c r="B31" s="24">
        <f t="shared" si="6"/>
        <v>0</v>
      </c>
      <c r="C31" s="24">
        <f t="shared" si="7"/>
        <v>0</v>
      </c>
      <c r="D31" s="24">
        <v>175</v>
      </c>
      <c r="E31" s="24" t="s">
        <v>2</v>
      </c>
      <c r="F31" s="24" t="s">
        <v>6</v>
      </c>
      <c r="G31" s="25">
        <f t="shared" si="8"/>
        <v>177.49987837240869</v>
      </c>
      <c r="H31" s="26">
        <f t="shared" si="9"/>
        <v>-2.4998783724086877</v>
      </c>
    </row>
    <row r="32" spans="1:8" x14ac:dyDescent="0.3">
      <c r="B32" s="24">
        <f t="shared" si="6"/>
        <v>0</v>
      </c>
      <c r="C32" s="24">
        <f t="shared" si="7"/>
        <v>0</v>
      </c>
      <c r="D32" s="24">
        <v>180</v>
      </c>
      <c r="E32" s="24" t="s">
        <v>2</v>
      </c>
      <c r="F32" s="24" t="s">
        <v>6</v>
      </c>
      <c r="G32" s="25">
        <f t="shared" si="8"/>
        <v>177.49987837240869</v>
      </c>
      <c r="H32" s="26">
        <f t="shared" si="9"/>
        <v>2.5001216275913123</v>
      </c>
    </row>
    <row r="33" spans="2:8" x14ac:dyDescent="0.3">
      <c r="B33" s="24">
        <f t="shared" si="6"/>
        <v>1</v>
      </c>
      <c r="C33" s="24">
        <f t="shared" si="7"/>
        <v>1</v>
      </c>
      <c r="D33" s="24">
        <v>150</v>
      </c>
      <c r="E33" s="24" t="s">
        <v>3</v>
      </c>
      <c r="F33" s="24" t="s">
        <v>5</v>
      </c>
      <c r="G33" s="25">
        <f t="shared" si="8"/>
        <v>157.49987678367859</v>
      </c>
      <c r="H33" s="26">
        <f t="shared" si="9"/>
        <v>-7.4998767836785873</v>
      </c>
    </row>
    <row r="34" spans="2:8" x14ac:dyDescent="0.3">
      <c r="B34" s="24">
        <f t="shared" si="6"/>
        <v>0</v>
      </c>
      <c r="C34" s="24">
        <f t="shared" si="7"/>
        <v>0</v>
      </c>
      <c r="D34" s="24">
        <v>195</v>
      </c>
      <c r="E34" s="24" t="s">
        <v>2</v>
      </c>
      <c r="F34" s="24" t="s">
        <v>6</v>
      </c>
      <c r="G34" s="25">
        <f t="shared" si="8"/>
        <v>177.49987837240869</v>
      </c>
      <c r="H34" s="26">
        <f t="shared" si="9"/>
        <v>17.500121627591312</v>
      </c>
    </row>
    <row r="35" spans="2:8" x14ac:dyDescent="0.3">
      <c r="B35" s="27"/>
      <c r="C35" s="28"/>
      <c r="D35" s="28"/>
      <c r="E35" s="28"/>
      <c r="F35" s="28"/>
      <c r="G35" s="28" t="s">
        <v>26</v>
      </c>
      <c r="H35" s="29">
        <f>SUMSQ(H29:H34)</f>
        <v>737.50000008953748</v>
      </c>
    </row>
    <row r="36" spans="2:8" x14ac:dyDescent="0.3">
      <c r="D36"/>
      <c r="E36"/>
    </row>
    <row r="37" spans="2:8" x14ac:dyDescent="0.3">
      <c r="B37" s="18" t="s">
        <v>21</v>
      </c>
      <c r="C37" s="18" t="s">
        <v>24</v>
      </c>
      <c r="D37" s="18" t="s">
        <v>25</v>
      </c>
      <c r="E37"/>
    </row>
    <row r="38" spans="2:8" x14ac:dyDescent="0.3">
      <c r="B38" s="21">
        <v>177.49987837240869</v>
      </c>
      <c r="C38" s="19">
        <v>-23.846150118163525</v>
      </c>
      <c r="D38" s="20">
        <v>3.8461485294334214</v>
      </c>
      <c r="E38" s="17"/>
    </row>
    <row r="39" spans="2:8" x14ac:dyDescent="0.3">
      <c r="D39"/>
      <c r="E39"/>
    </row>
    <row r="40" spans="2:8" x14ac:dyDescent="0.3">
      <c r="B40" s="15" t="s">
        <v>27</v>
      </c>
      <c r="C40" s="16"/>
      <c r="D40"/>
      <c r="E40"/>
    </row>
  </sheetData>
  <mergeCells count="1">
    <mergeCell ref="I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jui nene</cp:lastModifiedBy>
  <dcterms:created xsi:type="dcterms:W3CDTF">2020-08-17T20:34:26Z</dcterms:created>
  <dcterms:modified xsi:type="dcterms:W3CDTF">2020-08-24T20:23:00Z</dcterms:modified>
</cp:coreProperties>
</file>