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97B34D10-FCF8-497D-8791-B2B15D5EC2FA}" xr6:coauthVersionLast="47" xr6:coauthVersionMax="47" xr10:uidLastSave="{00000000-0000-0000-0000-000000000000}"/>
  <bookViews>
    <workbookView xWindow="-120" yWindow="-120" windowWidth="29040" windowHeight="15840" tabRatio="415" firstSheet="1" activeTab="1" xr2:uid="{00000000-000D-0000-FFFF-FFFF00000000}"/>
  </bookViews>
  <sheets>
    <sheet name="Planification initiale" sheetId="17" r:id="rId1"/>
    <sheet name="Détails planification" sheetId="22" r:id="rId2"/>
    <sheet name="Exemple de sprint" sheetId="21" r:id="rId3"/>
  </sheets>
  <definedNames>
    <definedName name="Heute" localSheetId="0">TODAY()</definedName>
    <definedName name="_xlnm.Print_Titles" localSheetId="0">'Planification initiale'!$6:$9</definedName>
    <definedName name="planif">'Détails planification'!$C$6</definedName>
    <definedName name="Projekt_Start" localSheetId="1">'Détails planification'!$C$6</definedName>
    <definedName name="Projekt_Start" localSheetId="2">'Exemple de sprint'!$C$6</definedName>
    <definedName name="Projekt_Start" localSheetId="0">'Planification initiale'!$C$6</definedName>
    <definedName name="Scrollschrittweite" localSheetId="1">'Détails planification'!$C$7</definedName>
    <definedName name="Scrollschrittweite" localSheetId="2">'Exemple de sprint'!$C$7</definedName>
    <definedName name="Scrollschrittweite" localSheetId="0">'Planification initiale'!$C$7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7" l="1"/>
  <c r="K11" i="21"/>
  <c r="R11" i="21"/>
  <c r="M15" i="21"/>
  <c r="H16" i="21" l="1"/>
  <c r="H13" i="21"/>
  <c r="H11" i="21"/>
  <c r="H14" i="21"/>
  <c r="H17" i="21"/>
  <c r="H7" i="17" l="1"/>
  <c r="H13" i="17" s="1"/>
  <c r="I13" i="21"/>
  <c r="I11" i="21"/>
  <c r="I14" i="21"/>
  <c r="I17" i="21"/>
  <c r="I16" i="21"/>
  <c r="H18" i="17" l="1"/>
  <c r="H20" i="17"/>
  <c r="H14" i="17"/>
  <c r="H19" i="17"/>
  <c r="H15" i="17"/>
  <c r="H6" i="17"/>
  <c r="I7" i="17"/>
  <c r="I9" i="17" s="1"/>
  <c r="H11" i="17"/>
  <c r="H17" i="17"/>
  <c r="H9" i="17"/>
  <c r="J13" i="21"/>
  <c r="J11" i="21"/>
  <c r="J14" i="21"/>
  <c r="J12" i="21"/>
  <c r="J16" i="21"/>
  <c r="J17" i="21"/>
  <c r="I11" i="17" l="1"/>
  <c r="J7" i="17"/>
  <c r="J9" i="17" s="1"/>
  <c r="I13" i="17"/>
  <c r="I17" i="17"/>
  <c r="I15" i="17"/>
  <c r="I20" i="17"/>
  <c r="I18" i="17"/>
  <c r="I19" i="17"/>
  <c r="I14" i="17"/>
  <c r="K12" i="21"/>
  <c r="K17" i="21"/>
  <c r="K16" i="21"/>
  <c r="K13" i="21"/>
  <c r="J20" i="17" l="1"/>
  <c r="J12" i="17"/>
  <c r="J13" i="17"/>
  <c r="J14" i="17"/>
  <c r="J11" i="17"/>
  <c r="J19" i="17"/>
  <c r="J17" i="17"/>
  <c r="K7" i="17"/>
  <c r="K12" i="17" s="1"/>
  <c r="J18" i="17"/>
  <c r="J15" i="17"/>
  <c r="L17" i="21"/>
  <c r="L16" i="21"/>
  <c r="L11" i="21"/>
  <c r="L12" i="21"/>
  <c r="L14" i="21"/>
  <c r="K19" i="17" l="1"/>
  <c r="K20" i="17"/>
  <c r="K18" i="17"/>
  <c r="K15" i="17"/>
  <c r="K11" i="17"/>
  <c r="K14" i="17"/>
  <c r="K9" i="17"/>
  <c r="K17" i="17"/>
  <c r="K13" i="17"/>
  <c r="L7" i="17"/>
  <c r="L13" i="17" s="1"/>
  <c r="M17" i="21"/>
  <c r="M16" i="21"/>
  <c r="M14" i="21"/>
  <c r="M13" i="21"/>
  <c r="M12" i="21"/>
  <c r="M11" i="21"/>
  <c r="L17" i="17" l="1"/>
  <c r="L19" i="17"/>
  <c r="L12" i="17"/>
  <c r="L15" i="17"/>
  <c r="L11" i="17"/>
  <c r="L18" i="17"/>
  <c r="M7" i="17"/>
  <c r="M9" i="17" s="1"/>
  <c r="L20" i="17"/>
  <c r="L9" i="17"/>
  <c r="N17" i="21"/>
  <c r="N16" i="21"/>
  <c r="N15" i="21"/>
  <c r="N11" i="21"/>
  <c r="N12" i="21"/>
  <c r="N13" i="21"/>
  <c r="N14" i="21"/>
  <c r="M17" i="17" l="1"/>
  <c r="M12" i="17"/>
  <c r="M14" i="17"/>
  <c r="M20" i="17"/>
  <c r="N7" i="17"/>
  <c r="N13" i="17" s="1"/>
  <c r="M11" i="17"/>
  <c r="M19" i="17"/>
  <c r="M15" i="17"/>
  <c r="M18" i="17"/>
  <c r="M13" i="17"/>
  <c r="O17" i="21"/>
  <c r="O16" i="21"/>
  <c r="O15" i="21"/>
  <c r="O11" i="21"/>
  <c r="O14" i="21"/>
  <c r="O13" i="21"/>
  <c r="O12" i="21"/>
  <c r="N16" i="17" l="1"/>
  <c r="N18" i="17"/>
  <c r="N15" i="17"/>
  <c r="N9" i="17"/>
  <c r="N19" i="17"/>
  <c r="N11" i="17"/>
  <c r="N20" i="17"/>
  <c r="N12" i="17"/>
  <c r="O7" i="17"/>
  <c r="O13" i="17" s="1"/>
  <c r="N17" i="17"/>
  <c r="P16" i="21"/>
  <c r="P15" i="21"/>
  <c r="P11" i="21"/>
  <c r="P14" i="21"/>
  <c r="P13" i="21"/>
  <c r="P12" i="21"/>
  <c r="P17" i="21"/>
  <c r="O19" i="17" l="1"/>
  <c r="O11" i="17"/>
  <c r="N14" i="17"/>
  <c r="O20" i="17"/>
  <c r="O16" i="17"/>
  <c r="O15" i="17"/>
  <c r="O18" i="17"/>
  <c r="O6" i="17"/>
  <c r="P7" i="17"/>
  <c r="P9" i="17" s="1"/>
  <c r="O17" i="17"/>
  <c r="O12" i="17"/>
  <c r="O9" i="17"/>
  <c r="P18" i="17" l="1"/>
  <c r="P15" i="17"/>
  <c r="P11" i="17"/>
  <c r="P16" i="17"/>
  <c r="O14" i="17"/>
  <c r="P20" i="17"/>
  <c r="P17" i="17"/>
  <c r="Q7" i="17"/>
  <c r="Q9" i="17" s="1"/>
  <c r="P13" i="17"/>
  <c r="P19" i="17"/>
  <c r="P12" i="17"/>
  <c r="Q11" i="17" l="1"/>
  <c r="P14" i="17"/>
  <c r="Q17" i="17"/>
  <c r="R7" i="17"/>
  <c r="S7" i="17" s="1"/>
  <c r="S13" i="17" s="1"/>
  <c r="Q15" i="17"/>
  <c r="Q20" i="17"/>
  <c r="Q19" i="17"/>
  <c r="Q18" i="17"/>
  <c r="Q12" i="17"/>
  <c r="Q13" i="17"/>
  <c r="Q16" i="17"/>
  <c r="R20" i="17"/>
  <c r="R12" i="17"/>
  <c r="Q14" i="17"/>
  <c r="R9" i="17" l="1"/>
  <c r="R18" i="17"/>
  <c r="R17" i="17"/>
  <c r="R11" i="17"/>
  <c r="R15" i="17"/>
  <c r="R19" i="17"/>
  <c r="R13" i="17"/>
  <c r="R16" i="17"/>
  <c r="S14" i="17"/>
  <c r="R14" i="17"/>
  <c r="S19" i="17"/>
  <c r="S9" i="17"/>
  <c r="S18" i="17"/>
  <c r="S17" i="17"/>
  <c r="S15" i="17"/>
  <c r="T7" i="17"/>
  <c r="T13" i="17" s="1"/>
  <c r="S16" i="17"/>
  <c r="S12" i="17"/>
  <c r="S11" i="17"/>
  <c r="S20" i="17"/>
  <c r="T9" i="17" l="1"/>
  <c r="T14" i="17"/>
  <c r="T17" i="17"/>
  <c r="T19" i="17"/>
  <c r="T18" i="17"/>
  <c r="T11" i="17"/>
  <c r="U7" i="17"/>
  <c r="T20" i="17"/>
  <c r="T16" i="17"/>
  <c r="T12" i="17"/>
  <c r="T15" i="17"/>
  <c r="U9" i="17" l="1"/>
  <c r="U13" i="17"/>
  <c r="U17" i="17"/>
  <c r="U19" i="17"/>
  <c r="U20" i="17"/>
  <c r="U11" i="17"/>
  <c r="V7" i="17"/>
  <c r="V13" i="17" s="1"/>
  <c r="U18" i="17"/>
  <c r="U15" i="17"/>
  <c r="U14" i="17"/>
  <c r="U12" i="17"/>
  <c r="V19" i="17" l="1"/>
  <c r="V9" i="17"/>
  <c r="V17" i="17"/>
  <c r="V20" i="17"/>
  <c r="V15" i="17"/>
  <c r="V18" i="17"/>
  <c r="W7" i="17"/>
  <c r="W13" i="17" s="1"/>
  <c r="V14" i="17"/>
  <c r="V6" i="17"/>
  <c r="V12" i="17"/>
  <c r="U16" i="17"/>
  <c r="V11" i="17"/>
  <c r="W19" i="17" l="1"/>
  <c r="W9" i="17"/>
  <c r="W17" i="17"/>
  <c r="W11" i="17"/>
  <c r="V16" i="17"/>
  <c r="W18" i="17"/>
  <c r="W12" i="17"/>
  <c r="W20" i="17"/>
  <c r="W15" i="17"/>
  <c r="X7" i="17"/>
  <c r="X13" i="17" s="1"/>
  <c r="W14" i="17"/>
  <c r="X19" i="17" l="1"/>
  <c r="X9" i="17"/>
  <c r="X17" i="17"/>
  <c r="X15" i="17"/>
  <c r="X20" i="17"/>
  <c r="X16" i="17"/>
  <c r="X11" i="17"/>
  <c r="X12" i="17"/>
  <c r="Y7" i="17"/>
  <c r="Y13" i="17" s="1"/>
  <c r="X18" i="17"/>
  <c r="X14" i="17"/>
  <c r="Y19" i="17" l="1"/>
  <c r="Y9" i="17"/>
  <c r="Y17" i="17"/>
  <c r="Y11" i="17"/>
  <c r="W16" i="17"/>
  <c r="Y20" i="17"/>
  <c r="Y15" i="17"/>
  <c r="Z7" i="17"/>
  <c r="Y14" i="17"/>
  <c r="Y12" i="17"/>
  <c r="Y18" i="17"/>
  <c r="Z13" i="17" l="1"/>
  <c r="Z18" i="17"/>
  <c r="Z19" i="17"/>
  <c r="Z9" i="17"/>
  <c r="Z17" i="17"/>
  <c r="Z16" i="17"/>
  <c r="Z14" i="17"/>
  <c r="AA7" i="17"/>
  <c r="AA13" i="17" s="1"/>
  <c r="Z12" i="17"/>
  <c r="Z11" i="17"/>
  <c r="Z15" i="17"/>
  <c r="Z20" i="17"/>
  <c r="AA19" i="17" l="1"/>
  <c r="AA9" i="17"/>
  <c r="AA17" i="17"/>
  <c r="AB7" i="17"/>
  <c r="AB13" i="17" s="1"/>
  <c r="AA11" i="17"/>
  <c r="AA20" i="17"/>
  <c r="AA14" i="17"/>
  <c r="AA15" i="17"/>
  <c r="AA12" i="17"/>
  <c r="AA16" i="17"/>
  <c r="AB19" i="17" l="1"/>
  <c r="AB9" i="17"/>
  <c r="AB17" i="17"/>
  <c r="AB16" i="17"/>
  <c r="AB20" i="17"/>
  <c r="AB12" i="17"/>
  <c r="AC7" i="17"/>
  <c r="AC13" i="17" s="1"/>
  <c r="AB11" i="17"/>
  <c r="AB14" i="17"/>
  <c r="AB15" i="17"/>
  <c r="AC19" i="17" l="1"/>
  <c r="AC9" i="17"/>
  <c r="AC6" i="17"/>
  <c r="AC17" i="17"/>
  <c r="AC12" i="17"/>
  <c r="AB18" i="17"/>
  <c r="AC16" i="17"/>
  <c r="AC15" i="17"/>
  <c r="AD7" i="17"/>
  <c r="AD13" i="17" s="1"/>
  <c r="AC20" i="17"/>
  <c r="AC11" i="17"/>
  <c r="AC14" i="17"/>
  <c r="AD19" i="17" l="1"/>
  <c r="AD9" i="17"/>
  <c r="AD17" i="17"/>
  <c r="AC18" i="17"/>
  <c r="AD20" i="17"/>
  <c r="AE7" i="17"/>
  <c r="AD12" i="17"/>
  <c r="AD14" i="17"/>
  <c r="AD16" i="17"/>
  <c r="AD15" i="17"/>
  <c r="AD11" i="17"/>
  <c r="AE13" i="17" l="1"/>
  <c r="AE19" i="17"/>
  <c r="AE9" i="17"/>
  <c r="AE17" i="17"/>
  <c r="AD18" i="17"/>
  <c r="AE20" i="17"/>
  <c r="AE16" i="17"/>
  <c r="AE15" i="17"/>
  <c r="AE11" i="17"/>
  <c r="AF7" i="17"/>
  <c r="AF19" i="17" s="1"/>
  <c r="AE12" i="17"/>
  <c r="AE14" i="17"/>
  <c r="AF13" i="17" l="1"/>
  <c r="AF9" i="17"/>
  <c r="AF17" i="17"/>
  <c r="AG7" i="17"/>
  <c r="AF20" i="17"/>
  <c r="AF16" i="17"/>
  <c r="AF15" i="17"/>
  <c r="AF14" i="17"/>
  <c r="AF12" i="17"/>
  <c r="AF11" i="17"/>
  <c r="AE18" i="17"/>
  <c r="AG19" i="17" l="1"/>
  <c r="AG13" i="17"/>
  <c r="AG9" i="17"/>
  <c r="AG11" i="17"/>
  <c r="AG12" i="17"/>
  <c r="AG20" i="17"/>
  <c r="AG14" i="17"/>
  <c r="AG16" i="17"/>
  <c r="AH7" i="17"/>
  <c r="AF18" i="17"/>
  <c r="AG15" i="17"/>
  <c r="AH20" i="17" l="1"/>
  <c r="AG18" i="17"/>
  <c r="AH13" i="17"/>
  <c r="AH19" i="17"/>
  <c r="AH9" i="17"/>
  <c r="AG17" i="17"/>
  <c r="AH16" i="17"/>
  <c r="AH11" i="17"/>
  <c r="AI7" i="17"/>
  <c r="AH15" i="17"/>
  <c r="AH12" i="17"/>
  <c r="AH14" i="17"/>
  <c r="AI18" i="17" l="1"/>
  <c r="AI20" i="17"/>
  <c r="AH17" i="17"/>
  <c r="AI13" i="17"/>
  <c r="AI19" i="17"/>
  <c r="AI9" i="17"/>
  <c r="AI17" i="17"/>
  <c r="AI15" i="17"/>
  <c r="AI11" i="17"/>
  <c r="AJ7" i="17"/>
  <c r="AJ18" i="17" s="1"/>
  <c r="AI14" i="17"/>
  <c r="AI12" i="17"/>
  <c r="AI16" i="17"/>
  <c r="AJ13" i="17" l="1"/>
  <c r="AJ9" i="17"/>
  <c r="AJ17" i="17"/>
  <c r="AJ19" i="17"/>
  <c r="AJ14" i="17"/>
  <c r="AJ12" i="17"/>
  <c r="AJ11" i="17"/>
  <c r="AL20" i="17"/>
  <c r="AJ6" i="17"/>
  <c r="AJ16" i="17"/>
  <c r="AK7" i="17"/>
  <c r="AK13" i="17" s="1"/>
  <c r="AJ15" i="17"/>
  <c r="AK19" i="17" l="1"/>
  <c r="AK9" i="17"/>
  <c r="AK17" i="17"/>
  <c r="AK14" i="17"/>
  <c r="AK15" i="17"/>
  <c r="AK12" i="17"/>
  <c r="AJ20" i="17"/>
  <c r="AK16" i="17"/>
  <c r="AK18" i="17"/>
  <c r="AK11" i="17"/>
  <c r="AL7" i="17"/>
  <c r="AL9" i="17" l="1"/>
  <c r="AL13" i="17"/>
  <c r="AL19" i="17"/>
  <c r="AK20" i="17"/>
  <c r="AL17" i="17"/>
  <c r="AL11" i="17"/>
  <c r="AL12" i="17"/>
  <c r="AL15" i="17"/>
  <c r="AL18" i="17"/>
  <c r="AL14" i="17"/>
  <c r="AL16" i="17"/>
  <c r="AM20" i="17"/>
  <c r="AM7" i="17"/>
  <c r="AM13" i="17" l="1"/>
  <c r="AM19" i="17"/>
  <c r="AM9" i="17"/>
  <c r="AM17" i="17"/>
  <c r="AM16" i="17"/>
  <c r="AM11" i="17"/>
  <c r="AM15" i="17"/>
  <c r="AN7" i="17"/>
  <c r="AM14" i="17"/>
  <c r="AM12" i="17"/>
  <c r="AM18" i="17"/>
  <c r="AN20" i="17" l="1"/>
  <c r="AN13" i="17"/>
  <c r="AN19" i="17"/>
  <c r="AN9" i="17"/>
  <c r="AN17" i="17"/>
  <c r="AN14" i="17"/>
  <c r="AO7" i="17"/>
  <c r="AO13" i="17" s="1"/>
  <c r="AN15" i="17"/>
  <c r="AN18" i="17"/>
  <c r="AN16" i="17"/>
  <c r="AN12" i="17"/>
  <c r="AN11" i="17"/>
  <c r="AO19" i="17" l="1"/>
  <c r="AO9" i="17"/>
  <c r="AO17" i="17"/>
  <c r="AO16" i="17"/>
  <c r="AP7" i="17"/>
  <c r="AO12" i="17"/>
  <c r="AO20" i="17"/>
  <c r="AO14" i="17"/>
  <c r="AO15" i="17"/>
  <c r="AO18" i="17"/>
  <c r="AO11" i="17"/>
  <c r="AP9" i="17" l="1"/>
  <c r="AP13" i="17"/>
  <c r="Q14" i="21"/>
  <c r="Q13" i="21"/>
  <c r="Q12" i="21"/>
  <c r="Q15" i="21"/>
  <c r="Q16" i="21"/>
  <c r="Q11" i="21"/>
  <c r="Q9" i="21"/>
  <c r="Q17" i="21"/>
  <c r="AP18" i="17"/>
  <c r="AP19" i="17"/>
  <c r="AP17" i="17"/>
  <c r="AP12" i="17"/>
  <c r="AP14" i="17"/>
  <c r="AP16" i="17"/>
  <c r="AQ7" i="17"/>
  <c r="AP15" i="17"/>
  <c r="AP11" i="17"/>
  <c r="AP20" i="17"/>
  <c r="AQ9" i="17" l="1"/>
  <c r="AQ13" i="17"/>
  <c r="R17" i="21"/>
  <c r="R16" i="21"/>
  <c r="R15" i="21"/>
  <c r="R9" i="21"/>
  <c r="R12" i="21"/>
  <c r="R13" i="21"/>
  <c r="R14" i="21"/>
  <c r="AQ17" i="17"/>
  <c r="AQ19" i="17"/>
  <c r="AQ15" i="17"/>
  <c r="AQ14" i="17"/>
  <c r="AQ16" i="17"/>
  <c r="AQ6" i="17"/>
  <c r="AQ18" i="17"/>
  <c r="AQ11" i="17"/>
  <c r="AR7" i="17"/>
  <c r="AR13" i="17" s="1"/>
  <c r="AQ20" i="17"/>
  <c r="AQ12" i="17"/>
  <c r="S17" i="21" l="1"/>
  <c r="S16" i="21"/>
  <c r="S15" i="21"/>
  <c r="S14" i="21"/>
  <c r="S13" i="21"/>
  <c r="S12" i="21"/>
  <c r="S11" i="21"/>
  <c r="S9" i="21"/>
  <c r="AS7" i="17"/>
  <c r="AR9" i="17"/>
  <c r="AR14" i="17"/>
  <c r="AR12" i="17"/>
  <c r="AR11" i="17"/>
  <c r="AR15" i="17"/>
  <c r="AR19" i="17"/>
  <c r="AR16" i="17"/>
  <c r="AR20" i="17"/>
  <c r="AR17" i="17"/>
  <c r="AR18" i="17"/>
  <c r="AT7" i="17" l="1"/>
  <c r="AT13" i="17" s="1"/>
  <c r="AS13" i="17"/>
  <c r="AS12" i="17"/>
  <c r="AS17" i="17"/>
  <c r="T17" i="21"/>
  <c r="T16" i="21"/>
  <c r="T15" i="21"/>
  <c r="T11" i="21"/>
  <c r="T9" i="21"/>
  <c r="T13" i="21"/>
  <c r="T12" i="21"/>
  <c r="T14" i="21"/>
  <c r="AS14" i="17"/>
  <c r="AS20" i="17"/>
  <c r="AS16" i="17"/>
  <c r="AS15" i="17"/>
  <c r="AS11" i="17"/>
  <c r="AS18" i="17"/>
  <c r="AS19" i="17"/>
  <c r="AS9" i="17"/>
  <c r="AT11" i="17" l="1"/>
  <c r="AT18" i="17"/>
  <c r="AT14" i="17"/>
  <c r="AT20" i="17"/>
  <c r="AT15" i="17"/>
  <c r="AT16" i="17"/>
  <c r="AT17" i="17"/>
  <c r="AU7" i="17"/>
  <c r="AU13" i="17" s="1"/>
  <c r="AT9" i="17"/>
  <c r="AT12" i="17"/>
  <c r="AT19" i="17"/>
  <c r="U17" i="21"/>
  <c r="U16" i="21"/>
  <c r="U15" i="21"/>
  <c r="U11" i="21"/>
  <c r="U9" i="21"/>
  <c r="U14" i="21"/>
  <c r="U13" i="21"/>
  <c r="U12" i="21"/>
  <c r="AU18" i="17" l="1"/>
  <c r="AU14" i="17"/>
  <c r="AU15" i="17"/>
  <c r="AU16" i="17"/>
  <c r="AU11" i="17"/>
  <c r="AV7" i="17"/>
  <c r="AV13" i="17" s="1"/>
  <c r="AU12" i="17"/>
  <c r="AU19" i="17"/>
  <c r="AU20" i="17"/>
  <c r="AU17" i="17"/>
  <c r="AU9" i="17"/>
  <c r="AV12" i="17" l="1"/>
  <c r="AV11" i="17"/>
  <c r="AV15" i="17"/>
  <c r="AV16" i="17"/>
  <c r="AV18" i="17"/>
  <c r="AV17" i="17"/>
  <c r="AW7" i="17"/>
  <c r="AW13" i="17" s="1"/>
  <c r="AV9" i="17"/>
  <c r="AV14" i="17"/>
  <c r="AV19" i="17"/>
  <c r="AV20" i="17"/>
  <c r="AW12" i="17" l="1"/>
  <c r="AW14" i="17"/>
  <c r="AX7" i="17"/>
  <c r="AX20" i="17" s="1"/>
  <c r="AW18" i="17"/>
  <c r="AW16" i="17"/>
  <c r="AW11" i="17"/>
  <c r="AW20" i="17"/>
  <c r="AW15" i="17"/>
  <c r="AW17" i="17"/>
  <c r="AW9" i="17"/>
  <c r="AW19" i="17"/>
  <c r="AY7" i="17" l="1"/>
  <c r="AY13" i="17" s="1"/>
  <c r="AX14" i="17"/>
  <c r="AX18" i="17"/>
  <c r="AX15" i="17"/>
  <c r="AX19" i="17"/>
  <c r="AX16" i="17"/>
  <c r="AX11" i="17"/>
  <c r="AX13" i="17"/>
  <c r="AX12" i="17"/>
  <c r="AX6" i="17"/>
  <c r="AX17" i="17"/>
  <c r="AX9" i="17"/>
  <c r="AY15" i="17" l="1"/>
  <c r="AY14" i="17"/>
  <c r="AY11" i="17"/>
  <c r="AY19" i="17"/>
  <c r="AZ7" i="17"/>
  <c r="AZ13" i="17" s="1"/>
  <c r="AY12" i="17"/>
  <c r="AY17" i="17"/>
  <c r="AY16" i="17"/>
  <c r="AY18" i="17"/>
  <c r="AY9" i="17"/>
  <c r="AY20" i="17"/>
  <c r="AZ14" i="17" l="1"/>
  <c r="AZ16" i="17"/>
  <c r="AZ12" i="17"/>
  <c r="AZ9" i="17"/>
  <c r="BA7" i="17"/>
  <c r="BA13" i="17" s="1"/>
  <c r="AZ19" i="17"/>
  <c r="AZ15" i="17"/>
  <c r="AZ18" i="17"/>
  <c r="AZ11" i="17"/>
  <c r="AZ20" i="17"/>
  <c r="AZ17" i="17"/>
  <c r="BA11" i="17" l="1"/>
  <c r="BB7" i="17"/>
  <c r="BB13" i="17" s="1"/>
  <c r="BA19" i="17"/>
  <c r="BA9" i="17"/>
  <c r="BA16" i="17"/>
  <c r="BA12" i="17"/>
  <c r="BA14" i="17"/>
  <c r="BA15" i="17"/>
  <c r="BA20" i="17"/>
  <c r="BA18" i="17"/>
  <c r="BA17" i="17"/>
  <c r="BB12" i="17" l="1"/>
  <c r="BB20" i="17"/>
  <c r="BB15" i="17"/>
  <c r="BB16" i="17"/>
  <c r="BB17" i="17"/>
  <c r="BB18" i="17"/>
  <c r="BB14" i="17"/>
  <c r="BB11" i="17"/>
  <c r="BB9" i="17"/>
  <c r="BB19" i="17"/>
  <c r="BC7" i="17"/>
  <c r="BC13" i="17" s="1"/>
  <c r="BC16" i="17" l="1"/>
  <c r="BC11" i="17"/>
  <c r="BC15" i="17"/>
  <c r="BC12" i="17"/>
  <c r="BC18" i="17"/>
  <c r="BC20" i="17"/>
  <c r="BC17" i="17"/>
  <c r="BC14" i="17"/>
  <c r="BC19" i="17"/>
  <c r="BC9" i="17"/>
  <c r="BD7" i="17"/>
  <c r="BD13" i="17" s="1"/>
  <c r="BD19" i="17" l="1"/>
  <c r="BD14" i="17"/>
  <c r="BD16" i="17"/>
  <c r="BD20" i="17"/>
  <c r="BD11" i="17"/>
  <c r="BD18" i="17"/>
  <c r="BD15" i="17"/>
  <c r="BD12" i="17"/>
  <c r="BD17" i="17"/>
  <c r="BE7" i="17"/>
  <c r="BE17" i="17" s="1"/>
  <c r="BD9" i="17"/>
  <c r="BE11" i="17" l="1"/>
  <c r="BF7" i="17"/>
  <c r="BF13" i="17" s="1"/>
  <c r="BE12" i="17"/>
  <c r="BE14" i="17"/>
  <c r="BE15" i="17"/>
  <c r="BE18" i="17"/>
  <c r="BE16" i="17"/>
  <c r="BE20" i="17"/>
  <c r="BE6" i="17"/>
  <c r="BE19" i="17"/>
  <c r="BE13" i="17"/>
  <c r="BE9" i="17"/>
  <c r="BF18" i="17" l="1"/>
  <c r="BF16" i="17"/>
  <c r="BF17" i="17"/>
  <c r="BG7" i="17"/>
  <c r="BG13" i="17" s="1"/>
  <c r="BF19" i="17"/>
  <c r="BF20" i="17"/>
  <c r="BF15" i="17"/>
  <c r="BF11" i="17"/>
  <c r="BF9" i="17"/>
  <c r="BF12" i="17"/>
  <c r="BF14" i="17"/>
  <c r="BG18" i="17" l="1"/>
  <c r="BH7" i="17"/>
  <c r="BH13" i="17" s="1"/>
  <c r="BG15" i="17"/>
  <c r="BG12" i="17"/>
  <c r="BG19" i="17"/>
  <c r="BG16" i="17"/>
  <c r="BG14" i="17"/>
  <c r="BG20" i="17"/>
  <c r="BG17" i="17"/>
  <c r="BG11" i="17"/>
  <c r="BG9" i="17"/>
  <c r="BH16" i="17" l="1"/>
  <c r="BH18" i="17"/>
  <c r="BH15" i="17"/>
  <c r="BH11" i="17"/>
  <c r="BI7" i="17"/>
  <c r="BI13" i="17" s="1"/>
  <c r="BH17" i="17"/>
  <c r="BH20" i="17"/>
  <c r="BH9" i="17"/>
  <c r="BH12" i="17"/>
  <c r="BH19" i="17"/>
  <c r="BH14" i="17"/>
  <c r="BI12" i="17" l="1"/>
  <c r="BI20" i="17"/>
  <c r="BI14" i="17"/>
  <c r="BI16" i="17"/>
  <c r="BI15" i="17"/>
  <c r="BI11" i="17"/>
  <c r="BI17" i="17"/>
  <c r="BI18" i="17"/>
  <c r="BI9" i="17"/>
  <c r="BJ7" i="17"/>
  <c r="BJ13" i="17" s="1"/>
  <c r="BI19" i="17"/>
  <c r="BJ9" i="17" l="1"/>
  <c r="BJ19" i="17"/>
  <c r="BJ16" i="17"/>
  <c r="BJ11" i="17"/>
  <c r="BJ18" i="17"/>
  <c r="BK7" i="17"/>
  <c r="BK13" i="17" s="1"/>
  <c r="BJ12" i="17"/>
  <c r="BJ14" i="17"/>
  <c r="BJ20" i="17"/>
  <c r="BJ15" i="17"/>
  <c r="BJ17" i="17"/>
  <c r="BK14" i="17" l="1"/>
  <c r="BK11" i="17"/>
  <c r="BK12" i="17"/>
  <c r="BK20" i="17"/>
  <c r="BK18" i="17"/>
  <c r="BK17" i="17"/>
  <c r="BK9" i="17"/>
  <c r="BK16" i="17"/>
  <c r="BK15" i="17"/>
  <c r="BK19" i="17"/>
</calcChain>
</file>

<file path=xl/sharedStrings.xml><?xml version="1.0" encoding="utf-8"?>
<sst xmlns="http://schemas.openxmlformats.org/spreadsheetml/2006/main" count="175" uniqueCount="107">
  <si>
    <t>Zugewiesen zu</t>
  </si>
  <si>
    <t>Start</t>
  </si>
  <si>
    <t>Geben Sie den Namen des Projektleiters in Zelle B5 ein. Geben Sie das Projektstartdatum in Zelle C6 ein oder lassen Sie die Beispielformel den kleinsten Datumswert aus der Gantt-Datentabelle ermitteln.
Projektstartdatum: Die Bezeichnung befindet sich in Zelle B6.</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</si>
  <si>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</si>
  <si>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Mardi</t>
  </si>
  <si>
    <t xml:space="preserve">Planification de projet </t>
  </si>
  <si>
    <t>Date de début</t>
  </si>
  <si>
    <t>Semaine 1</t>
  </si>
  <si>
    <t>Semaine 2</t>
  </si>
  <si>
    <t>Semaine 3</t>
  </si>
  <si>
    <t>Semaine 4</t>
  </si>
  <si>
    <t>Semaine 5</t>
  </si>
  <si>
    <t>Sprint 2</t>
  </si>
  <si>
    <t>Sprint 3</t>
  </si>
  <si>
    <t>Sprint 4</t>
  </si>
  <si>
    <t xml:space="preserve">Catégorie </t>
  </si>
  <si>
    <t>Description du jalon</t>
  </si>
  <si>
    <t>Progrès</t>
  </si>
  <si>
    <t>jours</t>
  </si>
  <si>
    <t>API</t>
  </si>
  <si>
    <t>Planettes</t>
  </si>
  <si>
    <t>Satelites</t>
  </si>
  <si>
    <t>UI</t>
  </si>
  <si>
    <t>Documentation</t>
  </si>
  <si>
    <t>Lundi</t>
  </si>
  <si>
    <t>Jours</t>
  </si>
  <si>
    <t>Colonne1</t>
  </si>
  <si>
    <t>Colonne2</t>
  </si>
  <si>
    <t>Colonne3</t>
  </si>
  <si>
    <t>Colonne4</t>
  </si>
  <si>
    <t>Mercredi</t>
  </si>
  <si>
    <t>Jeudi</t>
  </si>
  <si>
    <t>Vendredi</t>
  </si>
  <si>
    <t>Samedi</t>
  </si>
  <si>
    <t>Dimanche</t>
  </si>
  <si>
    <t>Légende:</t>
  </si>
  <si>
    <t xml:space="preserve">Légende : </t>
  </si>
  <si>
    <t>P1</t>
  </si>
  <si>
    <t>P2</t>
  </si>
  <si>
    <t>P3</t>
  </si>
  <si>
    <t>P4</t>
  </si>
  <si>
    <t>P5</t>
  </si>
  <si>
    <t>P6</t>
  </si>
  <si>
    <t>P7</t>
  </si>
  <si>
    <t>P8</t>
  </si>
  <si>
    <t>P9</t>
  </si>
  <si>
    <t>Horaire</t>
  </si>
  <si>
    <t>* P = Période de 45 minutes</t>
  </si>
  <si>
    <t>Annalyse</t>
  </si>
  <si>
    <t>Tests</t>
  </si>
  <si>
    <t>Implémentation</t>
  </si>
  <si>
    <t>Exemple d'un sprint d'une semaine</t>
  </si>
  <si>
    <t xml:space="preserve">Note : </t>
  </si>
  <si>
    <t>Base du projet</t>
  </si>
  <si>
    <t>Définition :</t>
  </si>
  <si>
    <t>Système solaire</t>
  </si>
  <si>
    <t>Mikael Juillet</t>
  </si>
  <si>
    <t>Affichage de la description des planètes et du changement de vitesse.</t>
  </si>
  <si>
    <t>Il est important de prendre en compte que la disposition changera car il y a par exemple des semaines avec seulement deux jours mais dans ces deux jours il y aura de l'analyse et des tests même s'ils ne sont pas prévus. C'est un schéma approximatif.</t>
  </si>
  <si>
    <t>Création de la base du projet, création des classes des planètes et satellites.</t>
  </si>
  <si>
    <t>Création de toutes les requêtes à l'API.</t>
  </si>
  <si>
    <t>Affichage des planètes sur leurs placements définit par l'api.</t>
  </si>
  <si>
    <t xml:space="preserve">Sprint 2 </t>
  </si>
  <si>
    <t xml:space="preserve">Sprint 1 </t>
  </si>
  <si>
    <t>Sprint 1</t>
  </si>
  <si>
    <t xml:space="preserve">Sprint 5 </t>
  </si>
  <si>
    <t>Description</t>
  </si>
  <si>
    <t>Diagramme de classes</t>
  </si>
  <si>
    <t>Diagramme de séquence</t>
  </si>
  <si>
    <t>Heures prévu</t>
  </si>
  <si>
    <t>Création de la classe satellite</t>
  </si>
  <si>
    <t>Ajout de vitejs</t>
  </si>
  <si>
    <t>Création du fichier détenant les codes de planètes</t>
  </si>
  <si>
    <t>Création d'un contrôleur</t>
  </si>
  <si>
    <t>Création d'un modèle</t>
  </si>
  <si>
    <t>Ajout d'un fichier .env</t>
  </si>
  <si>
    <t>Récupération de la clef API</t>
  </si>
  <si>
    <t>Requêtes de récupération des planètes</t>
  </si>
  <si>
    <t>Requêtes de récupération des objets proches</t>
  </si>
  <si>
    <t>Requêtes de récupération des images</t>
  </si>
  <si>
    <t>Récupération des erreurs dans le contrôleur</t>
  </si>
  <si>
    <t>Lien entre la récupération des données et les classes</t>
  </si>
  <si>
    <t>Début</t>
  </si>
  <si>
    <t>Création de maquettes</t>
  </si>
  <si>
    <t>Ajout de three.js</t>
  </si>
  <si>
    <t>Création des planètes</t>
  </si>
  <si>
    <t>Placement des planètes</t>
  </si>
  <si>
    <t>Orbite sidérale</t>
  </si>
  <si>
    <t>Orbite autour du soleil</t>
  </si>
  <si>
    <t>Ajout du déplacement utilisateur</t>
  </si>
  <si>
    <t>Création des Satélites</t>
  </si>
  <si>
    <t>Ajout de l'orbite</t>
  </si>
  <si>
    <t>Ajout des lunes</t>
  </si>
  <si>
    <t>Placement sur la carte</t>
  </si>
  <si>
    <t>Placement du canvas en arrière-plan</t>
  </si>
  <si>
    <t>Ajout de la desciption des planettes</t>
  </si>
  <si>
    <t>Ecoute d'un clique sur planètes</t>
  </si>
  <si>
    <t>Ajout de changement de vitesse</t>
  </si>
  <si>
    <t>Sprint reviews</t>
  </si>
  <si>
    <t>Affichage des satellites (objets proches) sur leurs placements définis par l'api.</t>
  </si>
  <si>
    <t xml:space="preserve">
Incrément de défilement</t>
  </si>
  <si>
    <t xml:space="preserve">Ajout des opérations dans les classes </t>
  </si>
  <si>
    <t>Heures effectuée</t>
  </si>
  <si>
    <t>Création de la classe PlanetaryCelestialBody</t>
  </si>
  <si>
    <t>Rotation</t>
  </si>
  <si>
    <t>Résolution de problèmes</t>
  </si>
  <si>
    <t xml:space="preserve">Détail de la planification finale de projet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</si>
</sst>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d"/>
    <numFmt numFmtId="166" formatCode="#,##0_ ;\-#,##0\ "/>
    <numFmt numFmtId="167" formatCode="[$-F400]h:mm:ss\ AM/PM"/>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2"/>
      <name val="Calibri"/>
      <family val="2"/>
      <scheme val="minor"/>
    </font>
    <font>
      <b/>
      <sz val="11"/>
      <color theme="1" tint="0.249977111117893"/>
      <name val="Calibri"/>
      <family val="2"/>
      <scheme val="minor"/>
    </font>
    <font>
      <sz val="8"/>
      <name val="Calibri"/>
      <family val="2"/>
      <scheme val="minor"/>
    </font>
    <font>
      <b/>
      <sz val="14"/>
      <color theme="1"/>
      <name val="Calibri"/>
      <family val="2"/>
      <scheme val="minor"/>
    </font>
    <font>
      <sz val="11"/>
      <color theme="7"/>
      <name val="Calibri"/>
      <family val="2"/>
      <scheme val="minor"/>
    </font>
    <font>
      <sz val="11"/>
      <color theme="5"/>
      <name val="Calibri"/>
      <family val="2"/>
      <scheme val="minor"/>
    </font>
    <font>
      <sz val="11"/>
      <color theme="6"/>
      <name val="Calibri"/>
      <family val="2"/>
      <scheme val="minor"/>
    </font>
    <font>
      <sz val="16"/>
      <name val="Calibri"/>
      <family val="2"/>
      <scheme val="minor"/>
    </font>
    <font>
      <b/>
      <sz val="16"/>
      <color theme="0"/>
      <name val="Calibri"/>
      <family val="2"/>
      <scheme val="minor"/>
    </font>
    <font>
      <sz val="14"/>
      <color theme="0"/>
      <name val="Calibri"/>
      <family val="2"/>
      <scheme val="minor"/>
    </font>
    <font>
      <sz val="12"/>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2"/>
        <bgColor indexed="64"/>
      </patternFill>
    </fill>
    <fill>
      <patternFill patternType="solid">
        <fgColor theme="7"/>
        <bgColor indexed="64"/>
      </patternFill>
    </fill>
    <fill>
      <patternFill patternType="solid">
        <fgColor theme="2" tint="-4.9989318521683403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
      <patternFill patternType="solid">
        <fgColor rgb="FFFF00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theme="0" tint="-0.14999847407452621"/>
      </right>
      <top style="medium">
        <color indexed="64"/>
      </top>
      <bottom style="medium">
        <color indexed="64"/>
      </bottom>
      <diagonal/>
    </border>
    <border>
      <left style="thin">
        <color theme="0" tint="-0.14999847407452621"/>
      </left>
      <right style="thin">
        <color theme="0" tint="-0.14999847407452621"/>
      </right>
      <top style="medium">
        <color indexed="64"/>
      </top>
      <bottom style="medium">
        <color indexed="64"/>
      </bottom>
      <diagonal/>
    </border>
    <border>
      <left style="thin">
        <color theme="0" tint="-0.14999847407452621"/>
      </left>
      <right style="medium">
        <color indexed="64"/>
      </right>
      <top style="medium">
        <color indexed="64"/>
      </top>
      <bottom style="medium">
        <color indexed="64"/>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7" fillId="3" borderId="0" applyNumberFormat="0" applyBorder="0" applyAlignment="0" applyProtection="0"/>
  </cellStyleXfs>
  <cellXfs count="15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3"/>
    <xf numFmtId="0" fontId="7" fillId="0" borderId="0" xfId="3" applyAlignment="1">
      <alignment wrapText="1"/>
    </xf>
    <xf numFmtId="0" fontId="7" fillId="0" borderId="0" xfId="0" applyFont="1" applyAlignment="1">
      <alignment horizontal="center"/>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6" fillId="0" borderId="0" xfId="5" applyFont="1" applyFill="1" applyBorder="1" applyAlignment="1">
      <alignment horizontal="left" vertical="center"/>
    </xf>
    <xf numFmtId="0" fontId="15"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7"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17"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2" fillId="0" borderId="0" xfId="0" applyFont="1" applyAlignment="1">
      <alignment vertical="center"/>
    </xf>
    <xf numFmtId="0" fontId="0" fillId="0" borderId="0" xfId="0" applyAlignment="1">
      <alignment horizontal="center" vertical="center"/>
    </xf>
    <xf numFmtId="0" fontId="8" fillId="0" borderId="3" xfId="0" applyFont="1" applyBorder="1" applyAlignment="1">
      <alignment horizontal="center" vertical="center" wrapText="1"/>
    </xf>
    <xf numFmtId="0" fontId="10" fillId="0" borderId="9" xfId="0" applyFont="1" applyBorder="1"/>
    <xf numFmtId="0" fontId="17" fillId="0" borderId="9" xfId="0" applyFont="1" applyBorder="1" applyAlignment="1">
      <alignment vertical="center"/>
    </xf>
    <xf numFmtId="0" fontId="19" fillId="0" borderId="9" xfId="0" applyFont="1" applyBorder="1" applyAlignment="1">
      <alignment vertical="center"/>
    </xf>
    <xf numFmtId="0" fontId="13" fillId="0" borderId="9" xfId="0" applyFont="1" applyBorder="1" applyAlignment="1">
      <alignment vertical="center"/>
    </xf>
    <xf numFmtId="165" fontId="1" fillId="8" borderId="7"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165" fontId="1" fillId="8" borderId="0" xfId="0" applyNumberFormat="1" applyFont="1" applyFill="1" applyAlignment="1">
      <alignment horizontal="center" vertical="center"/>
    </xf>
    <xf numFmtId="165" fontId="1" fillId="8" borderId="10" xfId="0" applyNumberFormat="1" applyFont="1" applyFill="1" applyBorder="1" applyAlignment="1">
      <alignment horizontal="center" vertical="center"/>
    </xf>
    <xf numFmtId="165" fontId="1" fillId="8" borderId="11" xfId="0" applyNumberFormat="1" applyFont="1" applyFill="1" applyBorder="1" applyAlignment="1">
      <alignment horizontal="center" vertical="center"/>
    </xf>
    <xf numFmtId="165" fontId="1" fillId="8" borderId="3" xfId="0" applyNumberFormat="1" applyFont="1" applyFill="1" applyBorder="1" applyAlignment="1">
      <alignment horizontal="center" vertical="center"/>
    </xf>
    <xf numFmtId="0" fontId="1" fillId="8" borderId="1" xfId="0" applyFont="1" applyFill="1" applyBorder="1" applyAlignment="1">
      <alignment horizontal="center" vertical="center" shrinkToFit="1"/>
    </xf>
    <xf numFmtId="0" fontId="14" fillId="7" borderId="0" xfId="0" applyFont="1" applyFill="1" applyAlignment="1">
      <alignment horizontal="left" vertical="center" indent="1"/>
    </xf>
    <xf numFmtId="0" fontId="14" fillId="7" borderId="0" xfId="0" applyFont="1" applyFill="1" applyAlignment="1">
      <alignment horizontal="center" vertical="center" wrapText="1"/>
    </xf>
    <xf numFmtId="0" fontId="11" fillId="0" borderId="0" xfId="0" applyFont="1" applyAlignment="1">
      <alignment horizontal="left" vertical="center" wrapText="1" indent="1"/>
    </xf>
    <xf numFmtId="0" fontId="0" fillId="9" borderId="4" xfId="0" applyFill="1" applyBorder="1" applyAlignment="1">
      <alignment horizontal="center" vertical="center"/>
    </xf>
    <xf numFmtId="0" fontId="3" fillId="0" borderId="0" xfId="8" applyFont="1" applyFill="1" applyAlignment="1">
      <alignment horizontal="left" vertical="center" wrapText="1" indent="2"/>
    </xf>
    <xf numFmtId="14" fontId="14" fillId="0" borderId="0" xfId="9" applyFont="1" applyFill="1" applyBorder="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4" borderId="12" xfId="0" applyFill="1" applyBorder="1" applyAlignment="1">
      <alignment horizontal="center" vertical="center"/>
    </xf>
    <xf numFmtId="0" fontId="0" fillId="9" borderId="12" xfId="0" applyFill="1" applyBorder="1" applyAlignment="1">
      <alignment horizontal="center" vertical="center"/>
    </xf>
    <xf numFmtId="0" fontId="0" fillId="0" borderId="12" xfId="0"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9" borderId="17" xfId="0" applyFill="1" applyBorder="1" applyAlignment="1">
      <alignment horizontal="center" vertical="center"/>
    </xf>
    <xf numFmtId="0" fontId="0" fillId="0" borderId="17" xfId="0" applyBorder="1" applyAlignment="1">
      <alignment horizontal="center" vertical="center"/>
    </xf>
    <xf numFmtId="0" fontId="0" fillId="4" borderId="18" xfId="0" applyFill="1" applyBorder="1" applyAlignment="1">
      <alignment horizontal="center" vertical="center"/>
    </xf>
    <xf numFmtId="0" fontId="0" fillId="6" borderId="16" xfId="0" applyFill="1" applyBorder="1" applyAlignment="1">
      <alignment horizontal="center" vertical="center"/>
    </xf>
    <xf numFmtId="0" fontId="0" fillId="6" borderId="18" xfId="0" applyFill="1" applyBorder="1" applyAlignment="1">
      <alignment horizontal="center" vertical="center"/>
    </xf>
    <xf numFmtId="0" fontId="0" fillId="10" borderId="16"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9" borderId="0" xfId="0" applyFill="1" applyAlignment="1">
      <alignment horizontal="center" vertical="center"/>
    </xf>
    <xf numFmtId="0" fontId="8" fillId="0" borderId="0" xfId="0" applyFont="1" applyAlignment="1">
      <alignment horizontal="center" vertical="center" wrapText="1"/>
    </xf>
    <xf numFmtId="0" fontId="0" fillId="0" borderId="12" xfId="0" applyBorder="1" applyAlignment="1">
      <alignment vertical="center"/>
    </xf>
    <xf numFmtId="167" fontId="20" fillId="8" borderId="7" xfId="0" applyNumberFormat="1" applyFont="1" applyFill="1" applyBorder="1" applyAlignment="1">
      <alignment horizontal="center" vertical="center"/>
    </xf>
    <xf numFmtId="167" fontId="20" fillId="8" borderId="5" xfId="0" applyNumberFormat="1" applyFont="1" applyFill="1" applyBorder="1" applyAlignment="1">
      <alignment horizontal="center" vertical="center"/>
    </xf>
    <xf numFmtId="0" fontId="3" fillId="9" borderId="0" xfId="0" applyFont="1" applyFill="1" applyAlignment="1">
      <alignment horizontal="right" vertical="center"/>
    </xf>
    <xf numFmtId="0" fontId="0" fillId="9" borderId="0" xfId="0" applyFill="1"/>
    <xf numFmtId="0" fontId="3" fillId="9" borderId="0" xfId="0" applyFont="1" applyFill="1"/>
    <xf numFmtId="0" fontId="17" fillId="9" borderId="0" xfId="0" applyFont="1" applyFill="1" applyAlignment="1">
      <alignment vertical="center"/>
    </xf>
    <xf numFmtId="167" fontId="1"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1" fillId="9" borderId="0" xfId="0" applyFont="1" applyFill="1" applyAlignment="1">
      <alignment horizontal="center" vertical="center" shrinkToFit="1"/>
    </xf>
    <xf numFmtId="0" fontId="0" fillId="9" borderId="0" xfId="0" applyFill="1" applyAlignment="1">
      <alignment vertical="center"/>
    </xf>
    <xf numFmtId="0" fontId="21" fillId="7" borderId="0" xfId="0" applyFont="1" applyFill="1" applyAlignment="1">
      <alignment horizontal="center" vertical="center" wrapText="1"/>
    </xf>
    <xf numFmtId="0" fontId="23" fillId="9" borderId="0" xfId="11" applyFont="1" applyFill="1" applyAlignment="1">
      <alignment vertical="center"/>
    </xf>
    <xf numFmtId="165" fontId="1" fillId="8" borderId="2" xfId="0" applyNumberFormat="1" applyFont="1" applyFill="1" applyBorder="1" applyAlignment="1">
      <alignment horizontal="center" vertical="top"/>
    </xf>
    <xf numFmtId="165" fontId="1" fillId="8" borderId="0" xfId="0" applyNumberFormat="1" applyFont="1" applyFill="1" applyAlignment="1">
      <alignment horizontal="center" vertical="top"/>
    </xf>
    <xf numFmtId="0" fontId="0" fillId="11" borderId="12" xfId="0" applyFill="1" applyBorder="1" applyAlignment="1">
      <alignment horizontal="center" vertical="center"/>
    </xf>
    <xf numFmtId="0" fontId="0" fillId="12" borderId="16" xfId="0" applyFill="1" applyBorder="1" applyAlignment="1">
      <alignment horizontal="center" vertical="center"/>
    </xf>
    <xf numFmtId="0" fontId="0" fillId="6" borderId="12" xfId="0" applyFill="1" applyBorder="1" applyAlignment="1">
      <alignment horizontal="center" vertical="center"/>
    </xf>
    <xf numFmtId="0" fontId="0" fillId="5" borderId="12" xfId="0" applyFill="1" applyBorder="1" applyAlignment="1">
      <alignment horizontal="center" vertical="center"/>
    </xf>
    <xf numFmtId="0" fontId="24" fillId="10" borderId="12" xfId="0" applyFont="1" applyFill="1" applyBorder="1" applyAlignment="1">
      <alignment horizontal="center" vertical="center"/>
    </xf>
    <xf numFmtId="0" fontId="25" fillId="6" borderId="12" xfId="0" applyFont="1" applyFill="1" applyBorder="1" applyAlignment="1">
      <alignment horizontal="center" vertical="center"/>
    </xf>
    <xf numFmtId="0" fontId="0" fillId="10" borderId="12" xfId="0" applyFill="1" applyBorder="1" applyAlignment="1">
      <alignment horizontal="center" vertical="center"/>
    </xf>
    <xf numFmtId="0" fontId="0" fillId="12" borderId="0" xfId="0" applyFill="1"/>
    <xf numFmtId="0" fontId="0" fillId="12" borderId="0" xfId="0" applyFill="1" applyAlignment="1">
      <alignment horizontal="center"/>
    </xf>
    <xf numFmtId="0" fontId="0" fillId="12" borderId="0" xfId="0" applyFill="1" applyAlignment="1">
      <alignment horizontal="center" vertical="center"/>
    </xf>
    <xf numFmtId="0" fontId="26" fillId="4" borderId="12" xfId="0" applyFont="1" applyFill="1" applyBorder="1" applyAlignment="1">
      <alignment horizontal="center" vertical="center"/>
    </xf>
    <xf numFmtId="0" fontId="0" fillId="14" borderId="16" xfId="0" applyFill="1" applyBorder="1" applyAlignment="1">
      <alignment horizontal="center" vertical="center"/>
    </xf>
    <xf numFmtId="0" fontId="0" fillId="14" borderId="17" xfId="0" applyFill="1" applyBorder="1" applyAlignment="1">
      <alignment horizontal="center" vertical="center"/>
    </xf>
    <xf numFmtId="0" fontId="0" fillId="14" borderId="18" xfId="0" applyFill="1" applyBorder="1" applyAlignment="1">
      <alignment horizontal="center" vertical="center"/>
    </xf>
    <xf numFmtId="0" fontId="0" fillId="13" borderId="16" xfId="0" applyFill="1" applyBorder="1" applyAlignment="1">
      <alignment horizontal="center" vertical="center"/>
    </xf>
    <xf numFmtId="0" fontId="0" fillId="13" borderId="17" xfId="0" applyFill="1" applyBorder="1" applyAlignment="1">
      <alignment horizontal="center" vertical="center"/>
    </xf>
    <xf numFmtId="0" fontId="0" fillId="13" borderId="18" xfId="0" applyFill="1" applyBorder="1" applyAlignment="1">
      <alignment horizontal="center" vertical="center"/>
    </xf>
    <xf numFmtId="0" fontId="0" fillId="0" borderId="0" xfId="0" applyAlignment="1">
      <alignment horizontal="center" vertical="top" wrapText="1"/>
    </xf>
    <xf numFmtId="0" fontId="17" fillId="12" borderId="0" xfId="0" applyFont="1" applyFill="1" applyAlignment="1">
      <alignment vertical="center"/>
    </xf>
    <xf numFmtId="165" fontId="1" fillId="12" borderId="0" xfId="0" applyNumberFormat="1" applyFont="1" applyFill="1" applyAlignment="1">
      <alignment horizontal="center" vertical="center"/>
    </xf>
    <xf numFmtId="165" fontId="1" fillId="12" borderId="0" xfId="0" applyNumberFormat="1" applyFont="1" applyFill="1" applyAlignment="1">
      <alignment vertical="center"/>
    </xf>
    <xf numFmtId="0" fontId="1" fillId="12" borderId="0" xfId="0" applyFont="1" applyFill="1" applyAlignment="1">
      <alignment horizontal="center" vertical="center" shrinkToFit="1"/>
    </xf>
    <xf numFmtId="0" fontId="0" fillId="12" borderId="0" xfId="0" applyFill="1" applyAlignment="1">
      <alignment vertical="center"/>
    </xf>
    <xf numFmtId="0" fontId="28" fillId="7" borderId="0" xfId="0" applyFont="1" applyFill="1" applyAlignment="1">
      <alignment horizontal="left" vertical="center" indent="1"/>
    </xf>
    <xf numFmtId="0" fontId="28" fillId="7" borderId="0" xfId="0" applyFont="1" applyFill="1" applyAlignment="1">
      <alignment horizontal="center" vertical="center" wrapText="1"/>
    </xf>
    <xf numFmtId="0" fontId="10" fillId="0" borderId="0" xfId="0" applyFont="1" applyAlignment="1">
      <alignment horizontal="left" wrapText="1" indent="2"/>
    </xf>
    <xf numFmtId="9" fontId="10" fillId="0" borderId="0" xfId="2" applyFont="1" applyFill="1" applyBorder="1">
      <alignment horizontal="center" vertical="center"/>
    </xf>
    <xf numFmtId="14" fontId="28" fillId="0" borderId="0" xfId="9" applyFont="1" applyFill="1" applyBorder="1">
      <alignment horizontal="center" vertical="center"/>
    </xf>
    <xf numFmtId="166" fontId="10" fillId="0" borderId="0" xfId="10" applyFont="1" applyFill="1" applyBorder="1">
      <alignment horizontal="center" vertical="center"/>
    </xf>
    <xf numFmtId="0" fontId="28" fillId="4" borderId="0" xfId="0" applyFont="1" applyFill="1" applyAlignment="1">
      <alignment horizontal="left" vertical="center" wrapText="1" indent="1"/>
    </xf>
    <xf numFmtId="0" fontId="27" fillId="0" borderId="0" xfId="0" applyFont="1" applyAlignment="1">
      <alignment horizontal="left" vertical="center" wrapText="1" indent="2"/>
    </xf>
    <xf numFmtId="0" fontId="27" fillId="0" borderId="0" xfId="0" applyFont="1" applyAlignment="1">
      <alignment horizontal="center" vertical="center"/>
    </xf>
    <xf numFmtId="9" fontId="17" fillId="0" borderId="0" xfId="2" applyFont="1" applyFill="1" applyBorder="1">
      <alignment horizontal="center" vertical="center"/>
    </xf>
    <xf numFmtId="14" fontId="27" fillId="0" borderId="0" xfId="9" applyFont="1" applyFill="1" applyBorder="1">
      <alignment horizontal="center" vertical="center"/>
    </xf>
    <xf numFmtId="2" fontId="27" fillId="0" borderId="0" xfId="10" applyNumberFormat="1" applyFont="1" applyFill="1" applyBorder="1">
      <alignment horizontal="center" vertical="center"/>
    </xf>
    <xf numFmtId="0" fontId="28" fillId="14" borderId="0" xfId="0" applyFont="1" applyFill="1" applyAlignment="1">
      <alignment horizontal="left" vertical="center" wrapText="1" indent="1"/>
    </xf>
    <xf numFmtId="9" fontId="28" fillId="14" borderId="0" xfId="2" applyFont="1" applyFill="1" applyBorder="1">
      <alignment horizontal="center" vertical="center"/>
    </xf>
    <xf numFmtId="0" fontId="28" fillId="6" borderId="0" xfId="0" applyFont="1" applyFill="1" applyAlignment="1">
      <alignment horizontal="left" vertical="center" wrapText="1" indent="1"/>
    </xf>
    <xf numFmtId="9" fontId="28" fillId="6" borderId="0" xfId="2" applyFont="1" applyFill="1" applyBorder="1">
      <alignment horizontal="center" vertical="center"/>
    </xf>
    <xf numFmtId="0" fontId="28" fillId="13" borderId="0" xfId="0" applyFont="1" applyFill="1" applyAlignment="1">
      <alignment horizontal="left" vertical="center" wrapText="1" indent="1"/>
    </xf>
    <xf numFmtId="9" fontId="17" fillId="13" borderId="0" xfId="2" applyFont="1" applyFill="1" applyBorder="1">
      <alignment horizontal="center" vertical="center"/>
    </xf>
    <xf numFmtId="0" fontId="28" fillId="10" borderId="0" xfId="0" applyFont="1" applyFill="1" applyAlignment="1">
      <alignment horizontal="left" vertical="center" wrapText="1" indent="2"/>
    </xf>
    <xf numFmtId="9" fontId="17" fillId="10" borderId="0" xfId="2" applyFont="1" applyFill="1" applyBorder="1">
      <alignment horizontal="center" vertical="center"/>
    </xf>
    <xf numFmtId="0" fontId="0" fillId="15" borderId="12" xfId="0" applyFill="1" applyBorder="1" applyAlignment="1">
      <alignment horizontal="center" vertical="center"/>
    </xf>
    <xf numFmtId="14" fontId="30" fillId="0" borderId="0" xfId="9" applyFont="1" applyFill="1" applyBorder="1">
      <alignment horizontal="center" vertical="center"/>
    </xf>
    <xf numFmtId="0" fontId="9" fillId="10" borderId="0" xfId="0" applyFont="1" applyFill="1" applyAlignment="1">
      <alignment horizontal="center" vertical="center"/>
    </xf>
    <xf numFmtId="0" fontId="18" fillId="2" borderId="0" xfId="5" applyFont="1" applyFill="1" applyAlignment="1">
      <alignment horizontal="left" vertical="center" indent="1"/>
    </xf>
    <xf numFmtId="0" fontId="12" fillId="2" borderId="0" xfId="0" applyFont="1" applyFill="1" applyAlignment="1">
      <alignment horizontal="center" vertical="center"/>
    </xf>
    <xf numFmtId="0" fontId="3" fillId="2" borderId="0" xfId="0" applyFont="1" applyFill="1" applyAlignment="1">
      <alignment horizontal="center" vertical="center"/>
    </xf>
    <xf numFmtId="0" fontId="9" fillId="4" borderId="0" xfId="11" applyFont="1" applyFill="1" applyAlignment="1">
      <alignment horizontal="center" vertical="center"/>
    </xf>
    <xf numFmtId="0" fontId="9" fillId="14" borderId="0" xfId="0" applyFont="1" applyFill="1" applyAlignment="1">
      <alignment horizontal="center" vertical="center"/>
    </xf>
    <xf numFmtId="0" fontId="9" fillId="6" borderId="0" xfId="0" applyFont="1" applyFill="1" applyAlignment="1">
      <alignment horizontal="center" vertical="center"/>
    </xf>
    <xf numFmtId="0" fontId="9" fillId="13" borderId="0" xfId="0" applyFont="1" applyFill="1" applyAlignment="1">
      <alignment horizontal="center" vertical="center"/>
    </xf>
    <xf numFmtId="0" fontId="0" fillId="0" borderId="0" xfId="0" applyAlignment="1">
      <alignment horizontal="center" vertical="top" wrapText="1"/>
    </xf>
    <xf numFmtId="0" fontId="0" fillId="0" borderId="0" xfId="0" applyAlignment="1">
      <alignment horizontal="left" vertical="top" wrapText="1"/>
    </xf>
    <xf numFmtId="0" fontId="9" fillId="5" borderId="0" xfId="0" applyFont="1" applyFill="1" applyAlignment="1">
      <alignment horizontal="center" vertical="center"/>
    </xf>
    <xf numFmtId="0" fontId="9" fillId="6" borderId="0" xfId="11" applyFont="1" applyFill="1" applyAlignment="1">
      <alignment horizontal="center" vertical="center"/>
    </xf>
    <xf numFmtId="0" fontId="29" fillId="15" borderId="0" xfId="0" applyFont="1" applyFill="1" applyAlignment="1">
      <alignment horizontal="center" vertical="center"/>
    </xf>
    <xf numFmtId="0" fontId="27" fillId="11" borderId="0" xfId="0" applyFont="1" applyFill="1" applyAlignment="1">
      <alignment horizontal="left" vertical="center" wrapText="1" indent="2"/>
    </xf>
    <xf numFmtId="0" fontId="27" fillId="11" borderId="0" xfId="0" applyFont="1" applyFill="1" applyAlignment="1">
      <alignment horizontal="center" vertical="center"/>
    </xf>
    <xf numFmtId="9" fontId="17" fillId="11" borderId="0" xfId="2" applyFont="1" applyFill="1" applyBorder="1">
      <alignment horizontal="center" vertical="center"/>
    </xf>
    <xf numFmtId="14" fontId="27" fillId="11" borderId="0" xfId="9" applyFont="1" applyFill="1" applyBorder="1">
      <alignment horizontal="center" vertical="center"/>
    </xf>
    <xf numFmtId="2" fontId="27" fillId="11" borderId="0" xfId="10" applyNumberFormat="1" applyFont="1" applyFill="1" applyBorder="1">
      <alignment horizontal="center" vertical="center"/>
    </xf>
  </cellXfs>
  <cellStyles count="12">
    <cellStyle name="Accent3" xfId="11" builtinId="37"/>
    <cellStyle name="Datum" xfId="9" xr:uid="{229918B6-DD13-4F5A-97B9-305F7E002AA3}"/>
    <cellStyle name="Lien hypertexte" xfId="1" builtinId="8" customBuiltin="1"/>
    <cellStyle name="Milliers" xfId="4" builtinId="3" customBuiltin="1"/>
    <cellStyle name="Milliers [0]" xfId="10" builtinId="6" customBuiltin="1"/>
    <cellStyle name="Normal" xfId="0" builtinId="0"/>
    <cellStyle name="Pourcentage" xfId="2" builtinId="5" customBuiltin="1"/>
    <cellStyle name="Titre" xfId="5" builtinId="15" customBuiltin="1"/>
    <cellStyle name="Titre 1" xfId="6" builtinId="16" customBuiltin="1"/>
    <cellStyle name="Titre 2" xfId="7" builtinId="17" customBuiltin="1"/>
    <cellStyle name="Titre 3" xfId="8" builtinId="18" customBuiltin="1"/>
    <cellStyle name="zAusgeblText" xfId="3" xr:uid="{26E66EE6-E33F-4D77-BAE4-0FB4F5BBF673}"/>
  </cellStyles>
  <dxfs count="415">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Tabellenformat" pivot="0" count="4" xr9:uid="{4904D139-63E4-4221-B7C9-C6C5B7A50FAF}">
      <tableStyleElement type="wholeTable" dxfId="414"/>
      <tableStyleElement type="headerRow" dxfId="413"/>
      <tableStyleElement type="firstRowStripe" dxfId="412"/>
      <tableStyleElement type="secondRowStripe" dxfId="411"/>
    </tableStyle>
    <tableStyle name="Aufgabenliste" pivot="0" count="9" xr9:uid="{00000000-0011-0000-FFFF-FFFF00000000}">
      <tableStyleElement type="wholeTable" dxfId="410"/>
      <tableStyleElement type="headerRow" dxfId="409"/>
      <tableStyleElement type="totalRow" dxfId="408"/>
      <tableStyleElement type="firstColumn" dxfId="407"/>
      <tableStyleElement type="lastColumn" dxfId="406"/>
      <tableStyleElement type="firstRowStripe" dxfId="405"/>
      <tableStyleElement type="secondRowStripe" dxfId="404"/>
      <tableStyleElement type="firstColumnStripe" dxfId="403"/>
      <tableStyleElement type="secondColumnStripe" dxfId="40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28575</xdr:colOff>
          <xdr:row>7</xdr:row>
          <xdr:rowOff>57150</xdr:rowOff>
        </xdr:from>
        <xdr:to>
          <xdr:col>62</xdr:col>
          <xdr:colOff>228600</xdr:colOff>
          <xdr:row>7</xdr:row>
          <xdr:rowOff>238125</xdr:rowOff>
        </xdr:to>
        <xdr:sp macro="" textlink="">
          <xdr:nvSpPr>
            <xdr:cNvPr id="16385" name="Scrollleiste 1" descr="Scrollleiste, um entlang der Gantt-Projektzeitachse zu scrollen."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eilensteine4352" displayName="Meilensteine4352" ref="B9:F19" totalsRowShown="0" headerRowDxfId="401" dataDxfId="400">
  <autoFilter ref="B9:F19" xr:uid="{29E5A880-80D5-4B65-B5FB-8FB3913D3D27}">
    <filterColumn colId="0" hiddenButton="1"/>
    <filterColumn colId="1" hiddenButton="1"/>
    <filterColumn colId="2" hiddenButton="1"/>
    <filterColumn colId="3" hiddenButton="1"/>
    <filterColumn colId="4" hiddenButton="1"/>
  </autoFilter>
  <tableColumns count="5">
    <tableColumn id="1" xr3:uid="{619BF8F6-D0F1-41AD-871D-FE0240C45A93}" name="Description du jalon" dataDxfId="399"/>
    <tableColumn id="2" xr3:uid="{39BD914E-FB02-4352-846C-6D59624DC0B0}" name="Catégorie " dataDxfId="398"/>
    <tableColumn id="4" xr3:uid="{8385BC6F-56EE-4363-A106-8DB0A1E4EF5A}" name="Progrès" dataDxfId="397"/>
    <tableColumn id="5" xr3:uid="{02926609-7B93-4B6F-BE96-92EC7A949E4B}" name="Start" dataDxfId="396" dataCellStyle="Datum"/>
    <tableColumn id="6" xr3:uid="{8FF9BE8E-04B7-4B39-AC27-D2E534204BC3}" name="jours" dataDxfId="395"/>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6947A5-A784-4831-AEDC-E4AD45658F29}" name="Meilensteine43523" displayName="Meilensteine43523" ref="B9:F17" totalsRowShown="0" headerRowDxfId="394" dataDxfId="393">
  <autoFilter ref="B9:F17" xr:uid="{7F6947A5-A784-4831-AEDC-E4AD45658F29}"/>
  <tableColumns count="5">
    <tableColumn id="1" xr3:uid="{69D95065-85F3-432F-BFDC-687A01ABA2C0}" name="Jours" dataDxfId="392"/>
    <tableColumn id="2" xr3:uid="{AC450232-7C02-478B-8F12-C3AD486F4ED1}" name="Colonne1" dataDxfId="391"/>
    <tableColumn id="4" xr3:uid="{5177133A-004F-4746-B012-B124D7350149}" name="Colonne2" dataDxfId="390"/>
    <tableColumn id="5" xr3:uid="{A368B99B-8A3C-4D70-89C9-BDBF59ED1B45}" name="Colonne3" dataDxfId="389" dataCellStyle="Datum"/>
    <tableColumn id="6" xr3:uid="{D93DBE16-CF4C-4B01-B85C-FCEA9C8DEEC9}" name="Colonne4" dataDxfId="388"/>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K20"/>
  <sheetViews>
    <sheetView showGridLines="0" showRuler="0" zoomScale="70" zoomScaleNormal="70" zoomScalePageLayoutView="70" workbookViewId="0">
      <selection activeCell="C6" sqref="C6"/>
    </sheetView>
  </sheetViews>
  <sheetFormatPr baseColWidth="10" defaultColWidth="8.85546875" defaultRowHeight="30" customHeight="1" x14ac:dyDescent="0.25"/>
  <cols>
    <col min="1" max="1" width="4.7109375" style="4" customWidth="1"/>
    <col min="2" max="2" width="36.7109375" customWidth="1"/>
    <col min="3" max="3" width="15.140625" customWidth="1"/>
    <col min="4" max="4" width="15.7109375" customWidth="1"/>
    <col min="5" max="5" width="16" style="2" customWidth="1"/>
    <col min="6" max="6" width="10.42578125" customWidth="1"/>
    <col min="7" max="7" width="2.7109375" customWidth="1"/>
    <col min="8" max="63" width="3.5703125" customWidth="1"/>
  </cols>
  <sheetData>
    <row r="1" spans="1:63" ht="25.15" customHeight="1" x14ac:dyDescent="0.25"/>
    <row r="2" spans="1:63" ht="49.9" customHeight="1" x14ac:dyDescent="0.25">
      <c r="A2" s="5"/>
      <c r="B2" s="134" t="s">
        <v>5</v>
      </c>
      <c r="C2" s="134"/>
      <c r="D2" s="134"/>
      <c r="E2" s="134"/>
      <c r="F2" s="134"/>
      <c r="G2" s="134"/>
      <c r="H2" s="135"/>
      <c r="I2" s="135"/>
      <c r="J2" s="135"/>
      <c r="K2" s="135"/>
      <c r="L2" s="135"/>
      <c r="M2" s="135"/>
      <c r="N2" s="136"/>
      <c r="O2" s="136"/>
      <c r="P2" s="136"/>
      <c r="Q2" s="136"/>
      <c r="R2" s="136"/>
      <c r="S2" s="136"/>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1:63" ht="19.899999999999999" customHeight="1" x14ac:dyDescent="0.25">
      <c r="A3" s="5"/>
      <c r="B3" s="18"/>
      <c r="C3" s="19"/>
      <c r="D3" s="20"/>
      <c r="E3" s="21"/>
      <c r="F3" s="20"/>
      <c r="G3" s="20"/>
      <c r="H3" s="33"/>
      <c r="I3" s="1"/>
      <c r="J3" s="1"/>
      <c r="K3" s="1"/>
    </row>
    <row r="4" spans="1:63" ht="30" customHeight="1" x14ac:dyDescent="0.25">
      <c r="A4" s="5"/>
      <c r="B4" s="22" t="s">
        <v>55</v>
      </c>
      <c r="C4" s="23"/>
      <c r="D4" s="25"/>
      <c r="E4" s="26"/>
      <c r="F4" s="34" t="s">
        <v>36</v>
      </c>
      <c r="G4" s="27"/>
      <c r="H4" s="137" t="s">
        <v>53</v>
      </c>
      <c r="I4" s="137"/>
      <c r="J4" s="137"/>
      <c r="K4" s="137"/>
      <c r="L4" s="137"/>
      <c r="M4" s="137"/>
      <c r="O4" s="138" t="s">
        <v>19</v>
      </c>
      <c r="P4" s="138"/>
      <c r="Q4" s="138"/>
      <c r="R4" s="138"/>
      <c r="S4" s="138"/>
      <c r="T4" s="138"/>
      <c r="V4" s="139" t="s">
        <v>20</v>
      </c>
      <c r="W4" s="139"/>
      <c r="X4" s="139"/>
      <c r="Y4" s="139"/>
      <c r="Z4" s="139"/>
      <c r="AA4" s="139"/>
      <c r="AC4" s="140" t="s">
        <v>21</v>
      </c>
      <c r="AD4" s="140"/>
      <c r="AE4" s="140"/>
      <c r="AF4" s="140"/>
      <c r="AG4" s="140"/>
      <c r="AI4" s="133" t="s">
        <v>22</v>
      </c>
      <c r="AJ4" s="133"/>
      <c r="AK4" s="133"/>
      <c r="AL4" s="133"/>
      <c r="AM4" s="133"/>
      <c r="AN4" s="133"/>
      <c r="AO4" s="133"/>
    </row>
    <row r="5" spans="1:63" ht="76.5" customHeight="1" x14ac:dyDescent="0.25">
      <c r="A5" s="5" t="s">
        <v>2</v>
      </c>
      <c r="B5" s="28" t="s">
        <v>56</v>
      </c>
      <c r="C5" s="24"/>
      <c r="D5" s="25"/>
      <c r="E5" s="26"/>
      <c r="F5" s="20" t="s">
        <v>54</v>
      </c>
      <c r="G5" s="25"/>
      <c r="H5" s="141" t="s">
        <v>59</v>
      </c>
      <c r="I5" s="141"/>
      <c r="J5" s="141"/>
      <c r="K5" s="141"/>
      <c r="L5" s="141"/>
      <c r="M5" s="141"/>
      <c r="N5" s="105"/>
      <c r="O5" s="141" t="s">
        <v>60</v>
      </c>
      <c r="P5" s="141"/>
      <c r="Q5" s="141"/>
      <c r="R5" s="141"/>
      <c r="S5" s="141"/>
      <c r="T5" s="141"/>
      <c r="U5" s="105"/>
      <c r="V5" s="141" t="s">
        <v>61</v>
      </c>
      <c r="W5" s="141"/>
      <c r="X5" s="141"/>
      <c r="Y5" s="141"/>
      <c r="Z5" s="141"/>
      <c r="AA5" s="141"/>
      <c r="AB5" s="105"/>
      <c r="AC5" s="141" t="s">
        <v>99</v>
      </c>
      <c r="AD5" s="141"/>
      <c r="AE5" s="141"/>
      <c r="AF5" s="141"/>
      <c r="AG5" s="141"/>
      <c r="AH5" s="105"/>
      <c r="AI5" s="141" t="s">
        <v>57</v>
      </c>
      <c r="AJ5" s="141"/>
      <c r="AK5" s="141"/>
      <c r="AL5" s="141"/>
      <c r="AM5" s="141"/>
      <c r="AN5" s="141"/>
      <c r="AO5" s="141"/>
    </row>
    <row r="6" spans="1:63" ht="30" customHeight="1" x14ac:dyDescent="0.35">
      <c r="A6" s="5"/>
      <c r="B6" s="29" t="s">
        <v>6</v>
      </c>
      <c r="C6" s="30">
        <f>E12</f>
        <v>45048</v>
      </c>
      <c r="D6" s="25"/>
      <c r="E6" s="26"/>
      <c r="F6" s="25"/>
      <c r="G6" s="25"/>
      <c r="H6" s="37" t="str">
        <f ca="1">TEXT(H7,"MMMM")</f>
        <v>mai</v>
      </c>
      <c r="I6" s="37"/>
      <c r="J6" s="37"/>
      <c r="K6" s="37"/>
      <c r="L6" s="37"/>
      <c r="M6" s="37"/>
      <c r="N6" s="37"/>
      <c r="O6" s="37" t="str">
        <f ca="1">IF(TEXT(O7,"MMMM")=H6,"",TEXT(O7,"MMMM"))</f>
        <v/>
      </c>
      <c r="P6" s="37"/>
      <c r="Q6" s="37"/>
      <c r="R6" s="37"/>
      <c r="S6" s="37"/>
      <c r="T6" s="37"/>
      <c r="U6" s="37"/>
      <c r="V6" s="37" t="str">
        <f ca="1">IF(OR(TEXT(V7,"MMMM")=O6,TEXT(V7,"MMMM")=H6),"",TEXT(V7,"MMMM"))</f>
        <v/>
      </c>
      <c r="W6" s="37"/>
      <c r="X6" s="37"/>
      <c r="Y6" s="37"/>
      <c r="Z6" s="37"/>
      <c r="AA6" s="37"/>
      <c r="AB6" s="37"/>
      <c r="AC6" s="37" t="str">
        <f ca="1">IF(OR(TEXT(AC7,"MMMM")=V6,TEXT(AC7,"MMMM")=O6,TEXT(AC7,"MMMM")=H6),"",TEXT(AC7,"MMMM"))</f>
        <v/>
      </c>
      <c r="AD6" s="37"/>
      <c r="AE6" s="37"/>
      <c r="AF6" s="37"/>
      <c r="AG6" s="37"/>
      <c r="AH6" s="37"/>
      <c r="AI6" s="37"/>
      <c r="AJ6" s="37" t="str">
        <f ca="1">IF(OR(TEXT(AJ7,"MMMM")=AC6,TEXT(AJ7,"MMMM")=V6,TEXT(AJ7,"MMMM")=O6,TEXT(AJ7,"MMMM")=H6),"",TEXT(AJ7,"MMMM"))</f>
        <v/>
      </c>
      <c r="AK6" s="37"/>
      <c r="AL6" s="37"/>
      <c r="AM6" s="37"/>
      <c r="AN6" s="37"/>
      <c r="AO6" s="37"/>
      <c r="AP6" s="37"/>
      <c r="AQ6" s="37" t="str">
        <f ca="1">IF(OR(TEXT(AQ7,"MMMM")=AJ6,TEXT(AQ7,"MMMM")=AC6,TEXT(AQ7,"MMMM")=V6,TEXT(AQ7,"MMMM")=O6),"",TEXT(AQ7,"MMMM"))</f>
        <v>juin</v>
      </c>
      <c r="AR6" s="37"/>
      <c r="AS6" s="37"/>
      <c r="AT6" s="37"/>
      <c r="AU6" s="37"/>
      <c r="AV6" s="37"/>
      <c r="AW6" s="38"/>
      <c r="AX6" s="38" t="str">
        <f ca="1">IF(OR(TEXT(AX7,"MMMM")=AQ6,TEXT(AX7,"MMMM")=AJ6,TEXT(AX7,"MMMM")=AC6,TEXT(AX7,"MMMM")=V6),"",TEXT(AX7,"MMMM"))</f>
        <v/>
      </c>
      <c r="AY6" s="38"/>
      <c r="AZ6" s="38"/>
      <c r="BA6" s="39"/>
      <c r="BB6" s="36"/>
      <c r="BC6" s="36"/>
      <c r="BD6" s="36"/>
      <c r="BE6" s="36" t="str">
        <f ca="1">IF(OR(TEXT(BE7,"MMMM")=AX6,TEXT(BE7,"MMMM")=AQ6,TEXT(BE7,"MMMM")=AJ6,TEXT(BE7,"MMMM")=AC6),"",TEXT(BE7,"MMMM"))</f>
        <v/>
      </c>
      <c r="BF6" s="36"/>
      <c r="BG6" s="36"/>
      <c r="BH6" s="36"/>
      <c r="BI6" s="36"/>
      <c r="BJ6" s="36"/>
      <c r="BK6" s="36"/>
    </row>
    <row r="7" spans="1:63" ht="30" customHeight="1" x14ac:dyDescent="0.25">
      <c r="A7" s="5"/>
      <c r="B7" s="53" t="s">
        <v>100</v>
      </c>
      <c r="C7" s="31">
        <v>0</v>
      </c>
      <c r="D7" s="25"/>
      <c r="E7" s="25"/>
      <c r="F7" s="25"/>
      <c r="G7" s="32"/>
      <c r="H7" s="40">
        <f ca="1">IFERROR(Projekt_Start+Scrollschrittweite,TODAY())</f>
        <v>45048</v>
      </c>
      <c r="I7" s="41">
        <f ca="1">H7+1</f>
        <v>45049</v>
      </c>
      <c r="J7" s="41">
        <f t="shared" ref="J7:AW7" ca="1" si="0">I7+1</f>
        <v>45050</v>
      </c>
      <c r="K7" s="41">
        <f t="shared" ca="1" si="0"/>
        <v>45051</v>
      </c>
      <c r="L7" s="41">
        <f t="shared" ca="1" si="0"/>
        <v>45052</v>
      </c>
      <c r="M7" s="41">
        <f t="shared" ca="1" si="0"/>
        <v>45053</v>
      </c>
      <c r="N7" s="42">
        <f t="shared" ca="1" si="0"/>
        <v>45054</v>
      </c>
      <c r="O7" s="41">
        <f ca="1">N7+1</f>
        <v>45055</v>
      </c>
      <c r="P7" s="41">
        <f ca="1">O7+1</f>
        <v>45056</v>
      </c>
      <c r="Q7" s="41">
        <f t="shared" ca="1" si="0"/>
        <v>45057</v>
      </c>
      <c r="R7" s="41">
        <f t="shared" ca="1" si="0"/>
        <v>45058</v>
      </c>
      <c r="S7" s="41">
        <f t="shared" ca="1" si="0"/>
        <v>45059</v>
      </c>
      <c r="T7" s="41">
        <f t="shared" ca="1" si="0"/>
        <v>45060</v>
      </c>
      <c r="U7" s="42">
        <f t="shared" ca="1" si="0"/>
        <v>45061</v>
      </c>
      <c r="V7" s="41">
        <f ca="1">U7+1</f>
        <v>45062</v>
      </c>
      <c r="W7" s="41">
        <f ca="1">V7+1</f>
        <v>45063</v>
      </c>
      <c r="X7" s="41">
        <f t="shared" ca="1" si="0"/>
        <v>45064</v>
      </c>
      <c r="Y7" s="41">
        <f t="shared" ca="1" si="0"/>
        <v>45065</v>
      </c>
      <c r="Z7" s="41">
        <f t="shared" ca="1" si="0"/>
        <v>45066</v>
      </c>
      <c r="AA7" s="41">
        <f t="shared" ca="1" si="0"/>
        <v>45067</v>
      </c>
      <c r="AB7" s="42">
        <f t="shared" ca="1" si="0"/>
        <v>45068</v>
      </c>
      <c r="AC7" s="41">
        <f ca="1">AB7+1</f>
        <v>45069</v>
      </c>
      <c r="AD7" s="41">
        <f ca="1">AC7+1</f>
        <v>45070</v>
      </c>
      <c r="AE7" s="41">
        <f t="shared" ca="1" si="0"/>
        <v>45071</v>
      </c>
      <c r="AF7" s="41">
        <f t="shared" ca="1" si="0"/>
        <v>45072</v>
      </c>
      <c r="AG7" s="41">
        <f t="shared" ca="1" si="0"/>
        <v>45073</v>
      </c>
      <c r="AH7" s="41">
        <f t="shared" ca="1" si="0"/>
        <v>45074</v>
      </c>
      <c r="AI7" s="42">
        <f t="shared" ca="1" si="0"/>
        <v>45075</v>
      </c>
      <c r="AJ7" s="41">
        <f ca="1">AI7+1</f>
        <v>45076</v>
      </c>
      <c r="AK7" s="41">
        <f ca="1">AJ7+1</f>
        <v>45077</v>
      </c>
      <c r="AL7" s="41">
        <f t="shared" ca="1" si="0"/>
        <v>45078</v>
      </c>
      <c r="AM7" s="41">
        <f t="shared" ca="1" si="0"/>
        <v>45079</v>
      </c>
      <c r="AN7" s="41">
        <f t="shared" ca="1" si="0"/>
        <v>45080</v>
      </c>
      <c r="AO7" s="41">
        <f t="shared" ca="1" si="0"/>
        <v>45081</v>
      </c>
      <c r="AP7" s="42">
        <f t="shared" ca="1" si="0"/>
        <v>45082</v>
      </c>
      <c r="AQ7" s="41">
        <f ca="1">AP7+1</f>
        <v>45083</v>
      </c>
      <c r="AR7" s="41">
        <f ca="1">AQ7+1</f>
        <v>45084</v>
      </c>
      <c r="AS7" s="41">
        <f t="shared" ca="1" si="0"/>
        <v>45085</v>
      </c>
      <c r="AT7" s="41">
        <f t="shared" ca="1" si="0"/>
        <v>45086</v>
      </c>
      <c r="AU7" s="41">
        <f t="shared" ca="1" si="0"/>
        <v>45087</v>
      </c>
      <c r="AV7" s="41">
        <f t="shared" ca="1" si="0"/>
        <v>45088</v>
      </c>
      <c r="AW7" s="42">
        <f t="shared" ca="1" si="0"/>
        <v>45089</v>
      </c>
      <c r="AX7" s="41">
        <f ca="1">AW7+1</f>
        <v>45090</v>
      </c>
      <c r="AY7" s="41">
        <f ca="1">AX7+1</f>
        <v>45091</v>
      </c>
      <c r="AZ7" s="41">
        <f t="shared" ref="AZ7:BD7" ca="1" si="1">AY7+1</f>
        <v>45092</v>
      </c>
      <c r="BA7" s="41">
        <f t="shared" ca="1" si="1"/>
        <v>45093</v>
      </c>
      <c r="BB7" s="41">
        <f t="shared" ca="1" si="1"/>
        <v>45094</v>
      </c>
      <c r="BC7" s="41">
        <f t="shared" ca="1" si="1"/>
        <v>45095</v>
      </c>
      <c r="BD7" s="42">
        <f t="shared" ca="1" si="1"/>
        <v>45096</v>
      </c>
      <c r="BE7" s="41">
        <f ca="1">BD7+1</f>
        <v>45097</v>
      </c>
      <c r="BF7" s="41">
        <f ca="1">BE7+1</f>
        <v>45098</v>
      </c>
      <c r="BG7" s="41">
        <f t="shared" ref="BG7:BK7" ca="1" si="2">BF7+1</f>
        <v>45099</v>
      </c>
      <c r="BH7" s="41">
        <f t="shared" ca="1" si="2"/>
        <v>45100</v>
      </c>
      <c r="BI7" s="41">
        <f t="shared" ca="1" si="2"/>
        <v>45101</v>
      </c>
      <c r="BJ7" s="41">
        <f t="shared" ca="1" si="2"/>
        <v>45102</v>
      </c>
      <c r="BK7" s="42">
        <f t="shared" ca="1" si="2"/>
        <v>45103</v>
      </c>
    </row>
    <row r="8" spans="1:63" ht="19.899999999999999" customHeight="1" x14ac:dyDescent="0.25">
      <c r="A8" s="5"/>
      <c r="B8" s="24"/>
      <c r="C8" s="24"/>
      <c r="D8" s="25"/>
      <c r="E8" s="25"/>
      <c r="F8" s="25"/>
      <c r="G8" s="32"/>
      <c r="H8" s="43"/>
      <c r="I8" s="44"/>
      <c r="J8" s="44"/>
      <c r="K8" s="44"/>
      <c r="L8" s="44"/>
      <c r="M8" s="44"/>
      <c r="N8" s="44"/>
      <c r="O8" s="45"/>
      <c r="P8" s="44"/>
      <c r="Q8" s="44"/>
      <c r="R8" s="44"/>
      <c r="S8" s="44"/>
      <c r="T8" s="44"/>
      <c r="U8" s="46"/>
      <c r="V8" s="44"/>
      <c r="W8" s="44"/>
      <c r="X8" s="44"/>
      <c r="Y8" s="44"/>
      <c r="Z8" s="44"/>
      <c r="AA8" s="44"/>
      <c r="AB8" s="46"/>
      <c r="AC8" s="44"/>
      <c r="AD8" s="44"/>
      <c r="AE8" s="44"/>
      <c r="AF8" s="44"/>
      <c r="AG8" s="44"/>
      <c r="AH8" s="44"/>
      <c r="AI8" s="46"/>
      <c r="AJ8" s="44"/>
      <c r="AK8" s="44"/>
      <c r="AL8" s="44"/>
      <c r="AM8" s="44"/>
      <c r="AN8" s="44"/>
      <c r="AO8" s="44"/>
      <c r="AP8" s="46"/>
      <c r="AQ8" s="44"/>
      <c r="AR8" s="44"/>
      <c r="AS8" s="44"/>
      <c r="AT8" s="44"/>
      <c r="AU8" s="44"/>
      <c r="AV8" s="44"/>
      <c r="AW8" s="46"/>
      <c r="AX8" s="44"/>
      <c r="AY8" s="44"/>
      <c r="AZ8" s="44"/>
      <c r="BA8" s="44"/>
      <c r="BB8" s="44"/>
      <c r="BC8" s="44"/>
      <c r="BD8" s="46"/>
      <c r="BE8" s="44"/>
      <c r="BF8" s="44"/>
      <c r="BG8" s="44"/>
      <c r="BH8" s="44"/>
      <c r="BI8" s="44"/>
      <c r="BJ8" s="44"/>
      <c r="BK8" s="47"/>
    </row>
    <row r="9" spans="1:63" ht="40.15" customHeight="1" x14ac:dyDescent="0.25">
      <c r="A9" s="5" t="s">
        <v>3</v>
      </c>
      <c r="B9" s="49" t="s">
        <v>16</v>
      </c>
      <c r="C9" s="50" t="s">
        <v>15</v>
      </c>
      <c r="D9" s="50" t="s">
        <v>17</v>
      </c>
      <c r="E9" s="50" t="s">
        <v>1</v>
      </c>
      <c r="F9" s="50" t="s">
        <v>18</v>
      </c>
      <c r="G9" s="35"/>
      <c r="H9" s="48" t="str">
        <f ca="1">LEFT(TEXT(H7,""),1)</f>
        <v/>
      </c>
      <c r="I9" s="48" t="str">
        <f t="shared" ref="I9:BK9" ca="1" si="3">LEFT(TEXT(I7,""),1)</f>
        <v/>
      </c>
      <c r="J9" s="48" t="str">
        <f t="shared" ca="1" si="3"/>
        <v/>
      </c>
      <c r="K9" s="48" t="str">
        <f t="shared" ca="1" si="3"/>
        <v/>
      </c>
      <c r="L9" s="48" t="str">
        <f t="shared" ca="1" si="3"/>
        <v/>
      </c>
      <c r="M9" s="48" t="str">
        <f t="shared" ca="1" si="3"/>
        <v/>
      </c>
      <c r="N9" s="48" t="str">
        <f t="shared" ca="1" si="3"/>
        <v/>
      </c>
      <c r="O9" s="48" t="str">
        <f t="shared" ca="1" si="3"/>
        <v/>
      </c>
      <c r="P9" s="48" t="str">
        <f t="shared" ca="1" si="3"/>
        <v/>
      </c>
      <c r="Q9" s="48" t="str">
        <f t="shared" ca="1" si="3"/>
        <v/>
      </c>
      <c r="R9" s="48" t="str">
        <f t="shared" ca="1" si="3"/>
        <v/>
      </c>
      <c r="S9" s="48" t="str">
        <f t="shared" ca="1" si="3"/>
        <v/>
      </c>
      <c r="T9" s="48" t="str">
        <f t="shared" ca="1" si="3"/>
        <v/>
      </c>
      <c r="U9" s="48" t="str">
        <f t="shared" ca="1" si="3"/>
        <v/>
      </c>
      <c r="V9" s="48" t="str">
        <f t="shared" ca="1" si="3"/>
        <v/>
      </c>
      <c r="W9" s="48" t="str">
        <f t="shared" ca="1" si="3"/>
        <v/>
      </c>
      <c r="X9" s="48" t="str">
        <f t="shared" ca="1" si="3"/>
        <v/>
      </c>
      <c r="Y9" s="48" t="str">
        <f t="shared" ca="1" si="3"/>
        <v/>
      </c>
      <c r="Z9" s="48" t="str">
        <f t="shared" ca="1" si="3"/>
        <v/>
      </c>
      <c r="AA9" s="48" t="str">
        <f t="shared" ca="1" si="3"/>
        <v/>
      </c>
      <c r="AB9" s="48" t="str">
        <f t="shared" ca="1" si="3"/>
        <v/>
      </c>
      <c r="AC9" s="48" t="str">
        <f t="shared" ca="1" si="3"/>
        <v/>
      </c>
      <c r="AD9" s="48" t="str">
        <f t="shared" ca="1" si="3"/>
        <v/>
      </c>
      <c r="AE9" s="48" t="str">
        <f t="shared" ca="1" si="3"/>
        <v/>
      </c>
      <c r="AF9" s="48" t="str">
        <f t="shared" ca="1" si="3"/>
        <v/>
      </c>
      <c r="AG9" s="48" t="str">
        <f t="shared" ca="1" si="3"/>
        <v/>
      </c>
      <c r="AH9" s="48" t="str">
        <f t="shared" ca="1" si="3"/>
        <v/>
      </c>
      <c r="AI9" s="48" t="str">
        <f t="shared" ca="1" si="3"/>
        <v/>
      </c>
      <c r="AJ9" s="48" t="str">
        <f t="shared" ca="1" si="3"/>
        <v/>
      </c>
      <c r="AK9" s="48" t="str">
        <f t="shared" ca="1" si="3"/>
        <v/>
      </c>
      <c r="AL9" s="48" t="str">
        <f t="shared" ca="1" si="3"/>
        <v/>
      </c>
      <c r="AM9" s="48" t="str">
        <f t="shared" ca="1" si="3"/>
        <v/>
      </c>
      <c r="AN9" s="48" t="str">
        <f t="shared" ca="1" si="3"/>
        <v/>
      </c>
      <c r="AO9" s="48" t="str">
        <f t="shared" ca="1" si="3"/>
        <v/>
      </c>
      <c r="AP9" s="48" t="str">
        <f t="shared" ca="1" si="3"/>
        <v/>
      </c>
      <c r="AQ9" s="48" t="str">
        <f t="shared" ca="1" si="3"/>
        <v/>
      </c>
      <c r="AR9" s="48" t="str">
        <f t="shared" ca="1" si="3"/>
        <v/>
      </c>
      <c r="AS9" s="48" t="str">
        <f t="shared" ca="1" si="3"/>
        <v/>
      </c>
      <c r="AT9" s="48" t="str">
        <f t="shared" ca="1" si="3"/>
        <v/>
      </c>
      <c r="AU9" s="48" t="str">
        <f t="shared" ca="1" si="3"/>
        <v/>
      </c>
      <c r="AV9" s="48" t="str">
        <f t="shared" ca="1" si="3"/>
        <v/>
      </c>
      <c r="AW9" s="48" t="str">
        <f t="shared" ca="1" si="3"/>
        <v/>
      </c>
      <c r="AX9" s="48" t="str">
        <f t="shared" ca="1" si="3"/>
        <v/>
      </c>
      <c r="AY9" s="48" t="str">
        <f t="shared" ca="1" si="3"/>
        <v/>
      </c>
      <c r="AZ9" s="48" t="str">
        <f t="shared" ca="1" si="3"/>
        <v/>
      </c>
      <c r="BA9" s="48" t="str">
        <f t="shared" ca="1" si="3"/>
        <v/>
      </c>
      <c r="BB9" s="48" t="str">
        <f t="shared" ca="1" si="3"/>
        <v/>
      </c>
      <c r="BC9" s="48" t="str">
        <f t="shared" ca="1" si="3"/>
        <v/>
      </c>
      <c r="BD9" s="48" t="str">
        <f t="shared" ca="1" si="3"/>
        <v/>
      </c>
      <c r="BE9" s="48" t="str">
        <f t="shared" ca="1" si="3"/>
        <v/>
      </c>
      <c r="BF9" s="48" t="str">
        <f t="shared" ca="1" si="3"/>
        <v/>
      </c>
      <c r="BG9" s="48" t="str">
        <f t="shared" ca="1" si="3"/>
        <v/>
      </c>
      <c r="BH9" s="48" t="str">
        <f t="shared" ca="1" si="3"/>
        <v/>
      </c>
      <c r="BI9" s="48" t="str">
        <f t="shared" ca="1" si="3"/>
        <v/>
      </c>
      <c r="BJ9" s="48" t="str">
        <f t="shared" ca="1" si="3"/>
        <v/>
      </c>
      <c r="BK9" s="48" t="str">
        <f t="shared" ca="1" si="3"/>
        <v/>
      </c>
    </row>
    <row r="10" spans="1:63" ht="30" hidden="1" customHeight="1" x14ac:dyDescent="0.25">
      <c r="B10" s="9"/>
      <c r="C10" s="7"/>
      <c r="D10" s="7"/>
      <c r="E10" s="54" t="s">
        <v>0</v>
      </c>
      <c r="F10" s="8"/>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row>
    <row r="11" spans="1:63" s="1" customFormat="1" ht="40.15" customHeight="1" thickBot="1" x14ac:dyDescent="0.3">
      <c r="A11" s="5"/>
      <c r="B11" s="51" t="s">
        <v>63</v>
      </c>
      <c r="C11" s="12"/>
      <c r="D11" s="13"/>
      <c r="E11" s="14"/>
      <c r="F11" s="15"/>
      <c r="G11" s="12"/>
      <c r="H11" s="10" t="str">
        <f t="shared" ref="H11:AM14" ca="1" si="4">IF(AND($C11="Ziel",H$7&gt;=$E11,H$7&lt;=$E11+$F11-1),2,IF(AND($C11="Meilenstein",H$7&gt;=$E11,H$7&lt;=$E11+$F11-1),1,""))</f>
        <v/>
      </c>
      <c r="I11" s="56" t="str">
        <f t="shared" ca="1" si="4"/>
        <v/>
      </c>
      <c r="J11" s="56" t="str">
        <f t="shared" ca="1" si="4"/>
        <v/>
      </c>
      <c r="K11" s="56" t="str">
        <f t="shared" ca="1" si="4"/>
        <v/>
      </c>
      <c r="L11" s="56" t="str">
        <f t="shared" ca="1" si="4"/>
        <v/>
      </c>
      <c r="M11" s="10" t="str">
        <f t="shared" ca="1" si="4"/>
        <v/>
      </c>
      <c r="N11" s="10" t="str">
        <f t="shared" ca="1" si="4"/>
        <v/>
      </c>
      <c r="O11" s="10" t="str">
        <f t="shared" ca="1" si="4"/>
        <v/>
      </c>
      <c r="P11" s="10" t="str">
        <f t="shared" ca="1" si="4"/>
        <v/>
      </c>
      <c r="Q11" s="10" t="str">
        <f t="shared" ca="1" si="4"/>
        <v/>
      </c>
      <c r="R11" s="10" t="str">
        <f t="shared" ca="1" si="4"/>
        <v/>
      </c>
      <c r="S11" s="10" t="str">
        <f t="shared" ca="1" si="4"/>
        <v/>
      </c>
      <c r="T11" s="10" t="str">
        <f t="shared" ca="1" si="4"/>
        <v/>
      </c>
      <c r="U11" s="10" t="str">
        <f t="shared" ca="1" si="4"/>
        <v/>
      </c>
      <c r="V11" s="10" t="str">
        <f t="shared" ca="1" si="4"/>
        <v/>
      </c>
      <c r="W11" s="10" t="str">
        <f t="shared" ca="1" si="4"/>
        <v/>
      </c>
      <c r="X11" s="10" t="str">
        <f t="shared" ca="1" si="4"/>
        <v/>
      </c>
      <c r="Y11" s="10" t="str">
        <f t="shared" ca="1" si="4"/>
        <v/>
      </c>
      <c r="Z11" s="10" t="str">
        <f t="shared" ca="1" si="4"/>
        <v/>
      </c>
      <c r="AA11" s="10" t="str">
        <f t="shared" ca="1" si="4"/>
        <v/>
      </c>
      <c r="AB11" s="10" t="str">
        <f t="shared" ca="1" si="4"/>
        <v/>
      </c>
      <c r="AC11" s="10" t="str">
        <f t="shared" ca="1" si="4"/>
        <v/>
      </c>
      <c r="AD11" s="10" t="str">
        <f t="shared" ca="1" si="4"/>
        <v/>
      </c>
      <c r="AE11" s="10" t="str">
        <f t="shared" ca="1" si="4"/>
        <v/>
      </c>
      <c r="AF11" s="10" t="str">
        <f t="shared" ca="1" si="4"/>
        <v/>
      </c>
      <c r="AG11" s="10" t="str">
        <f t="shared" ca="1" si="4"/>
        <v/>
      </c>
      <c r="AH11" s="10" t="str">
        <f t="shared" ca="1" si="4"/>
        <v/>
      </c>
      <c r="AI11" s="10" t="str">
        <f t="shared" ca="1" si="4"/>
        <v/>
      </c>
      <c r="AJ11" s="10" t="str">
        <f t="shared" ca="1" si="4"/>
        <v/>
      </c>
      <c r="AK11" s="10" t="str">
        <f t="shared" ca="1" si="4"/>
        <v/>
      </c>
      <c r="AL11" s="10" t="str">
        <f t="shared" ca="1" si="4"/>
        <v/>
      </c>
      <c r="AM11" s="10" t="str">
        <f t="shared" ca="1" si="4"/>
        <v/>
      </c>
      <c r="AN11" s="10" t="str">
        <f t="shared" ref="AN11:BK13" ca="1" si="5">IF(AND($C11="Ziel",AN$7&gt;=$E11,AN$7&lt;=$E11+$F11-1),2,IF(AND($C11="Meilenstein",AN$7&gt;=$E11,AN$7&lt;=$E11+$F11-1),1,""))</f>
        <v/>
      </c>
      <c r="AO11" s="10" t="str">
        <f t="shared" ca="1" si="5"/>
        <v/>
      </c>
      <c r="AP11" s="10" t="str">
        <f t="shared" ca="1" si="5"/>
        <v/>
      </c>
      <c r="AQ11" s="10" t="str">
        <f t="shared" ca="1" si="5"/>
        <v/>
      </c>
      <c r="AR11" s="10" t="str">
        <f t="shared" ca="1" si="5"/>
        <v/>
      </c>
      <c r="AS11" s="10" t="str">
        <f t="shared" ca="1" si="5"/>
        <v/>
      </c>
      <c r="AT11" s="10" t="str">
        <f t="shared" ca="1" si="5"/>
        <v/>
      </c>
      <c r="AU11" s="10" t="str">
        <f t="shared" ca="1" si="5"/>
        <v/>
      </c>
      <c r="AV11" s="10" t="str">
        <f t="shared" ca="1" si="5"/>
        <v/>
      </c>
      <c r="AW11" s="10" t="str">
        <f t="shared" ca="1" si="5"/>
        <v/>
      </c>
      <c r="AX11" s="10" t="str">
        <f t="shared" ca="1" si="5"/>
        <v/>
      </c>
      <c r="AY11" s="10" t="str">
        <f t="shared" ca="1" si="5"/>
        <v/>
      </c>
      <c r="AZ11" s="10" t="str">
        <f t="shared" ca="1" si="5"/>
        <v/>
      </c>
      <c r="BA11" s="10" t="str">
        <f t="shared" ca="1" si="5"/>
        <v/>
      </c>
      <c r="BB11" s="10" t="str">
        <f t="shared" ca="1" si="5"/>
        <v/>
      </c>
      <c r="BC11" s="10" t="str">
        <f t="shared" ca="1" si="5"/>
        <v/>
      </c>
      <c r="BD11" s="10" t="str">
        <f t="shared" ca="1" si="5"/>
        <v/>
      </c>
      <c r="BE11" s="10" t="str">
        <f t="shared" ca="1" si="5"/>
        <v/>
      </c>
      <c r="BF11" s="10" t="str">
        <f t="shared" ca="1" si="5"/>
        <v/>
      </c>
      <c r="BG11" s="10" t="str">
        <f t="shared" ca="1" si="5"/>
        <v/>
      </c>
      <c r="BH11" s="10" t="str">
        <f t="shared" ca="1" si="5"/>
        <v/>
      </c>
      <c r="BI11" s="10" t="str">
        <f t="shared" ca="1" si="5"/>
        <v/>
      </c>
      <c r="BJ11" s="10" t="str">
        <f t="shared" ca="1" si="5"/>
        <v/>
      </c>
      <c r="BK11" s="10" t="str">
        <f t="shared" ca="1" si="5"/>
        <v/>
      </c>
    </row>
    <row r="12" spans="1:63" s="1" customFormat="1" ht="40.15" customHeight="1" thickBot="1" x14ac:dyDescent="0.3">
      <c r="A12" s="5"/>
      <c r="B12" s="16" t="s">
        <v>7</v>
      </c>
      <c r="C12" s="12" t="s">
        <v>53</v>
      </c>
      <c r="D12" s="13">
        <v>0</v>
      </c>
      <c r="E12" s="132">
        <v>45048</v>
      </c>
      <c r="F12" s="15">
        <v>3</v>
      </c>
      <c r="G12" s="12"/>
      <c r="H12" s="61"/>
      <c r="I12" s="89"/>
      <c r="J12" s="62" t="str">
        <f t="shared" ref="J12:AO14" ca="1" si="6">IF(AND($C12="Ziel",J$7&gt;=$E12,J$7&lt;=$E12+$F12-1),2,IF(AND($C12="Meilenstein",J$7&gt;=$E12,J$7&lt;=$E12+$F12-1),1,""))</f>
        <v/>
      </c>
      <c r="K12" s="65" t="str">
        <f ca="1">IF(AND($C12="Ziel",K$7&gt;=$E12,K$7&lt;=$E12+$F12-1),2,IF(AND($C12="Meilenstein",K$7&gt;=$E12,K$7&lt;=$E12+$F12-1),1,""))</f>
        <v/>
      </c>
      <c r="L12" s="55" t="str">
        <f t="shared" ca="1" si="6"/>
        <v/>
      </c>
      <c r="M12" s="55" t="str">
        <f t="shared" ca="1" si="6"/>
        <v/>
      </c>
      <c r="N12" s="10" t="str">
        <f t="shared" ca="1" si="6"/>
        <v/>
      </c>
      <c r="O12" s="56" t="str">
        <f t="shared" ca="1" si="6"/>
        <v/>
      </c>
      <c r="P12" s="56" t="str">
        <f t="shared" ca="1" si="6"/>
        <v/>
      </c>
      <c r="Q12" s="56" t="str">
        <f t="shared" ca="1" si="6"/>
        <v/>
      </c>
      <c r="R12" s="56" t="str">
        <f t="shared" ca="1" si="6"/>
        <v/>
      </c>
      <c r="S12" s="56" t="str">
        <f t="shared" ca="1" si="6"/>
        <v/>
      </c>
      <c r="T12" s="10" t="str">
        <f t="shared" ca="1" si="6"/>
        <v/>
      </c>
      <c r="U12" s="10" t="str">
        <f t="shared" ca="1" si="6"/>
        <v/>
      </c>
      <c r="V12" s="10" t="str">
        <f t="shared" ca="1" si="6"/>
        <v/>
      </c>
      <c r="W12" s="10" t="str">
        <f t="shared" ca="1" si="6"/>
        <v/>
      </c>
      <c r="X12" s="10" t="str">
        <f t="shared" ca="1" si="6"/>
        <v/>
      </c>
      <c r="Y12" s="10" t="str">
        <f t="shared" ca="1" si="6"/>
        <v/>
      </c>
      <c r="Z12" s="10" t="str">
        <f t="shared" ca="1" si="6"/>
        <v/>
      </c>
      <c r="AA12" s="10" t="str">
        <f t="shared" ca="1" si="6"/>
        <v/>
      </c>
      <c r="AB12" s="10" t="str">
        <f t="shared" ca="1" si="6"/>
        <v/>
      </c>
      <c r="AC12" s="10" t="str">
        <f t="shared" ca="1" si="6"/>
        <v/>
      </c>
      <c r="AD12" s="10" t="str">
        <f t="shared" ca="1" si="6"/>
        <v/>
      </c>
      <c r="AE12" s="10" t="str">
        <f t="shared" ca="1" si="6"/>
        <v/>
      </c>
      <c r="AF12" s="10" t="str">
        <f t="shared" ca="1" si="6"/>
        <v/>
      </c>
      <c r="AG12" s="10" t="str">
        <f t="shared" ca="1" si="6"/>
        <v/>
      </c>
      <c r="AH12" s="10" t="str">
        <f t="shared" ca="1" si="6"/>
        <v/>
      </c>
      <c r="AI12" s="10" t="str">
        <f t="shared" ca="1" si="6"/>
        <v/>
      </c>
      <c r="AJ12" s="10" t="str">
        <f t="shared" ca="1" si="6"/>
        <v/>
      </c>
      <c r="AK12" s="10" t="str">
        <f t="shared" ca="1" si="6"/>
        <v/>
      </c>
      <c r="AL12" s="10" t="str">
        <f t="shared" ca="1" si="6"/>
        <v/>
      </c>
      <c r="AM12" s="10" t="str">
        <f t="shared" ca="1" si="6"/>
        <v/>
      </c>
      <c r="AN12" s="10" t="str">
        <f t="shared" ca="1" si="6"/>
        <v/>
      </c>
      <c r="AO12" s="10" t="str">
        <f t="shared" ca="1" si="6"/>
        <v/>
      </c>
      <c r="AP12" s="10" t="str">
        <f t="shared" ref="AP12:BK12" ca="1" si="7">IF(AND($C12="Ziel",AP$7&gt;=$E12,AP$7&lt;=$E12+$F12-1),2,IF(AND($C12="Meilenstein",AP$7&gt;=$E12,AP$7&lt;=$E12+$F12-1),1,""))</f>
        <v/>
      </c>
      <c r="AQ12" s="10" t="str">
        <f t="shared" ca="1" si="7"/>
        <v/>
      </c>
      <c r="AR12" s="10" t="str">
        <f t="shared" ca="1" si="7"/>
        <v/>
      </c>
      <c r="AS12" s="10" t="str">
        <f t="shared" ca="1" si="7"/>
        <v/>
      </c>
      <c r="AT12" s="10" t="str">
        <f t="shared" ca="1" si="7"/>
        <v/>
      </c>
      <c r="AU12" s="10" t="str">
        <f t="shared" ca="1" si="7"/>
        <v/>
      </c>
      <c r="AV12" s="10" t="str">
        <f t="shared" ca="1" si="7"/>
        <v/>
      </c>
      <c r="AW12" s="10" t="str">
        <f t="shared" ca="1" si="7"/>
        <v/>
      </c>
      <c r="AX12" s="10" t="str">
        <f t="shared" ca="1" si="7"/>
        <v/>
      </c>
      <c r="AY12" s="10" t="str">
        <f t="shared" ca="1" si="7"/>
        <v/>
      </c>
      <c r="AZ12" s="10" t="str">
        <f t="shared" ca="1" si="7"/>
        <v/>
      </c>
      <c r="BA12" s="10" t="str">
        <f t="shared" ca="1" si="7"/>
        <v/>
      </c>
      <c r="BB12" s="10" t="str">
        <f t="shared" ca="1" si="7"/>
        <v/>
      </c>
      <c r="BC12" s="10" t="str">
        <f t="shared" ca="1" si="7"/>
        <v/>
      </c>
      <c r="BD12" s="10" t="str">
        <f t="shared" ca="1" si="7"/>
        <v/>
      </c>
      <c r="BE12" s="10" t="str">
        <f t="shared" ca="1" si="7"/>
        <v/>
      </c>
      <c r="BF12" s="10" t="str">
        <f t="shared" ca="1" si="7"/>
        <v/>
      </c>
      <c r="BG12" s="10" t="str">
        <f t="shared" ca="1" si="7"/>
        <v/>
      </c>
      <c r="BH12" s="10" t="str">
        <f t="shared" ca="1" si="7"/>
        <v/>
      </c>
      <c r="BI12" s="10" t="str">
        <f t="shared" ca="1" si="7"/>
        <v/>
      </c>
      <c r="BJ12" s="10" t="str">
        <f t="shared" ca="1" si="7"/>
        <v/>
      </c>
      <c r="BK12" s="10" t="str">
        <f t="shared" ca="1" si="7"/>
        <v/>
      </c>
    </row>
    <row r="13" spans="1:63" s="1" customFormat="1" ht="40.15" customHeight="1" thickBot="1" x14ac:dyDescent="0.3">
      <c r="A13" s="5"/>
      <c r="B13" s="51" t="s">
        <v>62</v>
      </c>
      <c r="C13" s="12"/>
      <c r="D13" s="13"/>
      <c r="E13" s="132"/>
      <c r="F13" s="15"/>
      <c r="G13" s="12"/>
      <c r="H13" s="10" t="str">
        <f t="shared" ca="1" si="4"/>
        <v/>
      </c>
      <c r="I13" s="10" t="str">
        <f t="shared" ca="1" si="4"/>
        <v/>
      </c>
      <c r="J13" s="10" t="str">
        <f t="shared" ca="1" si="6"/>
        <v/>
      </c>
      <c r="K13" s="10" t="str">
        <f t="shared" ca="1" si="6"/>
        <v/>
      </c>
      <c r="L13" s="56" t="str">
        <f t="shared" ca="1" si="4"/>
        <v/>
      </c>
      <c r="M13" s="10" t="str">
        <f t="shared" ca="1" si="4"/>
        <v/>
      </c>
      <c r="N13" s="10" t="str">
        <f t="shared" ca="1" si="4"/>
        <v/>
      </c>
      <c r="O13" s="10" t="str">
        <f t="shared" ca="1" si="4"/>
        <v/>
      </c>
      <c r="P13" s="10" t="str">
        <f t="shared" ca="1" si="4"/>
        <v/>
      </c>
      <c r="Q13" s="10" t="str">
        <f t="shared" ca="1" si="4"/>
        <v/>
      </c>
      <c r="R13" s="10" t="str">
        <f t="shared" ca="1" si="4"/>
        <v/>
      </c>
      <c r="S13" s="10" t="str">
        <f t="shared" ca="1" si="4"/>
        <v/>
      </c>
      <c r="T13" s="10" t="str">
        <f t="shared" ca="1" si="4"/>
        <v/>
      </c>
      <c r="U13" s="10" t="str">
        <f t="shared" ca="1" si="4"/>
        <v/>
      </c>
      <c r="V13" s="10" t="str">
        <f t="shared" ca="1" si="4"/>
        <v/>
      </c>
      <c r="W13" s="10" t="str">
        <f t="shared" ca="1" si="4"/>
        <v/>
      </c>
      <c r="X13" s="10" t="str">
        <f t="shared" ca="1" si="4"/>
        <v/>
      </c>
      <c r="Y13" s="10" t="str">
        <f t="shared" ca="1" si="4"/>
        <v/>
      </c>
      <c r="Z13" s="10" t="str">
        <f t="shared" ca="1" si="4"/>
        <v/>
      </c>
      <c r="AA13" s="10" t="str">
        <f t="shared" ca="1" si="4"/>
        <v/>
      </c>
      <c r="AB13" s="10" t="str">
        <f t="shared" ca="1" si="4"/>
        <v/>
      </c>
      <c r="AC13" s="10" t="str">
        <f t="shared" ca="1" si="4"/>
        <v/>
      </c>
      <c r="AD13" s="10" t="str">
        <f t="shared" ca="1" si="4"/>
        <v/>
      </c>
      <c r="AE13" s="10" t="str">
        <f t="shared" ca="1" si="4"/>
        <v/>
      </c>
      <c r="AF13" s="10" t="str">
        <f t="shared" ca="1" si="4"/>
        <v/>
      </c>
      <c r="AG13" s="10" t="str">
        <f t="shared" ca="1" si="4"/>
        <v/>
      </c>
      <c r="AH13" s="10" t="str">
        <f t="shared" ca="1" si="4"/>
        <v/>
      </c>
      <c r="AI13" s="10" t="str">
        <f t="shared" ca="1" si="4"/>
        <v/>
      </c>
      <c r="AJ13" s="10" t="str">
        <f t="shared" ca="1" si="4"/>
        <v/>
      </c>
      <c r="AK13" s="10" t="str">
        <f t="shared" ca="1" si="4"/>
        <v/>
      </c>
      <c r="AL13" s="10" t="str">
        <f t="shared" ca="1" si="4"/>
        <v/>
      </c>
      <c r="AM13" s="10" t="str">
        <f t="shared" ca="1" si="4"/>
        <v/>
      </c>
      <c r="AN13" s="10" t="str">
        <f t="shared" ca="1" si="5"/>
        <v/>
      </c>
      <c r="AO13" s="10" t="str">
        <f t="shared" ca="1" si="5"/>
        <v/>
      </c>
      <c r="AP13" s="10" t="str">
        <f t="shared" ca="1" si="5"/>
        <v/>
      </c>
      <c r="AQ13" s="10" t="str">
        <f t="shared" ca="1" si="5"/>
        <v/>
      </c>
      <c r="AR13" s="10" t="str">
        <f t="shared" ca="1" si="5"/>
        <v/>
      </c>
      <c r="AS13" s="10" t="str">
        <f t="shared" ca="1" si="5"/>
        <v/>
      </c>
      <c r="AT13" s="10" t="str">
        <f t="shared" ca="1" si="5"/>
        <v/>
      </c>
      <c r="AU13" s="10" t="str">
        <f t="shared" ca="1" si="5"/>
        <v/>
      </c>
      <c r="AV13" s="10" t="str">
        <f t="shared" ca="1" si="5"/>
        <v/>
      </c>
      <c r="AW13" s="10" t="str">
        <f t="shared" ca="1" si="5"/>
        <v/>
      </c>
      <c r="AX13" s="10" t="str">
        <f t="shared" ca="1" si="5"/>
        <v/>
      </c>
      <c r="AY13" s="10" t="str">
        <f t="shared" ca="1" si="5"/>
        <v/>
      </c>
      <c r="AZ13" s="10" t="str">
        <f t="shared" ca="1" si="5"/>
        <v/>
      </c>
      <c r="BA13" s="10" t="str">
        <f t="shared" ca="1" si="5"/>
        <v/>
      </c>
      <c r="BB13" s="10" t="str">
        <f t="shared" ca="1" si="5"/>
        <v/>
      </c>
      <c r="BC13" s="10" t="str">
        <f t="shared" ca="1" si="5"/>
        <v/>
      </c>
      <c r="BD13" s="10" t="str">
        <f t="shared" ca="1" si="5"/>
        <v/>
      </c>
      <c r="BE13" s="10" t="str">
        <f t="shared" ca="1" si="5"/>
        <v/>
      </c>
      <c r="BF13" s="10" t="str">
        <f t="shared" ca="1" si="5"/>
        <v/>
      </c>
      <c r="BG13" s="10" t="str">
        <f t="shared" ca="1" si="5"/>
        <v/>
      </c>
      <c r="BH13" s="10" t="str">
        <f t="shared" ca="1" si="5"/>
        <v/>
      </c>
      <c r="BI13" s="10" t="str">
        <f t="shared" ca="1" si="5"/>
        <v/>
      </c>
      <c r="BJ13" s="10" t="str">
        <f t="shared" ca="1" si="5"/>
        <v/>
      </c>
      <c r="BK13" s="10" t="str">
        <f t="shared" ca="1" si="5"/>
        <v/>
      </c>
    </row>
    <row r="14" spans="1:63" s="1" customFormat="1" ht="40.15" customHeight="1" thickBot="1" x14ac:dyDescent="0.3">
      <c r="A14" s="5"/>
      <c r="B14" s="16" t="s">
        <v>8</v>
      </c>
      <c r="C14" s="12" t="s">
        <v>19</v>
      </c>
      <c r="D14" s="13">
        <v>0</v>
      </c>
      <c r="E14" s="132">
        <v>45054</v>
      </c>
      <c r="F14" s="15">
        <v>4</v>
      </c>
      <c r="G14" s="12"/>
      <c r="H14" s="10" t="str">
        <f ca="1">IF(AND($C14="Ziel",H$7&gt;=$E14,H$7&lt;=$E14+$F14-1),2,IF(AND($C14="Meilenstein",H$7&gt;=$E14,H$7&lt;=$E14+$F14-1),1,""))</f>
        <v/>
      </c>
      <c r="I14" s="10" t="str">
        <f t="shared" ca="1" si="4"/>
        <v/>
      </c>
      <c r="J14" s="10" t="str">
        <f t="shared" ca="1" si="6"/>
        <v/>
      </c>
      <c r="K14" s="10" t="str">
        <f t="shared" ca="1" si="6"/>
        <v/>
      </c>
      <c r="L14" s="57"/>
      <c r="M14" s="10" t="str">
        <f ca="1">IF(AND($C14="Ziel",M$7&gt;=$E14,M$7&lt;=$E14+$F14-1),2,IF(AND($C14="Meilenstein",M$7&gt;=$E14,M$7&lt;=$E14+$F14-1),1,""))</f>
        <v/>
      </c>
      <c r="N14" s="99" t="str">
        <f ca="1">IF(AND($C14="Ziel",O$7&gt;=$E14,O$7&lt;=$E14+$F14-1),2,IF(AND($C14="Meilenstein",O$7&gt;=$E14,O$7&lt;=$E14+$F14-1),1,""))</f>
        <v/>
      </c>
      <c r="O14" s="100" t="str">
        <f ca="1">IF(AND($C14="Ziel",P$7&gt;=$E14,P$7&lt;=$E14+$F14-1),2,IF(AND($C14="Meilenstein",P$7&gt;=$E14,P$7&lt;=$E14+$F14-1),1,""))</f>
        <v/>
      </c>
      <c r="P14" s="63" t="str">
        <f ca="1">IF(AND($C14="Ziel",Q$7&gt;=$E14,Q$7&lt;=$E14+$F14-1),2,IF(AND($C14="Meilenstein",Q$7&gt;=$E14,Q$7&lt;=$E14+$F14-1),1,""))</f>
        <v/>
      </c>
      <c r="Q14" s="100" t="str">
        <f ca="1">IF(AND($C14="Ziel",R$7&gt;=$E14,R$7&lt;=$E14+$F14-1),2,IF(AND($C14="Meilenstein",R$7&gt;=$E14,R$7&lt;=$E14+$F14-1),1,""))</f>
        <v/>
      </c>
      <c r="R14" s="101" t="str">
        <f ca="1">IF(AND($C14="Ziel",S$7&gt;=$E14,S$7&lt;=$E14+$F14-1),2,IF(AND($C14="Meilenstein",S$7&gt;=$E14,S$7&lt;=$E14+$F14-1),1,""))</f>
        <v/>
      </c>
      <c r="S14" s="10" t="str">
        <f t="shared" ref="S14:AB15" ca="1" si="8">IF(AND($C14="Ziel",S$7&gt;=$E14,S$7&lt;=$E14+$F14-1),2,IF(AND($C14="Meilenstein",S$7&gt;=$E14,S$7&lt;=$E14+$F14-1),1,""))</f>
        <v/>
      </c>
      <c r="T14" s="10" t="str">
        <f t="shared" ca="1" si="8"/>
        <v/>
      </c>
      <c r="U14" s="10" t="str">
        <f t="shared" ca="1" si="8"/>
        <v/>
      </c>
      <c r="V14" s="10" t="str">
        <f t="shared" ca="1" si="8"/>
        <v/>
      </c>
      <c r="W14" s="10" t="str">
        <f t="shared" ca="1" si="8"/>
        <v/>
      </c>
      <c r="X14" s="10" t="str">
        <f t="shared" ca="1" si="8"/>
        <v/>
      </c>
      <c r="Y14" s="10" t="str">
        <f t="shared" ca="1" si="8"/>
        <v/>
      </c>
      <c r="Z14" s="10" t="str">
        <f t="shared" ca="1" si="8"/>
        <v/>
      </c>
      <c r="AA14" s="10" t="str">
        <f t="shared" ca="1" si="8"/>
        <v/>
      </c>
      <c r="AB14" s="10" t="str">
        <f t="shared" ca="1" si="8"/>
        <v/>
      </c>
      <c r="AC14" s="10" t="str">
        <f t="shared" ca="1" si="4"/>
        <v/>
      </c>
      <c r="AD14" s="10" t="str">
        <f t="shared" ca="1" si="4"/>
        <v/>
      </c>
      <c r="AE14" s="10" t="str">
        <f t="shared" ca="1" si="4"/>
        <v/>
      </c>
      <c r="AF14" s="10" t="str">
        <f t="shared" ca="1" si="4"/>
        <v/>
      </c>
      <c r="AG14" s="10" t="str">
        <f t="shared" ca="1" si="4"/>
        <v/>
      </c>
      <c r="AH14" s="10" t="str">
        <f t="shared" ca="1" si="4"/>
        <v/>
      </c>
      <c r="AI14" s="10" t="str">
        <f t="shared" ca="1" si="4"/>
        <v/>
      </c>
      <c r="AJ14" s="10" t="str">
        <f t="shared" ca="1" si="4"/>
        <v/>
      </c>
      <c r="AK14" s="10" t="str">
        <f t="shared" ca="1" si="4"/>
        <v/>
      </c>
      <c r="AL14" s="10" t="str">
        <f t="shared" ca="1" si="4"/>
        <v/>
      </c>
      <c r="AM14" s="10" t="str">
        <f t="shared" ca="1" si="4"/>
        <v/>
      </c>
      <c r="AN14" s="10" t="str">
        <f t="shared" ref="AN14:AW15" ca="1" si="9">IF(AND($C14="Ziel",AN$7&gt;=$E14,AN$7&lt;=$E14+$F14-1),2,IF(AND($C14="Meilenstein",AN$7&gt;=$E14,AN$7&lt;=$E14+$F14-1),1,""))</f>
        <v/>
      </c>
      <c r="AO14" s="10" t="str">
        <f t="shared" ca="1" si="9"/>
        <v/>
      </c>
      <c r="AP14" s="10" t="str">
        <f t="shared" ca="1" si="9"/>
        <v/>
      </c>
      <c r="AQ14" s="10" t="str">
        <f t="shared" ca="1" si="9"/>
        <v/>
      </c>
      <c r="AR14" s="10" t="str">
        <f t="shared" ca="1" si="9"/>
        <v/>
      </c>
      <c r="AS14" s="10" t="str">
        <f t="shared" ca="1" si="9"/>
        <v/>
      </c>
      <c r="AT14" s="10" t="str">
        <f t="shared" ca="1" si="9"/>
        <v/>
      </c>
      <c r="AU14" s="10" t="str">
        <f t="shared" ca="1" si="9"/>
        <v/>
      </c>
      <c r="AV14" s="10" t="str">
        <f t="shared" ca="1" si="9"/>
        <v/>
      </c>
      <c r="AW14" s="10" t="str">
        <f t="shared" ca="1" si="9"/>
        <v/>
      </c>
      <c r="AX14" s="10" t="str">
        <f t="shared" ref="AX14:BK15" ca="1" si="10">IF(AND($C14="Ziel",AX$7&gt;=$E14,AX$7&lt;=$E14+$F14-1),2,IF(AND($C14="Meilenstein",AX$7&gt;=$E14,AX$7&lt;=$E14+$F14-1),1,""))</f>
        <v/>
      </c>
      <c r="AY14" s="10" t="str">
        <f t="shared" ca="1" si="10"/>
        <v/>
      </c>
      <c r="AZ14" s="10" t="str">
        <f t="shared" ca="1" si="10"/>
        <v/>
      </c>
      <c r="BA14" s="10" t="str">
        <f t="shared" ca="1" si="10"/>
        <v/>
      </c>
      <c r="BB14" s="10" t="str">
        <f t="shared" ca="1" si="10"/>
        <v/>
      </c>
      <c r="BC14" s="10" t="str">
        <f t="shared" ca="1" si="10"/>
        <v/>
      </c>
      <c r="BD14" s="10" t="str">
        <f t="shared" ca="1" si="10"/>
        <v/>
      </c>
      <c r="BE14" s="10" t="str">
        <f t="shared" ca="1" si="10"/>
        <v/>
      </c>
      <c r="BF14" s="10" t="str">
        <f t="shared" ca="1" si="10"/>
        <v/>
      </c>
      <c r="BG14" s="10" t="str">
        <f t="shared" ca="1" si="10"/>
        <v/>
      </c>
      <c r="BH14" s="10" t="str">
        <f t="shared" ca="1" si="10"/>
        <v/>
      </c>
      <c r="BI14" s="10" t="str">
        <f t="shared" ca="1" si="10"/>
        <v/>
      </c>
      <c r="BJ14" s="10" t="str">
        <f t="shared" ca="1" si="10"/>
        <v/>
      </c>
      <c r="BK14" s="10" t="str">
        <f t="shared" ca="1" si="10"/>
        <v/>
      </c>
    </row>
    <row r="15" spans="1:63" s="1" customFormat="1" ht="40.15" customHeight="1" thickBot="1" x14ac:dyDescent="0.3">
      <c r="A15" s="4"/>
      <c r="B15" s="51" t="s">
        <v>13</v>
      </c>
      <c r="C15" s="12"/>
      <c r="D15" s="13"/>
      <c r="E15" s="132"/>
      <c r="F15" s="15"/>
      <c r="G15" s="12"/>
      <c r="H15" s="10" t="str">
        <f ca="1">IF(AND($C15="Ziel",H$7&gt;=$E15,H$7&lt;=$E15+$F15-1),2,IF(AND($C15="Meilenstein",H$7&gt;=$E15,H$7&lt;=$E15+$F15-1),1,""))</f>
        <v/>
      </c>
      <c r="I15" s="10" t="str">
        <f ca="1">IF(AND($C15="Ziel",I$7&gt;=$E15,I$7&lt;=$E15+$F15-1),2,IF(AND($C15="Meilenstein",I$7&gt;=$E15,I$7&lt;=$E15+$F15-1),1,""))</f>
        <v/>
      </c>
      <c r="J15" s="10" t="str">
        <f ca="1">IF(AND($C15="Ziel",J$7&gt;=$E15,J$7&lt;=$E15+$F15-1),2,IF(AND($C15="Meilenstein",J$7&gt;=$E15,J$7&lt;=$E15+$F15-1),1,""))</f>
        <v/>
      </c>
      <c r="K15" s="10" t="str">
        <f ca="1">IF(AND($C15="Ziel",K$7&gt;=$E15,K$7&lt;=$E15+$F15-1),2,IF(AND($C15="Meilenstein",K$7&gt;=$E15,K$7&lt;=$E15+$F15-1),1,""))</f>
        <v/>
      </c>
      <c r="L15" s="10" t="str">
        <f ca="1">IF(AND($C15="Ziel",L$7&gt;=$E15,L$7&lt;=$E15+$F15-1),2,IF(AND($C15="Meilenstein",L$7&gt;=$E15,L$7&lt;=$E15+$F15-1),1,""))</f>
        <v/>
      </c>
      <c r="M15" s="10" t="str">
        <f ca="1">IF(AND($C15="Ziel",M$7&gt;=$E15,M$7&lt;=$E15+$F15-1),2,IF(AND($C15="Meilenstein",M$7&gt;=$E15,M$7&lt;=$E15+$F15-1),1,""))</f>
        <v/>
      </c>
      <c r="N15" s="10" t="str">
        <f t="shared" ref="N15:R20" ca="1" si="11">IF(AND($C15="Ziel",N$7&gt;=$E15,N$7&lt;=$E15+$F15-1),2,IF(AND($C15="Meilenstein",N$7&gt;=$E15,N$7&lt;=$E15+$F15-1),1,""))</f>
        <v/>
      </c>
      <c r="O15" s="57" t="str">
        <f t="shared" ca="1" si="11"/>
        <v/>
      </c>
      <c r="P15" s="57" t="str">
        <f t="shared" ca="1" si="11"/>
        <v/>
      </c>
      <c r="Q15" s="57" t="str">
        <f t="shared" ca="1" si="11"/>
        <v/>
      </c>
      <c r="R15" s="57" t="str">
        <f t="shared" ca="1" si="11"/>
        <v/>
      </c>
      <c r="S15" s="57" t="str">
        <f t="shared" ca="1" si="8"/>
        <v/>
      </c>
      <c r="T15" s="10" t="str">
        <f t="shared" ca="1" si="8"/>
        <v/>
      </c>
      <c r="U15" s="10" t="str">
        <f t="shared" ca="1" si="8"/>
        <v/>
      </c>
      <c r="V15" s="56" t="str">
        <f t="shared" ca="1" si="8"/>
        <v/>
      </c>
      <c r="W15" s="56" t="str">
        <f t="shared" ca="1" si="8"/>
        <v/>
      </c>
      <c r="X15" s="10" t="str">
        <f t="shared" ca="1" si="8"/>
        <v/>
      </c>
      <c r="Y15" s="10" t="str">
        <f t="shared" ca="1" si="8"/>
        <v/>
      </c>
      <c r="Z15" s="10" t="str">
        <f t="shared" ca="1" si="8"/>
        <v/>
      </c>
      <c r="AA15" s="10" t="str">
        <f t="shared" ca="1" si="8"/>
        <v/>
      </c>
      <c r="AB15" s="10" t="str">
        <f t="shared" ca="1" si="8"/>
        <v/>
      </c>
      <c r="AC15" s="10" t="str">
        <f t="shared" ref="AC15:AL15" ca="1" si="12">IF(AND($C15="Ziel",AC$7&gt;=$E15,AC$7&lt;=$E15+$F15-1),2,IF(AND($C15="Meilenstein",AC$7&gt;=$E15,AC$7&lt;=$E15+$F15-1),1,""))</f>
        <v/>
      </c>
      <c r="AD15" s="10" t="str">
        <f t="shared" ca="1" si="12"/>
        <v/>
      </c>
      <c r="AE15" s="10" t="str">
        <f t="shared" ca="1" si="12"/>
        <v/>
      </c>
      <c r="AF15" s="10" t="str">
        <f t="shared" ca="1" si="12"/>
        <v/>
      </c>
      <c r="AG15" s="10" t="str">
        <f t="shared" ca="1" si="12"/>
        <v/>
      </c>
      <c r="AH15" s="10" t="str">
        <f t="shared" ca="1" si="12"/>
        <v/>
      </c>
      <c r="AI15" s="10" t="str">
        <f t="shared" ca="1" si="12"/>
        <v/>
      </c>
      <c r="AJ15" s="10" t="str">
        <f t="shared" ca="1" si="12"/>
        <v/>
      </c>
      <c r="AK15" s="10" t="str">
        <f t="shared" ca="1" si="12"/>
        <v/>
      </c>
      <c r="AL15" s="10" t="str">
        <f t="shared" ca="1" si="12"/>
        <v/>
      </c>
      <c r="AM15" s="10" t="str">
        <f t="shared" ref="AM15:AV15" ca="1" si="13">IF(AND($C15="Ziel",AM$7&gt;=$E15,AM$7&lt;=$E15+$F15-1),2,IF(AND($C15="Meilenstein",AM$7&gt;=$E15,AM$7&lt;=$E15+$F15-1),1,""))</f>
        <v/>
      </c>
      <c r="AN15" s="10" t="str">
        <f t="shared" ca="1" si="13"/>
        <v/>
      </c>
      <c r="AO15" s="10" t="str">
        <f t="shared" ca="1" si="13"/>
        <v/>
      </c>
      <c r="AP15" s="10" t="str">
        <f t="shared" ca="1" si="13"/>
        <v/>
      </c>
      <c r="AQ15" s="10" t="str">
        <f t="shared" ca="1" si="13"/>
        <v/>
      </c>
      <c r="AR15" s="10" t="str">
        <f t="shared" ca="1" si="13"/>
        <v/>
      </c>
      <c r="AS15" s="10" t="str">
        <f t="shared" ca="1" si="13"/>
        <v/>
      </c>
      <c r="AT15" s="10" t="str">
        <f t="shared" ca="1" si="13"/>
        <v/>
      </c>
      <c r="AU15" s="10" t="str">
        <f t="shared" ca="1" si="13"/>
        <v/>
      </c>
      <c r="AV15" s="10" t="str">
        <f t="shared" ca="1" si="13"/>
        <v/>
      </c>
      <c r="AW15" s="10" t="str">
        <f t="shared" ca="1" si="9"/>
        <v/>
      </c>
      <c r="AX15" s="10" t="str">
        <f t="shared" ca="1" si="10"/>
        <v/>
      </c>
      <c r="AY15" s="10" t="str">
        <f t="shared" ca="1" si="10"/>
        <v/>
      </c>
      <c r="AZ15" s="10" t="str">
        <f t="shared" ca="1" si="10"/>
        <v/>
      </c>
      <c r="BA15" s="10" t="str">
        <f t="shared" ca="1" si="10"/>
        <v/>
      </c>
      <c r="BB15" s="10" t="str">
        <f t="shared" ca="1" si="10"/>
        <v/>
      </c>
      <c r="BC15" s="10" t="str">
        <f t="shared" ca="1" si="10"/>
        <v/>
      </c>
      <c r="BD15" s="10" t="str">
        <f t="shared" ca="1" si="10"/>
        <v/>
      </c>
      <c r="BE15" s="10" t="str">
        <f t="shared" ca="1" si="10"/>
        <v/>
      </c>
      <c r="BF15" s="10" t="str">
        <f t="shared" ca="1" si="10"/>
        <v/>
      </c>
      <c r="BG15" s="10" t="str">
        <f t="shared" ca="1" si="10"/>
        <v/>
      </c>
      <c r="BH15" s="10" t="str">
        <f t="shared" ca="1" si="10"/>
        <v/>
      </c>
      <c r="BI15" s="10" t="str">
        <f t="shared" ca="1" si="10"/>
        <v/>
      </c>
      <c r="BJ15" s="10" t="str">
        <f t="shared" ca="1" si="10"/>
        <v/>
      </c>
      <c r="BK15" s="10" t="str">
        <f t="shared" ca="1" si="10"/>
        <v/>
      </c>
    </row>
    <row r="16" spans="1:63" s="1" customFormat="1" ht="40.15" customHeight="1" thickBot="1" x14ac:dyDescent="0.3">
      <c r="A16" s="4"/>
      <c r="B16" s="16" t="s">
        <v>9</v>
      </c>
      <c r="C16" s="12" t="s">
        <v>20</v>
      </c>
      <c r="D16" s="13">
        <v>0</v>
      </c>
      <c r="E16" s="132">
        <v>45061</v>
      </c>
      <c r="F16" s="15">
        <v>2</v>
      </c>
      <c r="G16" s="12"/>
      <c r="H16" s="52"/>
      <c r="I16" s="52"/>
      <c r="J16" s="52"/>
      <c r="K16" s="52"/>
      <c r="L16" s="52"/>
      <c r="M16" s="52"/>
      <c r="N16" s="10" t="str">
        <f t="shared" ca="1" si="11"/>
        <v/>
      </c>
      <c r="O16" s="10" t="str">
        <f t="shared" ca="1" si="11"/>
        <v/>
      </c>
      <c r="P16" s="10" t="str">
        <f t="shared" ca="1" si="11"/>
        <v/>
      </c>
      <c r="Q16" s="10" t="str">
        <f t="shared" ca="1" si="11"/>
        <v/>
      </c>
      <c r="R16" s="10" t="str">
        <f t="shared" ca="1" si="11"/>
        <v/>
      </c>
      <c r="S16" s="10" t="str">
        <f t="shared" ref="S16:T20" ca="1" si="14">IF(AND($C16="Ziel",S$7&gt;=$E16,S$7&lt;=$E16+$F16-1),2,IF(AND($C16="Meilenstein",S$7&gt;=$E16,S$7&lt;=$E16+$F16-1),1,""))</f>
        <v/>
      </c>
      <c r="T16" s="10" t="str">
        <f t="shared" ca="1" si="14"/>
        <v/>
      </c>
      <c r="U16" s="66" t="str">
        <f ca="1">IF(AND($C16="Ziel",V$7&gt;=$E16,V$7&lt;=$E16+$F16-1),2,IF(AND($C16="Meilenstein",V$7&gt;=$E16,V$7&lt;=$E16+$F16-1),1,""))</f>
        <v/>
      </c>
      <c r="V16" s="67" t="str">
        <f ca="1">IF(AND($C16="Ziel",W$7&gt;=$E16,W$7&lt;=$E16+$F16-1),2,IF(AND($C16="Meilenstein",W$7&gt;=$E16,W$7&lt;=$E16+$F16-1),1,""))</f>
        <v/>
      </c>
      <c r="W16" s="10" t="str">
        <f ca="1">IF(AND($C16="Ziel",Y$7&gt;=$E16,Y$7&lt;=$E16+$F16-1),2,IF(AND($C16="Meilenstein",Y$7&gt;=$E16,Y$7&lt;=$E16+$F16-1),1,""))</f>
        <v/>
      </c>
      <c r="X16" s="55" t="str">
        <f ca="1">IF(AND($C16="Ziel",X$7&gt;=$E16,X$7&lt;=$E16+$F16-1),2,IF(AND($C16="Meilenstein",X$7&gt;=$E16,X$7&lt;=$E16+$F16-1),1,""))</f>
        <v/>
      </c>
      <c r="Z16" s="10" t="str">
        <f t="shared" ref="Z16:BK16" ca="1" si="15">IF(AND($C16="Ziel",Z$7&gt;=$E16,Z$7&lt;=$E16+$F16-1),2,IF(AND($C16="Meilenstein",Z$7&gt;=$E16,Z$7&lt;=$E16+$F16-1),1,""))</f>
        <v/>
      </c>
      <c r="AA16" s="10" t="str">
        <f t="shared" ca="1" si="15"/>
        <v/>
      </c>
      <c r="AB16" s="10" t="str">
        <f t="shared" ca="1" si="15"/>
        <v/>
      </c>
      <c r="AC16" s="10" t="str">
        <f t="shared" ca="1" si="15"/>
        <v/>
      </c>
      <c r="AD16" s="10" t="str">
        <f t="shared" ca="1" si="15"/>
        <v/>
      </c>
      <c r="AE16" s="10" t="str">
        <f t="shared" ca="1" si="15"/>
        <v/>
      </c>
      <c r="AF16" s="10" t="str">
        <f t="shared" ca="1" si="15"/>
        <v/>
      </c>
      <c r="AG16" s="10" t="str">
        <f t="shared" ca="1" si="15"/>
        <v/>
      </c>
      <c r="AH16" s="10" t="str">
        <f t="shared" ca="1" si="15"/>
        <v/>
      </c>
      <c r="AI16" s="10" t="str">
        <f t="shared" ca="1" si="15"/>
        <v/>
      </c>
      <c r="AJ16" s="10" t="str">
        <f t="shared" ca="1" si="15"/>
        <v/>
      </c>
      <c r="AK16" s="10" t="str">
        <f t="shared" ca="1" si="15"/>
        <v/>
      </c>
      <c r="AL16" s="10" t="str">
        <f t="shared" ca="1" si="15"/>
        <v/>
      </c>
      <c r="AM16" s="10" t="str">
        <f t="shared" ca="1" si="15"/>
        <v/>
      </c>
      <c r="AN16" s="10" t="str">
        <f t="shared" ca="1" si="15"/>
        <v/>
      </c>
      <c r="AO16" s="10" t="str">
        <f t="shared" ca="1" si="15"/>
        <v/>
      </c>
      <c r="AP16" s="10" t="str">
        <f t="shared" ca="1" si="15"/>
        <v/>
      </c>
      <c r="AQ16" s="10" t="str">
        <f t="shared" ca="1" si="15"/>
        <v/>
      </c>
      <c r="AR16" s="10" t="str">
        <f t="shared" ca="1" si="15"/>
        <v/>
      </c>
      <c r="AS16" s="10" t="str">
        <f t="shared" ca="1" si="15"/>
        <v/>
      </c>
      <c r="AT16" s="10" t="str">
        <f t="shared" ca="1" si="15"/>
        <v/>
      </c>
      <c r="AU16" s="10" t="str">
        <f t="shared" ca="1" si="15"/>
        <v/>
      </c>
      <c r="AV16" s="10" t="str">
        <f t="shared" ca="1" si="15"/>
        <v/>
      </c>
      <c r="AW16" s="10" t="str">
        <f t="shared" ca="1" si="15"/>
        <v/>
      </c>
      <c r="AX16" s="10" t="str">
        <f t="shared" ca="1" si="15"/>
        <v/>
      </c>
      <c r="AY16" s="10" t="str">
        <f t="shared" ca="1" si="15"/>
        <v/>
      </c>
      <c r="AZ16" s="10" t="str">
        <f t="shared" ca="1" si="15"/>
        <v/>
      </c>
      <c r="BA16" s="10" t="str">
        <f t="shared" ca="1" si="15"/>
        <v/>
      </c>
      <c r="BB16" s="10" t="str">
        <f t="shared" ca="1" si="15"/>
        <v/>
      </c>
      <c r="BC16" s="10" t="str">
        <f t="shared" ca="1" si="15"/>
        <v/>
      </c>
      <c r="BD16" s="10" t="str">
        <f t="shared" ca="1" si="15"/>
        <v/>
      </c>
      <c r="BE16" s="10" t="str">
        <f t="shared" ca="1" si="15"/>
        <v/>
      </c>
      <c r="BF16" s="10" t="str">
        <f t="shared" ca="1" si="15"/>
        <v/>
      </c>
      <c r="BG16" s="10" t="str">
        <f t="shared" ca="1" si="15"/>
        <v/>
      </c>
      <c r="BH16" s="10" t="str">
        <f t="shared" ca="1" si="15"/>
        <v/>
      </c>
      <c r="BI16" s="10" t="str">
        <f t="shared" ca="1" si="15"/>
        <v/>
      </c>
      <c r="BJ16" s="10" t="str">
        <f t="shared" ca="1" si="15"/>
        <v/>
      </c>
      <c r="BK16" s="10" t="str">
        <f t="shared" ca="1" si="15"/>
        <v/>
      </c>
    </row>
    <row r="17" spans="1:63" s="1" customFormat="1" ht="40.15" customHeight="1" thickBot="1" x14ac:dyDescent="0.3">
      <c r="A17" s="4"/>
      <c r="B17" s="51" t="s">
        <v>13</v>
      </c>
      <c r="C17" s="12"/>
      <c r="D17" s="13"/>
      <c r="E17" s="132"/>
      <c r="F17" s="15"/>
      <c r="G17" s="12"/>
      <c r="H17" s="10" t="str">
        <f t="shared" ref="H17:M20" ca="1" si="16">IF(AND($C17="Ziel",H$7&gt;=$E17,H$7&lt;=$E17+$F17-1),2,IF(AND($C17="Meilenstein",H$7&gt;=$E17,H$7&lt;=$E17+$F17-1),1,""))</f>
        <v/>
      </c>
      <c r="I17" s="10" t="str">
        <f t="shared" ca="1" si="16"/>
        <v/>
      </c>
      <c r="J17" s="10" t="str">
        <f t="shared" ca="1" si="16"/>
        <v/>
      </c>
      <c r="K17" s="10" t="str">
        <f t="shared" ca="1" si="16"/>
        <v/>
      </c>
      <c r="L17" s="10" t="str">
        <f t="shared" ca="1" si="16"/>
        <v/>
      </c>
      <c r="M17" s="10" t="str">
        <f t="shared" ca="1" si="16"/>
        <v/>
      </c>
      <c r="N17" s="10" t="str">
        <f t="shared" ca="1" si="11"/>
        <v/>
      </c>
      <c r="O17" s="10" t="str">
        <f t="shared" ca="1" si="11"/>
        <v/>
      </c>
      <c r="P17" s="10" t="str">
        <f t="shared" ca="1" si="11"/>
        <v/>
      </c>
      <c r="Q17" s="10" t="str">
        <f t="shared" ca="1" si="11"/>
        <v/>
      </c>
      <c r="R17" s="10" t="str">
        <f t="shared" ca="1" si="11"/>
        <v/>
      </c>
      <c r="S17" s="10" t="str">
        <f t="shared" ca="1" si="14"/>
        <v/>
      </c>
      <c r="T17" s="10" t="str">
        <f t="shared" ca="1" si="14"/>
        <v/>
      </c>
      <c r="U17" s="10" t="str">
        <f t="shared" ref="U17:W20" ca="1" si="17">IF(AND($C17="Ziel",U$7&gt;=$E17,U$7&lt;=$E17+$F17-1),2,IF(AND($C17="Meilenstein",U$7&gt;=$E17,U$7&lt;=$E17+$F17-1),1,""))</f>
        <v/>
      </c>
      <c r="V17" s="57" t="str">
        <f t="shared" ca="1" si="17"/>
        <v/>
      </c>
      <c r="W17" s="57" t="str">
        <f t="shared" ca="1" si="17"/>
        <v/>
      </c>
      <c r="X17" s="10" t="str">
        <f ca="1">IF(AND($C17="Ziel",X$7&gt;=$E17,X$7&lt;=$E17+$F17-1),2,IF(AND($C17="Meilenstein",X$7&gt;=$E17,X$7&lt;=$E17+$F17-1),1,""))</f>
        <v/>
      </c>
      <c r="Y17" s="10" t="str">
        <f t="shared" ref="Y17:AF17" ca="1" si="18">IF(AND($C17="Ziel",Y$7&gt;=$E17,Y$7&lt;=$E17+$F17-1),2,IF(AND($C17="Meilenstein",Y$7&gt;=$E17,Y$7&lt;=$E17+$F17-1),1,""))</f>
        <v/>
      </c>
      <c r="Z17" s="10" t="str">
        <f t="shared" ca="1" si="18"/>
        <v/>
      </c>
      <c r="AA17" s="10" t="str">
        <f t="shared" ca="1" si="18"/>
        <v/>
      </c>
      <c r="AB17" s="10" t="str">
        <f t="shared" ca="1" si="18"/>
        <v/>
      </c>
      <c r="AC17" s="56" t="str">
        <f t="shared" ca="1" si="18"/>
        <v/>
      </c>
      <c r="AD17" s="56" t="str">
        <f t="shared" ca="1" si="18"/>
        <v/>
      </c>
      <c r="AE17" s="56" t="str">
        <f t="shared" ca="1" si="18"/>
        <v/>
      </c>
      <c r="AF17" s="56" t="str">
        <f t="shared" ca="1" si="18"/>
        <v/>
      </c>
      <c r="AG17" s="10" t="str">
        <f ca="1">IF(AND($C17="Ziel",AH$7&gt;=$E17,AH$7&lt;=$E17+$F17-1),2,IF(AND($C17="Meilenstein",AH$7&gt;=$E17,AH$7&lt;=$E17+$F17-1),1,""))</f>
        <v/>
      </c>
      <c r="AH17" s="10" t="str">
        <f ca="1">IF(AND($C17="Ziel",AI$7&gt;=$E17,AI$7&lt;=$E17+$F17-1),2,IF(AND($C17="Meilenstein",AI$7&gt;=$E17,AI$7&lt;=$E17+$F17-1),1,""))</f>
        <v/>
      </c>
      <c r="AI17" s="10" t="str">
        <f t="shared" ref="AI17:AR19" ca="1" si="19">IF(AND($C17="Ziel",AI$7&gt;=$E17,AI$7&lt;=$E17+$F17-1),2,IF(AND($C17="Meilenstein",AI$7&gt;=$E17,AI$7&lt;=$E17+$F17-1),1,""))</f>
        <v/>
      </c>
      <c r="AJ17" s="10" t="str">
        <f t="shared" ca="1" si="19"/>
        <v/>
      </c>
      <c r="AK17" s="10" t="str">
        <f t="shared" ca="1" si="19"/>
        <v/>
      </c>
      <c r="AL17" s="10" t="str">
        <f t="shared" ca="1" si="19"/>
        <v/>
      </c>
      <c r="AM17" s="10" t="str">
        <f t="shared" ca="1" si="19"/>
        <v/>
      </c>
      <c r="AN17" s="10" t="str">
        <f t="shared" ca="1" si="19"/>
        <v/>
      </c>
      <c r="AO17" s="10" t="str">
        <f t="shared" ca="1" si="19"/>
        <v/>
      </c>
      <c r="AP17" s="10" t="str">
        <f t="shared" ca="1" si="19"/>
        <v/>
      </c>
      <c r="AQ17" s="10" t="str">
        <f t="shared" ca="1" si="19"/>
        <v/>
      </c>
      <c r="AR17" s="10" t="str">
        <f t="shared" ca="1" si="19"/>
        <v/>
      </c>
      <c r="AS17" s="10" t="str">
        <f t="shared" ref="AS17:BB19" ca="1" si="20">IF(AND($C17="Ziel",AS$7&gt;=$E17,AS$7&lt;=$E17+$F17-1),2,IF(AND($C17="Meilenstein",AS$7&gt;=$E17,AS$7&lt;=$E17+$F17-1),1,""))</f>
        <v/>
      </c>
      <c r="AT17" s="10" t="str">
        <f t="shared" ca="1" si="20"/>
        <v/>
      </c>
      <c r="AU17" s="10" t="str">
        <f t="shared" ca="1" si="20"/>
        <v/>
      </c>
      <c r="AV17" s="10" t="str">
        <f t="shared" ca="1" si="20"/>
        <v/>
      </c>
      <c r="AW17" s="10" t="str">
        <f t="shared" ca="1" si="20"/>
        <v/>
      </c>
      <c r="AX17" s="10" t="str">
        <f t="shared" ca="1" si="20"/>
        <v/>
      </c>
      <c r="AY17" s="10" t="str">
        <f t="shared" ca="1" si="20"/>
        <v/>
      </c>
      <c r="AZ17" s="10" t="str">
        <f t="shared" ca="1" si="20"/>
        <v/>
      </c>
      <c r="BA17" s="10" t="str">
        <f t="shared" ca="1" si="20"/>
        <v/>
      </c>
      <c r="BB17" s="10" t="str">
        <f t="shared" ca="1" si="20"/>
        <v/>
      </c>
      <c r="BC17" s="10" t="str">
        <f t="shared" ref="BC17:BK19" ca="1" si="21">IF(AND($C17="Ziel",BC$7&gt;=$E17,BC$7&lt;=$E17+$F17-1),2,IF(AND($C17="Meilenstein",BC$7&gt;=$E17,BC$7&lt;=$E17+$F17-1),1,""))</f>
        <v/>
      </c>
      <c r="BD17" s="10" t="str">
        <f t="shared" ca="1" si="21"/>
        <v/>
      </c>
      <c r="BE17" s="10" t="str">
        <f t="shared" ca="1" si="21"/>
        <v/>
      </c>
      <c r="BF17" s="10" t="str">
        <f t="shared" ca="1" si="21"/>
        <v/>
      </c>
      <c r="BG17" s="10" t="str">
        <f t="shared" ca="1" si="21"/>
        <v/>
      </c>
      <c r="BH17" s="10" t="str">
        <f t="shared" ca="1" si="21"/>
        <v/>
      </c>
      <c r="BI17" s="10" t="str">
        <f t="shared" ca="1" si="21"/>
        <v/>
      </c>
      <c r="BJ17" s="10" t="str">
        <f t="shared" ca="1" si="21"/>
        <v/>
      </c>
      <c r="BK17" s="10" t="str">
        <f t="shared" ca="1" si="21"/>
        <v/>
      </c>
    </row>
    <row r="18" spans="1:63" s="1" customFormat="1" ht="40.15" customHeight="1" thickBot="1" x14ac:dyDescent="0.3">
      <c r="A18" s="4"/>
      <c r="B18" s="16" t="s">
        <v>10</v>
      </c>
      <c r="C18" s="12" t="s">
        <v>21</v>
      </c>
      <c r="D18" s="13">
        <v>0</v>
      </c>
      <c r="E18" s="132">
        <v>45068</v>
      </c>
      <c r="F18" s="15">
        <v>4</v>
      </c>
      <c r="G18" s="12"/>
      <c r="H18" s="10" t="str">
        <f t="shared" ca="1" si="16"/>
        <v/>
      </c>
      <c r="I18" s="10" t="str">
        <f t="shared" ca="1" si="16"/>
        <v/>
      </c>
      <c r="J18" s="10" t="str">
        <f t="shared" ca="1" si="16"/>
        <v/>
      </c>
      <c r="K18" s="10" t="str">
        <f t="shared" ca="1" si="16"/>
        <v/>
      </c>
      <c r="L18" s="10" t="str">
        <f t="shared" ca="1" si="16"/>
        <v/>
      </c>
      <c r="M18" s="10" t="str">
        <f t="shared" ca="1" si="16"/>
        <v/>
      </c>
      <c r="N18" s="10" t="str">
        <f t="shared" ca="1" si="11"/>
        <v/>
      </c>
      <c r="O18" s="10" t="str">
        <f t="shared" ca="1" si="11"/>
        <v/>
      </c>
      <c r="P18" s="10" t="str">
        <f t="shared" ca="1" si="11"/>
        <v/>
      </c>
      <c r="Q18" s="10" t="str">
        <f t="shared" ca="1" si="11"/>
        <v/>
      </c>
      <c r="R18" s="10" t="str">
        <f t="shared" ca="1" si="11"/>
        <v/>
      </c>
      <c r="S18" s="10" t="str">
        <f t="shared" ca="1" si="14"/>
        <v/>
      </c>
      <c r="T18" s="10" t="str">
        <f t="shared" ca="1" si="14"/>
        <v/>
      </c>
      <c r="U18" s="10" t="str">
        <f t="shared" ca="1" si="17"/>
        <v/>
      </c>
      <c r="V18" s="10" t="str">
        <f t="shared" ca="1" si="17"/>
        <v/>
      </c>
      <c r="W18" s="10" t="str">
        <f t="shared" ca="1" si="17"/>
        <v/>
      </c>
      <c r="X18" s="10" t="str">
        <f ca="1">IF(AND($C18="Ziel",X$7&gt;=$E18,X$7&lt;=$E18+$F18-1),2,IF(AND($C18="Meilenstein",X$7&gt;=$E18,X$7&lt;=$E18+$F18-1),1,""))</f>
        <v/>
      </c>
      <c r="Y18" s="10" t="str">
        <f t="shared" ref="Y18:Z20" ca="1" si="22">IF(AND($C18="Ziel",Y$7&gt;=$E18,Y$7&lt;=$E18+$F18-1),2,IF(AND($C18="Meilenstein",Y$7&gt;=$E18,Y$7&lt;=$E18+$F18-1),1,""))</f>
        <v/>
      </c>
      <c r="Z18" s="10" t="str">
        <f t="shared" ca="1" si="22"/>
        <v/>
      </c>
      <c r="AA18" s="10"/>
      <c r="AB18" s="102" t="str">
        <f ca="1">IF(AND($C18="Ziel",AC$7&gt;=$E18,AC$7&lt;=$E18+$F18-1),2,IF(AND($C18="Meilenstein",AC$7&gt;=$E18,AC$7&lt;=$E18+$F18-1),1,""))</f>
        <v/>
      </c>
      <c r="AC18" s="103" t="str">
        <f ca="1">IF(AND($C18="Ziel",AD$7&gt;=$E18,AD$7&lt;=$E18+$F18-1),2,IF(AND($C18="Meilenstein",AD$7&gt;=$E18,AD$7&lt;=$E18+$F18-1),1,""))</f>
        <v/>
      </c>
      <c r="AD18" s="63" t="str">
        <f ca="1">IF(AND($C18="Ziel",AE$7&gt;=$E18,AE$7&lt;=$E18+$F18-1),2,IF(AND($C18="Meilenstein",AE$7&gt;=$E18,AE$7&lt;=$E18+$F18-1),1,""))</f>
        <v/>
      </c>
      <c r="AE18" s="103" t="str">
        <f ca="1">IF(AND($C18="Ziel",AF$7&gt;=$E18,AF$7&lt;=$E18+$F18-1),2,IF(AND($C18="Meilenstein",AF$7&gt;=$E18,AF$7&lt;=$E18+$F18-1),1,""))</f>
        <v/>
      </c>
      <c r="AF18" s="104" t="str">
        <f ca="1">IF(AND($C18="Ziel",AG$7&gt;=$E18,AG$7&lt;=$E18+$F18-1),2,IF(AND($C18="Meilenstein",AG$7&gt;=$E18,AG$7&lt;=$E18+$F18-1),1,""))</f>
        <v/>
      </c>
      <c r="AG18" s="10" t="str">
        <f t="shared" ref="AG18" ca="1" si="23">IF(AND($C18="Ziel",AH$7&gt;=$E18,AH$7&lt;=$E18+$F18-1),2,IF(AND($C18="Meilenstein",AH$7&gt;=$E18,AH$7&lt;=$E18+$F18-1),1,""))</f>
        <v/>
      </c>
      <c r="AI18" s="10" t="str">
        <f t="shared" ca="1" si="19"/>
        <v/>
      </c>
      <c r="AJ18" s="10" t="str">
        <f t="shared" ca="1" si="19"/>
        <v/>
      </c>
      <c r="AK18" s="10" t="str">
        <f t="shared" ca="1" si="19"/>
        <v/>
      </c>
      <c r="AL18" s="10" t="str">
        <f t="shared" ca="1" si="19"/>
        <v/>
      </c>
      <c r="AM18" s="10" t="str">
        <f t="shared" ca="1" si="19"/>
        <v/>
      </c>
      <c r="AN18" s="10" t="str">
        <f t="shared" ca="1" si="19"/>
        <v/>
      </c>
      <c r="AO18" s="10" t="str">
        <f t="shared" ca="1" si="19"/>
        <v/>
      </c>
      <c r="AP18" s="10" t="str">
        <f t="shared" ca="1" si="19"/>
        <v/>
      </c>
      <c r="AQ18" s="10" t="str">
        <f t="shared" ca="1" si="19"/>
        <v/>
      </c>
      <c r="AR18" s="10" t="str">
        <f t="shared" ca="1" si="19"/>
        <v/>
      </c>
      <c r="AS18" s="10" t="str">
        <f t="shared" ca="1" si="20"/>
        <v/>
      </c>
      <c r="AT18" s="10" t="str">
        <f t="shared" ca="1" si="20"/>
        <v/>
      </c>
      <c r="AU18" s="10" t="str">
        <f t="shared" ca="1" si="20"/>
        <v/>
      </c>
      <c r="AV18" s="10" t="str">
        <f t="shared" ca="1" si="20"/>
        <v/>
      </c>
      <c r="AW18" s="10" t="str">
        <f t="shared" ca="1" si="20"/>
        <v/>
      </c>
      <c r="AX18" s="10" t="str">
        <f t="shared" ca="1" si="20"/>
        <v/>
      </c>
      <c r="AY18" s="10" t="str">
        <f t="shared" ca="1" si="20"/>
        <v/>
      </c>
      <c r="AZ18" s="10" t="str">
        <f t="shared" ca="1" si="20"/>
        <v/>
      </c>
      <c r="BA18" s="10" t="str">
        <f t="shared" ca="1" si="20"/>
        <v/>
      </c>
      <c r="BB18" s="10" t="str">
        <f t="shared" ca="1" si="20"/>
        <v/>
      </c>
      <c r="BC18" s="10" t="str">
        <f t="shared" ca="1" si="21"/>
        <v/>
      </c>
      <c r="BD18" s="10" t="str">
        <f t="shared" ca="1" si="21"/>
        <v/>
      </c>
      <c r="BE18" s="10" t="str">
        <f t="shared" ca="1" si="21"/>
        <v/>
      </c>
      <c r="BF18" s="10" t="str">
        <f t="shared" ca="1" si="21"/>
        <v/>
      </c>
      <c r="BG18" s="10" t="str">
        <f t="shared" ca="1" si="21"/>
        <v/>
      </c>
      <c r="BH18" s="10" t="str">
        <f t="shared" ca="1" si="21"/>
        <v/>
      </c>
      <c r="BI18" s="10" t="str">
        <f t="shared" ca="1" si="21"/>
        <v/>
      </c>
      <c r="BJ18" s="10" t="str">
        <f t="shared" ca="1" si="21"/>
        <v/>
      </c>
      <c r="BK18" s="10" t="str">
        <f t="shared" ca="1" si="21"/>
        <v/>
      </c>
    </row>
    <row r="19" spans="1:63" s="1" customFormat="1" ht="40.15" customHeight="1" thickBot="1" x14ac:dyDescent="0.3">
      <c r="A19" s="4"/>
      <c r="B19" s="51" t="s">
        <v>14</v>
      </c>
      <c r="C19" s="12"/>
      <c r="D19" s="13"/>
      <c r="E19" s="132"/>
      <c r="F19" s="15"/>
      <c r="G19" s="12"/>
      <c r="H19" s="10" t="str">
        <f t="shared" ca="1" si="16"/>
        <v/>
      </c>
      <c r="I19" s="10" t="str">
        <f t="shared" ca="1" si="16"/>
        <v/>
      </c>
      <c r="J19" s="10" t="str">
        <f t="shared" ca="1" si="16"/>
        <v/>
      </c>
      <c r="K19" s="10" t="str">
        <f t="shared" ca="1" si="16"/>
        <v/>
      </c>
      <c r="L19" s="10" t="str">
        <f t="shared" ca="1" si="16"/>
        <v/>
      </c>
      <c r="M19" s="10" t="str">
        <f t="shared" ca="1" si="16"/>
        <v/>
      </c>
      <c r="N19" s="10" t="str">
        <f t="shared" ca="1" si="11"/>
        <v/>
      </c>
      <c r="O19" s="10" t="str">
        <f t="shared" ca="1" si="11"/>
        <v/>
      </c>
      <c r="P19" s="10" t="str">
        <f t="shared" ca="1" si="11"/>
        <v/>
      </c>
      <c r="Q19" s="10" t="str">
        <f t="shared" ca="1" si="11"/>
        <v/>
      </c>
      <c r="R19" s="10" t="str">
        <f t="shared" ca="1" si="11"/>
        <v/>
      </c>
      <c r="S19" s="10" t="str">
        <f t="shared" ca="1" si="14"/>
        <v/>
      </c>
      <c r="T19" s="10" t="str">
        <f t="shared" ca="1" si="14"/>
        <v/>
      </c>
      <c r="U19" s="10" t="str">
        <f t="shared" ca="1" si="17"/>
        <v/>
      </c>
      <c r="V19" s="10" t="str">
        <f t="shared" ca="1" si="17"/>
        <v/>
      </c>
      <c r="W19" s="10" t="str">
        <f t="shared" ca="1" si="17"/>
        <v/>
      </c>
      <c r="X19" s="10" t="str">
        <f ca="1">IF(AND($C19="Ziel",X$7&gt;=$E19,X$7&lt;=$E19+$F19-1),2,IF(AND($C19="Meilenstein",X$7&gt;=$E19,X$7&lt;=$E19+$F19-1),1,""))</f>
        <v/>
      </c>
      <c r="Y19" s="10" t="str">
        <f t="shared" ca="1" si="22"/>
        <v/>
      </c>
      <c r="Z19" s="10" t="str">
        <f t="shared" ca="1" si="22"/>
        <v/>
      </c>
      <c r="AA19" s="10" t="str">
        <f t="shared" ref="AA19:AH20" ca="1" si="24">IF(AND($C19="Ziel",AA$7&gt;=$E19,AA$7&lt;=$E19+$F19-1),2,IF(AND($C19="Meilenstein",AA$7&gt;=$E19,AA$7&lt;=$E19+$F19-1),1,""))</f>
        <v/>
      </c>
      <c r="AB19" s="10" t="str">
        <f t="shared" ca="1" si="24"/>
        <v/>
      </c>
      <c r="AC19" s="57" t="str">
        <f t="shared" ca="1" si="24"/>
        <v/>
      </c>
      <c r="AD19" s="57" t="str">
        <f t="shared" ca="1" si="24"/>
        <v/>
      </c>
      <c r="AE19" s="57" t="str">
        <f t="shared" ca="1" si="24"/>
        <v/>
      </c>
      <c r="AF19" s="57" t="str">
        <f t="shared" ca="1" si="24"/>
        <v/>
      </c>
      <c r="AG19" s="57" t="str">
        <f t="shared" ca="1" si="24"/>
        <v/>
      </c>
      <c r="AH19" s="10" t="str">
        <f t="shared" ca="1" si="24"/>
        <v/>
      </c>
      <c r="AI19" s="10" t="str">
        <f t="shared" ca="1" si="19"/>
        <v/>
      </c>
      <c r="AJ19" s="10" t="str">
        <f t="shared" ca="1" si="19"/>
        <v/>
      </c>
      <c r="AK19" s="56" t="str">
        <f t="shared" ca="1" si="19"/>
        <v/>
      </c>
      <c r="AL19" s="56" t="str">
        <f t="shared" ca="1" si="19"/>
        <v/>
      </c>
      <c r="AM19" s="56" t="str">
        <f t="shared" ca="1" si="19"/>
        <v/>
      </c>
      <c r="AN19" s="56" t="str">
        <f t="shared" ca="1" si="19"/>
        <v/>
      </c>
      <c r="AO19" s="10" t="str">
        <f t="shared" ca="1" si="19"/>
        <v/>
      </c>
      <c r="AP19" s="10" t="str">
        <f t="shared" ca="1" si="19"/>
        <v/>
      </c>
      <c r="AQ19" s="10" t="str">
        <f t="shared" ca="1" si="19"/>
        <v/>
      </c>
      <c r="AR19" s="10" t="str">
        <f t="shared" ca="1" si="19"/>
        <v/>
      </c>
      <c r="AS19" s="10" t="str">
        <f t="shared" ca="1" si="20"/>
        <v/>
      </c>
      <c r="AT19" s="10" t="str">
        <f t="shared" ca="1" si="20"/>
        <v/>
      </c>
      <c r="AU19" s="10" t="str">
        <f t="shared" ca="1" si="20"/>
        <v/>
      </c>
      <c r="AV19" s="10" t="str">
        <f t="shared" ca="1" si="20"/>
        <v/>
      </c>
      <c r="AW19" s="10" t="str">
        <f t="shared" ca="1" si="20"/>
        <v/>
      </c>
      <c r="AX19" s="10" t="str">
        <f t="shared" ca="1" si="20"/>
        <v/>
      </c>
      <c r="AY19" s="10" t="str">
        <f t="shared" ca="1" si="20"/>
        <v/>
      </c>
      <c r="AZ19" s="10" t="str">
        <f t="shared" ca="1" si="20"/>
        <v/>
      </c>
      <c r="BA19" s="10" t="str">
        <f t="shared" ca="1" si="20"/>
        <v/>
      </c>
      <c r="BB19" s="10" t="str">
        <f t="shared" ca="1" si="20"/>
        <v/>
      </c>
      <c r="BC19" s="10" t="str">
        <f t="shared" ca="1" si="21"/>
        <v/>
      </c>
      <c r="BD19" s="10" t="str">
        <f t="shared" ca="1" si="21"/>
        <v/>
      </c>
      <c r="BE19" s="10" t="str">
        <f t="shared" ca="1" si="21"/>
        <v/>
      </c>
      <c r="BF19" s="10" t="str">
        <f t="shared" ca="1" si="21"/>
        <v/>
      </c>
      <c r="BG19" s="10" t="str">
        <f t="shared" ca="1" si="21"/>
        <v/>
      </c>
      <c r="BH19" s="10" t="str">
        <f t="shared" ca="1" si="21"/>
        <v/>
      </c>
      <c r="BI19" s="10" t="str">
        <f t="shared" ca="1" si="21"/>
        <v/>
      </c>
      <c r="BJ19" s="10" t="str">
        <f t="shared" ca="1" si="21"/>
        <v/>
      </c>
      <c r="BK19" s="10" t="str">
        <f t="shared" ca="1" si="21"/>
        <v/>
      </c>
    </row>
    <row r="20" spans="1:63" s="1" customFormat="1" ht="40.15" customHeight="1" thickBot="1" x14ac:dyDescent="0.3">
      <c r="A20" s="4"/>
      <c r="B20" s="16" t="s">
        <v>11</v>
      </c>
      <c r="C20" s="12" t="s">
        <v>22</v>
      </c>
      <c r="D20" s="13">
        <v>0</v>
      </c>
      <c r="E20" s="132">
        <v>45076</v>
      </c>
      <c r="F20" s="15">
        <v>3</v>
      </c>
      <c r="G20" s="12"/>
      <c r="H20" s="10" t="str">
        <f t="shared" ca="1" si="16"/>
        <v/>
      </c>
      <c r="I20" s="10" t="str">
        <f t="shared" ca="1" si="16"/>
        <v/>
      </c>
      <c r="J20" s="10" t="str">
        <f t="shared" ca="1" si="16"/>
        <v/>
      </c>
      <c r="K20" s="10" t="str">
        <f t="shared" ca="1" si="16"/>
        <v/>
      </c>
      <c r="L20" s="10" t="str">
        <f t="shared" ca="1" si="16"/>
        <v/>
      </c>
      <c r="M20" s="10" t="str">
        <f t="shared" ca="1" si="16"/>
        <v/>
      </c>
      <c r="N20" s="10" t="str">
        <f t="shared" ca="1" si="11"/>
        <v/>
      </c>
      <c r="O20" s="10" t="str">
        <f t="shared" ca="1" si="11"/>
        <v/>
      </c>
      <c r="P20" s="10" t="str">
        <f t="shared" ca="1" si="11"/>
        <v/>
      </c>
      <c r="Q20" s="10" t="str">
        <f t="shared" ca="1" si="11"/>
        <v/>
      </c>
      <c r="R20" s="10" t="str">
        <f t="shared" ca="1" si="11"/>
        <v/>
      </c>
      <c r="S20" s="10" t="str">
        <f t="shared" ca="1" si="14"/>
        <v/>
      </c>
      <c r="T20" s="10" t="str">
        <f t="shared" ca="1" si="14"/>
        <v/>
      </c>
      <c r="U20" s="10" t="str">
        <f t="shared" ca="1" si="17"/>
        <v/>
      </c>
      <c r="V20" s="10" t="str">
        <f t="shared" ca="1" si="17"/>
        <v/>
      </c>
      <c r="W20" s="10" t="str">
        <f t="shared" ca="1" si="17"/>
        <v/>
      </c>
      <c r="X20" s="10" t="str">
        <f ca="1">IF(AND($C20="Ziel",X$7&gt;=$E20,X$7&lt;=$E20+$F20-1),2,IF(AND($C20="Meilenstein",X$7&gt;=$E20,X$7&lt;=$E20+$F20-1),1,""))</f>
        <v/>
      </c>
      <c r="Y20" s="10" t="str">
        <f t="shared" ca="1" si="22"/>
        <v/>
      </c>
      <c r="Z20" s="10" t="str">
        <f t="shared" ca="1" si="22"/>
        <v/>
      </c>
      <c r="AA20" s="10" t="str">
        <f t="shared" ca="1" si="24"/>
        <v/>
      </c>
      <c r="AB20" s="10" t="str">
        <f t="shared" ca="1" si="24"/>
        <v/>
      </c>
      <c r="AC20" s="10" t="str">
        <f t="shared" ca="1" si="24"/>
        <v/>
      </c>
      <c r="AD20" s="10" t="str">
        <f t="shared" ca="1" si="24"/>
        <v/>
      </c>
      <c r="AE20" s="10" t="str">
        <f t="shared" ca="1" si="24"/>
        <v/>
      </c>
      <c r="AF20" s="10" t="str">
        <f t="shared" ca="1" si="24"/>
        <v/>
      </c>
      <c r="AG20" s="10" t="str">
        <f t="shared" ca="1" si="24"/>
        <v/>
      </c>
      <c r="AH20" s="10" t="str">
        <f t="shared" ca="1" si="24"/>
        <v/>
      </c>
      <c r="AI20" s="10" t="str">
        <f ca="1">IF(AND($C20="Ziel",AI$7&gt;=$E20,AI$7&lt;=$E20+$F20-1),2,IF(AND($C20="Meilenstein",AI$7&gt;=$E20,AI$7&lt;=$E20+$F20-1),1,""))</f>
        <v/>
      </c>
      <c r="AJ20" s="68" t="str">
        <f ca="1">IF(AND($C20="Ziel",AK$7&gt;=$E20,AK$7&lt;=$E20+$F20-1),2,IF(AND($C20="Meilenstein",AK$7&gt;=$E20,AK$7&lt;=$E20+$F20-1),1,""))</f>
        <v/>
      </c>
      <c r="AK20" s="64" t="str">
        <f ca="1">IF(AND($C20="Ziel",AL$7&gt;=$E20,AL$7&lt;=$E20+$F20-1),2,IF(AND($C20="Meilenstein",AL$7&gt;=$E20,AL$7&lt;=$E20+$F20-1),1,""))</f>
        <v/>
      </c>
      <c r="AL20" s="69" t="str">
        <f ca="1">IF(AND($C20="Ziel",AJ$7&gt;=$E20,AJ$7&lt;=$E20+$F20-1),2,IF(AND($C20="Meilenstein",AJ$7&gt;=$E20,AJ$7&lt;=$E20+$F20-1),1,""))</f>
        <v/>
      </c>
      <c r="AM20" s="70" t="str">
        <f ca="1">IF(AND($C20="Ziel",AL$7&gt;=$E20,AL$7&lt;=$E20+$F20-1),2,IF(AND($C20="Meilenstein",AL$7&gt;=$E20,AL$7&lt;=$E20+$F20-1),1,""))</f>
        <v/>
      </c>
      <c r="AN20" s="55" t="str">
        <f t="shared" ref="AN20:BK20" ca="1" si="25">IF(AND($C20="Ziel",AN$7&gt;=$E20,AN$7&lt;=$E20+$F20-1),2,IF(AND($C20="Meilenstein",AN$7&gt;=$E20,AN$7&lt;=$E20+$F20-1),1,""))</f>
        <v/>
      </c>
      <c r="AO20" s="55" t="str">
        <f t="shared" ca="1" si="25"/>
        <v/>
      </c>
      <c r="AP20" s="10" t="str">
        <f t="shared" ca="1" si="25"/>
        <v/>
      </c>
      <c r="AQ20" s="10" t="str">
        <f t="shared" ca="1" si="25"/>
        <v/>
      </c>
      <c r="AR20" s="10" t="str">
        <f t="shared" ca="1" si="25"/>
        <v/>
      </c>
      <c r="AS20" s="10" t="str">
        <f t="shared" ca="1" si="25"/>
        <v/>
      </c>
      <c r="AT20" s="10" t="str">
        <f t="shared" ca="1" si="25"/>
        <v/>
      </c>
      <c r="AU20" s="10" t="str">
        <f t="shared" ca="1" si="25"/>
        <v/>
      </c>
      <c r="AV20" s="10" t="str">
        <f t="shared" ca="1" si="25"/>
        <v/>
      </c>
      <c r="AW20" s="10" t="str">
        <f t="shared" ca="1" si="25"/>
        <v/>
      </c>
      <c r="AX20" s="10" t="str">
        <f t="shared" ca="1" si="25"/>
        <v/>
      </c>
      <c r="AY20" s="10" t="str">
        <f t="shared" ca="1" si="25"/>
        <v/>
      </c>
      <c r="AZ20" s="10" t="str">
        <f t="shared" ca="1" si="25"/>
        <v/>
      </c>
      <c r="BA20" s="10" t="str">
        <f t="shared" ca="1" si="25"/>
        <v/>
      </c>
      <c r="BB20" s="10" t="str">
        <f t="shared" ca="1" si="25"/>
        <v/>
      </c>
      <c r="BC20" s="10" t="str">
        <f t="shared" ca="1" si="25"/>
        <v/>
      </c>
      <c r="BD20" s="10" t="str">
        <f t="shared" ca="1" si="25"/>
        <v/>
      </c>
      <c r="BE20" s="10" t="str">
        <f t="shared" ca="1" si="25"/>
        <v/>
      </c>
      <c r="BF20" s="10" t="str">
        <f t="shared" ca="1" si="25"/>
        <v/>
      </c>
      <c r="BG20" s="10" t="str">
        <f t="shared" ca="1" si="25"/>
        <v/>
      </c>
      <c r="BH20" s="10" t="str">
        <f t="shared" ca="1" si="25"/>
        <v/>
      </c>
      <c r="BI20" s="10" t="str">
        <f t="shared" ca="1" si="25"/>
        <v/>
      </c>
      <c r="BJ20" s="10" t="str">
        <f t="shared" ca="1" si="25"/>
        <v/>
      </c>
      <c r="BK20" s="10" t="str">
        <f t="shared" ca="1" si="25"/>
        <v/>
      </c>
    </row>
  </sheetData>
  <mergeCells count="13">
    <mergeCell ref="H5:M5"/>
    <mergeCell ref="O5:T5"/>
    <mergeCell ref="V5:AA5"/>
    <mergeCell ref="AC5:AG5"/>
    <mergeCell ref="AI5:AO5"/>
    <mergeCell ref="AI4:AO4"/>
    <mergeCell ref="B2:G2"/>
    <mergeCell ref="H2:M2"/>
    <mergeCell ref="N2:S2"/>
    <mergeCell ref="H4:M4"/>
    <mergeCell ref="O4:T4"/>
    <mergeCell ref="V4:AA4"/>
    <mergeCell ref="AC4:AG4"/>
  </mergeCells>
  <conditionalFormatting sqref="D9:D20">
    <cfRule type="dataBar" priority="26">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H14 H16:T16 X16 H18:AA18 H17:AF17 H20:AI20 L14:M14 I13:K14 H7:BJ12 S14:BJ14 H15:BJ15 Z16:BJ16 AI17:BJ18 AN20:BJ20 H19:BJ19 L13:BJ13">
    <cfRule type="expression" dxfId="387" priority="22">
      <formula>AND(TODAY()&gt;=H$7,TODAY()&lt;I$7)</formula>
    </cfRule>
  </conditionalFormatting>
  <conditionalFormatting sqref="H6:AL6">
    <cfRule type="expression" dxfId="386" priority="25">
      <formula>H$7&lt;=EOMONTH($H$7,0)</formula>
    </cfRule>
  </conditionalFormatting>
  <conditionalFormatting sqref="I6:BK6">
    <cfRule type="expression" dxfId="385" priority="24">
      <formula>AND(I$7&lt;=EOMONTH($H$7,2),I$7&gt;EOMONTH($H$7,0),I$7&gt;EOMONTH($H$7,1))</formula>
    </cfRule>
  </conditionalFormatting>
  <conditionalFormatting sqref="H6:BK6">
    <cfRule type="expression" dxfId="384" priority="23">
      <formula>AND(H$7&lt;=EOMONTH($H$7,1),H$7&gt;EOMONTH($H$7,0))</formula>
    </cfRule>
  </conditionalFormatting>
  <conditionalFormatting sqref="H10:BK12 H14 S14:BK14 H15:BK15 H16:T16 Z16:BK16 X16 H18:AA18 H17:AF17 H19:BK19 AI17:BK18 H20:AI20 AN20:BK20 L14:M14 I13:K14">
    <cfRule type="expression" dxfId="383" priority="34" stopIfTrue="1">
      <formula>AND($C10="Geringes Risiko",H$7&gt;=$E10,H$7&lt;=$E10+$F10-1)</formula>
    </cfRule>
    <cfRule type="expression" dxfId="382" priority="35" stopIfTrue="1">
      <formula>AND($C10="Hohes Risiko",H$7&gt;=$E10,H$7&lt;=$E10+$F10-1)</formula>
    </cfRule>
    <cfRule type="expression" dxfId="381" priority="36" stopIfTrue="1">
      <formula>AND($C10="Im Plan",H$7&gt;=$E10,H$7&lt;=$E10+$F10-1)</formula>
    </cfRule>
    <cfRule type="expression" dxfId="380" priority="37" stopIfTrue="1">
      <formula>AND($C10="Mittleres Risiko",H$7&gt;=$E10,H$7&lt;=$E10+$F10-1)</formula>
    </cfRule>
    <cfRule type="expression" dxfId="379" priority="38" stopIfTrue="1">
      <formula>AND(LEN($C10)=0,H$7&gt;=$E10,H$7&lt;=$E10+$F10-1)</formula>
    </cfRule>
  </conditionalFormatting>
  <conditionalFormatting sqref="AG17:AG18 AH17 AJ20:AK20">
    <cfRule type="expression" dxfId="378" priority="15">
      <formula>AND(TODAY()&gt;=AH$7,TODAY()&lt;AI$7)</formula>
    </cfRule>
  </conditionalFormatting>
  <conditionalFormatting sqref="AM20">
    <cfRule type="expression" dxfId="377" priority="58">
      <formula>AND(TODAY()&gt;=AL$7,TODAY()&lt;AM$7)</formula>
    </cfRule>
  </conditionalFormatting>
  <conditionalFormatting sqref="AL20">
    <cfRule type="expression" dxfId="376" priority="71">
      <formula>AND(TODAY()&gt;=AJ$7,TODAY()&lt;AK$7)</formula>
    </cfRule>
  </conditionalFormatting>
  <conditionalFormatting sqref="AL20">
    <cfRule type="expression" dxfId="375" priority="77" stopIfTrue="1">
      <formula>AND($C20="Geringes Risiko",AJ$7&gt;=$E20,AJ$7&lt;=$E20+$F20-1)</formula>
    </cfRule>
    <cfRule type="expression" dxfId="374" priority="78" stopIfTrue="1">
      <formula>AND($C20="Hohes Risiko",AJ$7&gt;=$E20,AJ$7&lt;=$E20+$F20-1)</formula>
    </cfRule>
    <cfRule type="expression" dxfId="373" priority="79" stopIfTrue="1">
      <formula>AND($C20="Im Plan",AJ$7&gt;=$E20,AJ$7&lt;=$E20+$F20-1)</formula>
    </cfRule>
    <cfRule type="expression" dxfId="372" priority="80" stopIfTrue="1">
      <formula>AND($C20="Mittleres Risiko",AJ$7&gt;=$E20,AJ$7&lt;=$E20+$F20-1)</formula>
    </cfRule>
    <cfRule type="expression" dxfId="371" priority="81" stopIfTrue="1">
      <formula>AND(LEN($C20)=0,AJ$7&gt;=$E20,AJ$7&lt;=$E20+$F20-1)</formula>
    </cfRule>
  </conditionalFormatting>
  <conditionalFormatting sqref="N14:R14 U16:V16 AB18:AF18">
    <cfRule type="expression" dxfId="370" priority="168">
      <formula>AND(TODAY()&gt;=O$7,TODAY()&lt;P$7)</formula>
    </cfRule>
  </conditionalFormatting>
  <conditionalFormatting sqref="N14:R14 U16:V16 AB18:AG18 AG17:AH17 AJ20:AK20">
    <cfRule type="expression" dxfId="369" priority="190" stopIfTrue="1">
      <formula>AND($C14="Geringes Risiko",O$7&gt;=$E14,O$7&lt;=$E14+$F14-1)</formula>
    </cfRule>
    <cfRule type="expression" dxfId="368" priority="191" stopIfTrue="1">
      <formula>AND($C14="Hohes Risiko",O$7&gt;=$E14,O$7&lt;=$E14+$F14-1)</formula>
    </cfRule>
    <cfRule type="expression" dxfId="367" priority="192" stopIfTrue="1">
      <formula>AND($C14="Im Plan",O$7&gt;=$E14,O$7&lt;=$E14+$F14-1)</formula>
    </cfRule>
    <cfRule type="expression" dxfId="366" priority="193" stopIfTrue="1">
      <formula>AND($C14="Mittleres Risiko",O$7&gt;=$E14,O$7&lt;=$E14+$F14-1)</formula>
    </cfRule>
    <cfRule type="expression" dxfId="365" priority="194" stopIfTrue="1">
      <formula>AND(LEN($C14)=0,O$7&gt;=$E14,O$7&lt;=$E14+$F14-1)</formula>
    </cfRule>
  </conditionalFormatting>
  <conditionalFormatting sqref="W16">
    <cfRule type="expression" dxfId="364" priority="196">
      <formula>AND(TODAY()&gt;=Y$7,TODAY()&lt;Z$7)</formula>
    </cfRule>
  </conditionalFormatting>
  <conditionalFormatting sqref="W16">
    <cfRule type="expression" dxfId="363" priority="218" stopIfTrue="1">
      <formula>AND($C16="Geringes Risiko",Y$7&gt;=$E16,Y$7&lt;=$E16+$F16-1)</formula>
    </cfRule>
    <cfRule type="expression" dxfId="362" priority="219" stopIfTrue="1">
      <formula>AND($C16="Hohes Risiko",Y$7&gt;=$E16,Y$7&lt;=$E16+$F16-1)</formula>
    </cfRule>
    <cfRule type="expression" dxfId="361" priority="220" stopIfTrue="1">
      <formula>AND($C16="Im Plan",Y$7&gt;=$E16,Y$7&lt;=$E16+$F16-1)</formula>
    </cfRule>
    <cfRule type="expression" dxfId="360" priority="221" stopIfTrue="1">
      <formula>AND($C16="Mittleres Risiko",Y$7&gt;=$E16,Y$7&lt;=$E16+$F16-1)</formula>
    </cfRule>
    <cfRule type="expression" dxfId="359" priority="222" stopIfTrue="1">
      <formula>AND(LEN($C16)=0,Y$7&gt;=$E16,Y$7&lt;=$E16+$F16-1)</formula>
    </cfRule>
  </conditionalFormatting>
  <conditionalFormatting sqref="AM20">
    <cfRule type="expression" dxfId="358" priority="290" stopIfTrue="1">
      <formula>AND($C20="Geringes Risiko",AL$7&gt;=$E20,AL$7&lt;=$E20+$F20-1)</formula>
    </cfRule>
    <cfRule type="expression" dxfId="357" priority="291" stopIfTrue="1">
      <formula>AND($C20="Hohes Risiko",AL$7&gt;=$E20,AL$7&lt;=$E20+$F20-1)</formula>
    </cfRule>
    <cfRule type="expression" dxfId="356" priority="292" stopIfTrue="1">
      <formula>AND($C20="Im Plan",AL$7&gt;=$E20,AL$7&lt;=$E20+$F20-1)</formula>
    </cfRule>
    <cfRule type="expression" dxfId="355" priority="293" stopIfTrue="1">
      <formula>AND($C20="Mittleres Risiko",AL$7&gt;=$E20,AL$7&lt;=$E20+$F20-1)</formula>
    </cfRule>
    <cfRule type="expression" dxfId="354" priority="294" stopIfTrue="1">
      <formula>AND(LEN($C20)=0,AL$7&gt;=$E20,AL$7&lt;=$E20+$F20-1)</formula>
    </cfRule>
  </conditionalFormatting>
  <conditionalFormatting sqref="H13">
    <cfRule type="expression" dxfId="353" priority="1">
      <formula>AND(TODAY()&gt;=H$7,TODAY()&lt;I$7)</formula>
    </cfRule>
  </conditionalFormatting>
  <conditionalFormatting sqref="H13 L13:BK13">
    <cfRule type="expression" dxfId="352" priority="2" stopIfTrue="1">
      <formula>AND($C13="Geringes Risiko",H$7&gt;=$E13,H$7&lt;=$E13+$F13-1)</formula>
    </cfRule>
    <cfRule type="expression" dxfId="351" priority="3" stopIfTrue="1">
      <formula>AND($C13="Hohes Risiko",H$7&gt;=$E13,H$7&lt;=$E13+$F13-1)</formula>
    </cfRule>
    <cfRule type="expression" dxfId="350" priority="4" stopIfTrue="1">
      <formula>AND($C13="Im Plan",H$7&gt;=$E13,H$7&lt;=$E13+$F13-1)</formula>
    </cfRule>
    <cfRule type="expression" dxfId="349" priority="5" stopIfTrue="1">
      <formula>AND($C13="Mittleres Risiko",H$7&gt;=$E13,H$7&lt;=$E13+$F13-1)</formula>
    </cfRule>
    <cfRule type="expression" dxfId="348" priority="6" stopIfTrue="1">
      <formula>AND(LEN($C13)=0,H$7&gt;=$E13,H$7&lt;=$E13+$F13-1)</formula>
    </cfRule>
  </conditionalFormatting>
  <conditionalFormatting sqref="BK7:BK20">
    <cfRule type="expression" dxfId="347" priority="807">
      <formula>AND(TODAY()&gt;=BK$7,TODAY()&lt;#REF!)</formula>
    </cfRule>
  </conditionalFormatting>
  <dataValidations xWindow="238" yWindow="444" count="10">
    <dataValidation type="whole" operator="greaterThanOrEqual" allowBlank="1" showInputMessage="1" promptTitle="Scrollschrittweite" prompt="Das Ändern dieser Zahl bewirkt ein Scrollen in der Gantt-Diagrammansicht." sqref="C7" xr:uid="{662A47A0-7258-440E-8D71-BC54CBC9C651}">
      <formula1>0</formula1>
    </dataValidation>
    <dataValidation type="list" allowBlank="1" showInputMessage="1" showErrorMessage="1" sqref="C10 C15 C17 C19" xr:uid="{12A8278F-D51D-4B98-A311-DB5FCD18D214}">
      <formula1>"Ziel,Meilenstein,Im Plan, Geringes Risiko, Mittleres Risiko, Hohes Risiko"</formula1>
    </dataValidation>
    <dataValidation type="list" allowBlank="1" showInputMessage="1" sqref="C11 C13" xr:uid="{218D9212-09C8-4DA2-9014-64503951B170}">
      <formula1>"Ziel,Meilenstein,Im Plan, Geringes Risiko, Mittleres Risiko, Hohes Risiko"</formula1>
    </dataValidation>
    <dataValidation allowBlank="1" showInputMessage="1" showErrorMessage="1" promptTitle="Erstellen eines Gantt-Diagramms " sqref="A2" xr:uid="{E4602294-DCCD-4B4D-A916-B5520C80CF80}"/>
    <dataValidation allowBlank="1" showInputMessage="1" showErrorMessage="1" prompt="Geben Sie den Firmennamen in Zelle B4._x000a_Eine Legende befindet sich in den Zellen I4 bis AC4. Das Legendenetikett befindet sich in Zelle G4." sqref="A4" xr:uid="{162198D7-BB96-453A-BB1C-71A472FB68F5}"/>
    <dataValidation allowBlank="1" showInputMessage="1" showErrorMessage="1" sqref="A6 A11 A13" xr:uid="{D018285A-B1BB-4604-A67E-E25F048BC864}"/>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544BB7A-7F3E-469D-9CB6-4B9BACED7ACE}"/>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737D7247-B514-41B2-94CC-2F538E17DE66}"/>
    <dataValidation type="list" allowBlank="1" showInputMessage="1" showErrorMessage="1" sqref="C16 C20 C18 C14" xr:uid="{146642EA-0634-479E-B331-B633905B491E}">
      <formula1>"API,Planettes,Satelites,UI"</formula1>
    </dataValidation>
    <dataValidation type="list" allowBlank="1" showInputMessage="1" showErrorMessage="1" sqref="C12" xr:uid="{97A8C437-E4EE-4377-B50C-11430CA5C1B5}">
      <formula1>"Base du projet,API,Planettes,Satelites,UI"</formula1>
    </dataValidation>
  </dataValidations>
  <pageMargins left="0.51181102362204722" right="0.51181102362204722" top="0.51181102362204722" bottom="0.51181102362204722" header="0.31496062992125984" footer="0.31496062992125984"/>
  <pageSetup paperSize="9" scale="44" orientation="landscape" r:id="rId1"/>
  <headerFooter>
    <oddFooter>Page &amp;P de &amp;N</oddFooter>
  </headerFooter>
  <rowBreaks count="1" manualBreakCount="1">
    <brk id="14" max="16383" man="1"/>
  </rowBreaks>
  <colBreaks count="3" manualBreakCount="3">
    <brk id="4" max="1048575" man="1"/>
    <brk id="26" max="35" man="1"/>
    <brk id="51" max="1048575" man="1"/>
  </colBreaks>
  <ignoredErrors>
    <ignoredError sqref="N14:R14 U16:AP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leiste 1">
              <controlPr defaultSize="0" autoPict="0" altText="Scrollleiste, um entlang der Gantt-Projektzeitachse zu scrollen.">
                <anchor moveWithCells="1">
                  <from>
                    <xdr:col>7</xdr:col>
                    <xdr:colOff>28575</xdr:colOff>
                    <xdr:row>7</xdr:row>
                    <xdr:rowOff>57150</xdr:rowOff>
                  </from>
                  <to>
                    <xdr:col>62</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D9:D20</xm:sqref>
        </x14:conditionalFormatting>
        <x14:conditionalFormatting xmlns:xm="http://schemas.microsoft.com/office/excel/2006/main">
          <x14:cfRule type="iconSet" priority="21" id="{F00727B8-B1AE-4CD7-BBF3-BEC73BEF03B8}">
            <x14:iconSet iconSet="3Stars" showValue="0" custom="1">
              <x14:cfvo type="percent">
                <xm:f>0</xm:f>
              </x14:cfvo>
              <x14:cfvo type="num">
                <xm:f>1</xm:f>
              </x14:cfvo>
              <x14:cfvo type="num">
                <xm:f>2</xm:f>
              </x14:cfvo>
              <x14:cfIcon iconSet="NoIcons" iconId="0"/>
              <x14:cfIcon iconSet="3Flags" iconId="1"/>
              <x14:cfIcon iconSet="3Signs" iconId="0"/>
            </x14:iconSet>
          </x14:cfRule>
          <xm:sqref>AG18 H17:BK17</xm:sqref>
        </x14:conditionalFormatting>
        <x14:conditionalFormatting xmlns:xm="http://schemas.microsoft.com/office/excel/2006/main">
          <x14:cfRule type="iconSet" priority="14" id="{BD3B5D20-A757-4E6F-893D-A2020F818BA5}">
            <x14:iconSet iconSet="3Stars" showValue="0" custom="1">
              <x14:cfvo type="percent">
                <xm:f>0</xm:f>
              </x14:cfvo>
              <x14:cfvo type="num">
                <xm:f>1</xm:f>
              </x14:cfvo>
              <x14:cfvo type="num">
                <xm:f>2</xm:f>
              </x14:cfvo>
              <x14:cfIcon iconSet="NoIcons" iconId="0"/>
              <x14:cfIcon iconSet="3Flags" iconId="1"/>
              <x14:cfIcon iconSet="3Signs" iconId="0"/>
            </x14:iconSet>
          </x14:cfRule>
          <xm:sqref>H19:BK19</xm:sqref>
        </x14:conditionalFormatting>
        <x14:conditionalFormatting xmlns:xm="http://schemas.microsoft.com/office/excel/2006/main">
          <x14:cfRule type="iconSet" priority="27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AI18:BK18 H18:AG18 H10:BK12 H15:BK15 Z16:BK16 H16:X16 H20:BK20 H14 L14:BK14 I13:K14</xm:sqref>
        </x14:conditionalFormatting>
        <x14:conditionalFormatting xmlns:xm="http://schemas.microsoft.com/office/excel/2006/main">
          <x14:cfRule type="iconSet" priority="7" id="{8DBFB699-EA1D-4DCA-89EA-8BFCC85E8F6F}">
            <x14:iconSet iconSet="3Stars" showValue="0" custom="1">
              <x14:cfvo type="percent">
                <xm:f>0</xm:f>
              </x14:cfvo>
              <x14:cfvo type="num">
                <xm:f>1</xm:f>
              </x14:cfvo>
              <x14:cfvo type="num">
                <xm:f>2</xm:f>
              </x14:cfvo>
              <x14:cfIcon iconSet="NoIcons" iconId="0"/>
              <x14:cfIcon iconSet="3Flags" iconId="1"/>
              <x14:cfIcon iconSet="3Signs" iconId="0"/>
            </x14:iconSet>
          </x14:cfRule>
          <xm:sqref>H13 L13:BK13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2BBA-A89E-4D66-A097-57E6D59FCDB0}">
  <sheetPr>
    <pageSetUpPr fitToPage="1"/>
  </sheetPr>
  <dimension ref="A1:AO48"/>
  <sheetViews>
    <sheetView showGridLines="0" tabSelected="1" topLeftCell="A17" zoomScale="85" zoomScaleNormal="85" workbookViewId="0">
      <selection activeCell="Q15" sqref="Q15"/>
    </sheetView>
  </sheetViews>
  <sheetFormatPr baseColWidth="10" defaultColWidth="8.85546875" defaultRowHeight="30" customHeight="1" x14ac:dyDescent="0.25"/>
  <cols>
    <col min="1" max="1" width="4.7109375" style="4" customWidth="1"/>
    <col min="2" max="2" width="36.7109375" customWidth="1"/>
    <col min="3" max="3" width="21" customWidth="1"/>
    <col min="4" max="4" width="15.7109375" customWidth="1"/>
    <col min="5" max="5" width="15.85546875" style="2" customWidth="1"/>
    <col min="6" max="6" width="14.5703125" customWidth="1"/>
    <col min="7" max="7" width="10.28515625" customWidth="1"/>
    <col min="8" max="41" width="3.5703125" customWidth="1"/>
  </cols>
  <sheetData>
    <row r="1" spans="1:41" ht="25.15" customHeight="1" x14ac:dyDescent="0.25"/>
    <row r="2" spans="1:41" ht="49.9" customHeight="1" x14ac:dyDescent="0.25">
      <c r="A2" s="5"/>
      <c r="B2" s="134" t="s">
        <v>106</v>
      </c>
      <c r="C2" s="134"/>
      <c r="D2" s="134"/>
      <c r="E2" s="134"/>
      <c r="F2" s="134"/>
      <c r="G2" s="134"/>
      <c r="H2" s="135"/>
      <c r="I2" s="135"/>
      <c r="J2" s="135"/>
      <c r="K2" s="135"/>
      <c r="L2" s="135"/>
      <c r="M2" s="135"/>
      <c r="N2" s="136"/>
      <c r="O2" s="136"/>
      <c r="P2" s="136"/>
      <c r="Q2" s="136"/>
      <c r="R2" s="136"/>
      <c r="S2" s="136"/>
      <c r="T2" s="17"/>
      <c r="U2" s="17"/>
      <c r="V2" s="17"/>
      <c r="W2" s="17"/>
      <c r="X2" s="17"/>
      <c r="Y2" s="17"/>
      <c r="Z2" s="17"/>
      <c r="AA2" s="17"/>
      <c r="AB2" s="17"/>
      <c r="AC2" s="17"/>
      <c r="AD2" s="17"/>
      <c r="AE2" s="17"/>
      <c r="AF2" s="17"/>
      <c r="AG2" s="17"/>
      <c r="AH2" s="17"/>
      <c r="AI2" s="17"/>
      <c r="AJ2" s="17"/>
      <c r="AK2" s="17"/>
      <c r="AL2" s="17"/>
      <c r="AM2" s="17"/>
      <c r="AN2" s="17"/>
      <c r="AO2" s="17"/>
    </row>
    <row r="3" spans="1:41" ht="19.899999999999999" customHeight="1" x14ac:dyDescent="0.25">
      <c r="A3" s="5"/>
      <c r="B3" s="18"/>
      <c r="C3" s="19"/>
      <c r="D3" s="20"/>
      <c r="E3" s="21"/>
      <c r="F3" s="20"/>
      <c r="G3" s="20"/>
      <c r="H3" s="33"/>
      <c r="I3" s="1"/>
      <c r="J3" s="1"/>
      <c r="K3" s="1"/>
    </row>
    <row r="4" spans="1:41" ht="30" customHeight="1" x14ac:dyDescent="0.25">
      <c r="A4" s="5"/>
      <c r="B4" s="22" t="s">
        <v>55</v>
      </c>
      <c r="C4" s="23"/>
      <c r="D4" s="25"/>
      <c r="E4" s="26"/>
      <c r="F4" s="34" t="s">
        <v>36</v>
      </c>
      <c r="G4" s="27"/>
      <c r="H4" s="137" t="s">
        <v>53</v>
      </c>
      <c r="I4" s="137"/>
      <c r="J4" s="137"/>
      <c r="K4" s="137"/>
      <c r="L4" s="137"/>
      <c r="M4" s="137"/>
      <c r="O4" s="138" t="s">
        <v>19</v>
      </c>
      <c r="P4" s="138"/>
      <c r="Q4" s="138"/>
      <c r="R4" s="138"/>
      <c r="S4" s="138"/>
      <c r="T4" s="138"/>
      <c r="V4" s="139" t="s">
        <v>20</v>
      </c>
      <c r="W4" s="139"/>
      <c r="X4" s="139"/>
      <c r="Y4" s="139"/>
      <c r="Z4" s="139"/>
      <c r="AA4" s="139"/>
      <c r="AC4" s="140" t="s">
        <v>21</v>
      </c>
      <c r="AD4" s="140"/>
      <c r="AE4" s="140"/>
      <c r="AF4" s="140"/>
      <c r="AG4" s="140"/>
      <c r="AI4" s="133" t="s">
        <v>22</v>
      </c>
      <c r="AJ4" s="133"/>
      <c r="AK4" s="133"/>
      <c r="AL4" s="133"/>
      <c r="AM4" s="133"/>
      <c r="AN4" s="133"/>
      <c r="AO4" s="133"/>
    </row>
    <row r="5" spans="1:41" ht="76.5" customHeight="1" x14ac:dyDescent="0.25">
      <c r="A5" s="5" t="s">
        <v>2</v>
      </c>
      <c r="B5" s="28" t="s">
        <v>56</v>
      </c>
      <c r="C5" s="24"/>
      <c r="D5" s="25"/>
      <c r="E5" s="26"/>
      <c r="F5" s="20" t="s">
        <v>54</v>
      </c>
      <c r="G5" s="25"/>
      <c r="H5" s="141" t="s">
        <v>59</v>
      </c>
      <c r="I5" s="141"/>
      <c r="J5" s="141"/>
      <c r="K5" s="141"/>
      <c r="L5" s="141"/>
      <c r="M5" s="141"/>
      <c r="N5" s="105"/>
      <c r="O5" s="141" t="s">
        <v>60</v>
      </c>
      <c r="P5" s="141"/>
      <c r="Q5" s="141"/>
      <c r="R5" s="141"/>
      <c r="S5" s="141"/>
      <c r="T5" s="141"/>
      <c r="U5" s="105"/>
      <c r="V5" s="141" t="s">
        <v>61</v>
      </c>
      <c r="W5" s="141"/>
      <c r="X5" s="141"/>
      <c r="Y5" s="141"/>
      <c r="Z5" s="141"/>
      <c r="AA5" s="141"/>
      <c r="AB5" s="105"/>
      <c r="AC5" s="141" t="s">
        <v>99</v>
      </c>
      <c r="AD5" s="141"/>
      <c r="AE5" s="141"/>
      <c r="AF5" s="141"/>
      <c r="AG5" s="141"/>
      <c r="AH5" s="105"/>
      <c r="AI5" s="141" t="s">
        <v>57</v>
      </c>
      <c r="AJ5" s="141"/>
      <c r="AK5" s="141"/>
      <c r="AL5" s="141"/>
      <c r="AM5" s="141"/>
      <c r="AN5" s="141"/>
      <c r="AO5" s="141"/>
    </row>
    <row r="6" spans="1:41" ht="30" customHeight="1" x14ac:dyDescent="0.25">
      <c r="A6" s="5"/>
      <c r="B6" s="29" t="s">
        <v>6</v>
      </c>
      <c r="C6" s="14">
        <v>45048</v>
      </c>
      <c r="D6" s="25"/>
      <c r="E6" s="26"/>
      <c r="F6" s="25"/>
      <c r="G6" s="25"/>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row>
    <row r="7" spans="1:41" ht="30" customHeight="1" x14ac:dyDescent="0.25">
      <c r="A7" s="5"/>
      <c r="B7" s="53"/>
      <c r="C7" s="31"/>
      <c r="D7" s="25"/>
      <c r="E7" s="25"/>
      <c r="F7" s="25"/>
      <c r="G7" s="25"/>
      <c r="H7" s="107"/>
      <c r="I7" s="108"/>
      <c r="J7" s="108"/>
      <c r="K7" s="108"/>
      <c r="L7" s="108"/>
      <c r="M7" s="108"/>
      <c r="N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row>
    <row r="8" spans="1:41" ht="40.15" customHeight="1" x14ac:dyDescent="0.25">
      <c r="A8" s="5" t="s">
        <v>3</v>
      </c>
      <c r="B8" s="111" t="s">
        <v>66</v>
      </c>
      <c r="C8" s="112" t="s">
        <v>15</v>
      </c>
      <c r="D8" s="112" t="s">
        <v>17</v>
      </c>
      <c r="E8" s="112" t="s">
        <v>82</v>
      </c>
      <c r="F8" s="112" t="s">
        <v>102</v>
      </c>
      <c r="G8" s="112" t="s">
        <v>69</v>
      </c>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row>
    <row r="9" spans="1:41" ht="30" hidden="1" customHeight="1" x14ac:dyDescent="0.35">
      <c r="B9" s="113"/>
      <c r="C9" s="114"/>
      <c r="D9" s="114"/>
      <c r="E9" s="115" t="s">
        <v>0</v>
      </c>
      <c r="F9" s="116"/>
      <c r="G9" s="116"/>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0"/>
      <c r="AM9" s="110"/>
      <c r="AN9" s="110"/>
      <c r="AO9" s="110"/>
    </row>
    <row r="10" spans="1:41" s="1" customFormat="1" ht="40.15" customHeight="1" x14ac:dyDescent="0.25">
      <c r="A10" s="5"/>
      <c r="B10" s="117" t="s">
        <v>64</v>
      </c>
      <c r="C10" s="117"/>
      <c r="D10" s="117"/>
      <c r="E10" s="117"/>
      <c r="F10" s="117"/>
      <c r="G10" s="11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row>
    <row r="11" spans="1:41" s="1" customFormat="1" ht="54.75" customHeight="1" x14ac:dyDescent="0.25">
      <c r="A11" s="5"/>
      <c r="B11" s="146" t="s">
        <v>67</v>
      </c>
      <c r="C11" s="147" t="s">
        <v>53</v>
      </c>
      <c r="D11" s="148">
        <v>1</v>
      </c>
      <c r="E11" s="149">
        <v>45049</v>
      </c>
      <c r="F11" s="150">
        <v>1.5</v>
      </c>
      <c r="G11" s="150">
        <v>0.75</v>
      </c>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row>
    <row r="12" spans="1:41" s="1" customFormat="1" ht="54.75" customHeight="1" x14ac:dyDescent="0.25">
      <c r="A12" s="5"/>
      <c r="B12" s="118" t="s">
        <v>68</v>
      </c>
      <c r="C12" s="119" t="s">
        <v>53</v>
      </c>
      <c r="D12" s="120">
        <v>1</v>
      </c>
      <c r="E12" s="121">
        <v>45049</v>
      </c>
      <c r="F12" s="122">
        <v>0.75</v>
      </c>
      <c r="G12" s="122">
        <v>0.75</v>
      </c>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row>
    <row r="13" spans="1:41" s="1" customFormat="1" ht="54.75" customHeight="1" x14ac:dyDescent="0.25">
      <c r="A13" s="5"/>
      <c r="B13" s="146" t="s">
        <v>103</v>
      </c>
      <c r="C13" s="147" t="s">
        <v>53</v>
      </c>
      <c r="D13" s="148">
        <v>1</v>
      </c>
      <c r="E13" s="149">
        <v>45049</v>
      </c>
      <c r="F13" s="150">
        <v>0.75</v>
      </c>
      <c r="G13" s="150">
        <v>1</v>
      </c>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row>
    <row r="14" spans="1:41" s="1" customFormat="1" ht="54.75" customHeight="1" x14ac:dyDescent="0.25">
      <c r="A14" s="4"/>
      <c r="B14" s="146" t="s">
        <v>70</v>
      </c>
      <c r="C14" s="147" t="s">
        <v>53</v>
      </c>
      <c r="D14" s="148">
        <v>1</v>
      </c>
      <c r="E14" s="149">
        <v>45049</v>
      </c>
      <c r="F14" s="150">
        <v>0.75</v>
      </c>
      <c r="G14" s="150">
        <v>1</v>
      </c>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row>
    <row r="15" spans="1:41" s="1" customFormat="1" ht="54.75" customHeight="1" x14ac:dyDescent="0.25">
      <c r="A15" s="4"/>
      <c r="B15" s="146" t="s">
        <v>101</v>
      </c>
      <c r="C15" s="147" t="s">
        <v>53</v>
      </c>
      <c r="D15" s="148">
        <v>1</v>
      </c>
      <c r="E15" s="149">
        <v>45051</v>
      </c>
      <c r="F15" s="150">
        <v>1.5</v>
      </c>
      <c r="G15" s="150">
        <v>2.25</v>
      </c>
      <c r="H15" s="97"/>
      <c r="I15" s="97"/>
      <c r="J15" s="97"/>
      <c r="K15" s="97"/>
      <c r="L15" s="97"/>
      <c r="M15" s="97"/>
      <c r="N15" s="97"/>
      <c r="O15" s="97"/>
      <c r="P15" s="97"/>
      <c r="Q15" s="97"/>
      <c r="R15" s="97"/>
      <c r="S15" s="97"/>
      <c r="T15" s="97"/>
      <c r="U15" s="97"/>
      <c r="V15" s="97"/>
      <c r="W15" s="97"/>
      <c r="X15" s="97"/>
      <c r="Y15" s="110"/>
      <c r="Z15" s="97"/>
      <c r="AA15" s="97"/>
      <c r="AB15" s="97"/>
      <c r="AC15" s="97"/>
      <c r="AD15" s="97"/>
      <c r="AE15" s="97"/>
      <c r="AF15" s="97"/>
      <c r="AG15" s="97"/>
      <c r="AH15" s="97"/>
      <c r="AI15" s="97"/>
      <c r="AJ15" s="97"/>
      <c r="AK15" s="97"/>
      <c r="AL15" s="97"/>
      <c r="AM15" s="97"/>
      <c r="AN15" s="97"/>
      <c r="AO15" s="97"/>
    </row>
    <row r="16" spans="1:41" s="1" customFormat="1" ht="54.75" customHeight="1" x14ac:dyDescent="0.25">
      <c r="A16" s="4"/>
      <c r="B16" s="118" t="s">
        <v>71</v>
      </c>
      <c r="C16" s="119" t="s">
        <v>53</v>
      </c>
      <c r="D16" s="120">
        <v>1</v>
      </c>
      <c r="E16" s="121">
        <v>45051</v>
      </c>
      <c r="F16" s="122">
        <v>0.25</v>
      </c>
      <c r="G16" s="122">
        <v>0.25</v>
      </c>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row>
    <row r="17" spans="1:41" s="1" customFormat="1" ht="67.5" customHeight="1" x14ac:dyDescent="0.25">
      <c r="A17" s="4"/>
      <c r="B17" s="118" t="s">
        <v>72</v>
      </c>
      <c r="C17" s="119" t="s">
        <v>53</v>
      </c>
      <c r="D17" s="120">
        <v>1</v>
      </c>
      <c r="E17" s="121">
        <v>45051</v>
      </c>
      <c r="F17" s="122">
        <v>0.5</v>
      </c>
      <c r="G17" s="122">
        <v>0.5</v>
      </c>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110"/>
      <c r="AI17" s="97"/>
      <c r="AJ17" s="97"/>
      <c r="AK17" s="97"/>
      <c r="AL17" s="97"/>
      <c r="AM17" s="97"/>
      <c r="AN17" s="97"/>
      <c r="AO17" s="97"/>
    </row>
    <row r="18" spans="1:41" s="1" customFormat="1" ht="54.75" customHeight="1" x14ac:dyDescent="0.25">
      <c r="A18" s="4"/>
      <c r="B18" s="123" t="s">
        <v>12</v>
      </c>
      <c r="C18" s="124"/>
      <c r="D18" s="124"/>
      <c r="E18" s="124"/>
      <c r="F18" s="124"/>
      <c r="G18" s="124"/>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row>
    <row r="19" spans="1:41" s="1" customFormat="1" ht="54.75" customHeight="1" x14ac:dyDescent="0.25">
      <c r="A19" s="4"/>
      <c r="B19" s="118" t="s">
        <v>73</v>
      </c>
      <c r="C19" s="119" t="s">
        <v>19</v>
      </c>
      <c r="D19" s="120">
        <v>1</v>
      </c>
      <c r="E19" s="121">
        <v>45054</v>
      </c>
      <c r="F19" s="122">
        <v>0.25</v>
      </c>
      <c r="G19" s="122">
        <v>0.25</v>
      </c>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row>
    <row r="20" spans="1:41" s="1" customFormat="1" ht="54.75" customHeight="1" x14ac:dyDescent="0.25">
      <c r="A20" s="4"/>
      <c r="B20" s="118" t="s">
        <v>74</v>
      </c>
      <c r="C20" s="119" t="s">
        <v>19</v>
      </c>
      <c r="D20" s="120">
        <v>1</v>
      </c>
      <c r="E20" s="121">
        <v>45054</v>
      </c>
      <c r="F20" s="122">
        <v>0.25</v>
      </c>
      <c r="G20" s="122">
        <v>0.25</v>
      </c>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row>
    <row r="21" spans="1:41" s="1" customFormat="1" ht="54.75" customHeight="1" x14ac:dyDescent="0.25">
      <c r="A21" s="4"/>
      <c r="B21" s="118" t="s">
        <v>75</v>
      </c>
      <c r="C21" s="119" t="s">
        <v>19</v>
      </c>
      <c r="D21" s="120">
        <v>1</v>
      </c>
      <c r="E21" s="121">
        <v>45054</v>
      </c>
      <c r="F21" s="122">
        <v>0.25</v>
      </c>
      <c r="G21" s="122">
        <v>0.25</v>
      </c>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row>
    <row r="22" spans="1:41" s="1" customFormat="1" ht="54.75" customHeight="1" x14ac:dyDescent="0.25">
      <c r="A22" s="4"/>
      <c r="B22" s="118" t="s">
        <v>76</v>
      </c>
      <c r="C22" s="119" t="s">
        <v>19</v>
      </c>
      <c r="D22" s="120">
        <v>1</v>
      </c>
      <c r="E22" s="121">
        <v>45054</v>
      </c>
      <c r="F22" s="122">
        <v>0.25</v>
      </c>
      <c r="G22" s="122">
        <v>0.25</v>
      </c>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row>
    <row r="23" spans="1:41" s="1" customFormat="1" ht="60" customHeight="1" x14ac:dyDescent="0.25">
      <c r="A23" s="4"/>
      <c r="B23" s="146" t="s">
        <v>77</v>
      </c>
      <c r="C23" s="147" t="s">
        <v>19</v>
      </c>
      <c r="D23" s="148">
        <v>1</v>
      </c>
      <c r="E23" s="149">
        <v>45054</v>
      </c>
      <c r="F23" s="150">
        <v>5</v>
      </c>
      <c r="G23" s="150">
        <v>3</v>
      </c>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row>
    <row r="24" spans="1:41" s="1" customFormat="1" ht="63.75" customHeight="1" x14ac:dyDescent="0.25">
      <c r="A24" s="4"/>
      <c r="B24" s="118" t="s">
        <v>78</v>
      </c>
      <c r="C24" s="119" t="s">
        <v>19</v>
      </c>
      <c r="D24" s="120">
        <v>1</v>
      </c>
      <c r="E24" s="121">
        <v>45055</v>
      </c>
      <c r="F24" s="122">
        <v>3</v>
      </c>
      <c r="G24" s="122">
        <v>3</v>
      </c>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row>
    <row r="25" spans="1:41" s="1" customFormat="1" ht="65.25" customHeight="1" x14ac:dyDescent="0.25">
      <c r="A25" s="4"/>
      <c r="B25" s="118" t="s">
        <v>79</v>
      </c>
      <c r="C25" s="119" t="s">
        <v>19</v>
      </c>
      <c r="D25" s="120">
        <v>0</v>
      </c>
      <c r="E25" s="121">
        <v>45057</v>
      </c>
      <c r="F25" s="122">
        <v>0</v>
      </c>
      <c r="G25" s="122">
        <v>2.25</v>
      </c>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row>
    <row r="26" spans="1:41" s="1" customFormat="1" ht="69.75" customHeight="1" x14ac:dyDescent="0.25">
      <c r="A26" s="4"/>
      <c r="B26" s="118" t="s">
        <v>80</v>
      </c>
      <c r="C26" s="119" t="s">
        <v>19</v>
      </c>
      <c r="D26" s="120">
        <v>1</v>
      </c>
      <c r="E26" s="121">
        <v>45058</v>
      </c>
      <c r="F26" s="122">
        <v>0.75</v>
      </c>
      <c r="G26" s="122">
        <v>0.75</v>
      </c>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row>
    <row r="27" spans="1:41" s="1" customFormat="1" ht="67.5" customHeight="1" x14ac:dyDescent="0.25">
      <c r="A27" s="4"/>
      <c r="B27" s="146" t="s">
        <v>81</v>
      </c>
      <c r="C27" s="147" t="s">
        <v>19</v>
      </c>
      <c r="D27" s="148">
        <v>1</v>
      </c>
      <c r="E27" s="149">
        <v>45058</v>
      </c>
      <c r="F27" s="150">
        <v>1</v>
      </c>
      <c r="G27" s="150">
        <v>0.75</v>
      </c>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row>
    <row r="28" spans="1:41" s="1" customFormat="1" ht="54.75" customHeight="1" x14ac:dyDescent="0.25">
      <c r="A28" s="4"/>
      <c r="B28" s="125" t="s">
        <v>13</v>
      </c>
      <c r="C28" s="126"/>
      <c r="D28" s="126"/>
      <c r="E28" s="126"/>
      <c r="F28" s="126"/>
      <c r="G28" s="126"/>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row>
    <row r="29" spans="1:41" ht="54.75" customHeight="1" x14ac:dyDescent="0.25">
      <c r="B29" s="146" t="s">
        <v>83</v>
      </c>
      <c r="C29" s="147" t="s">
        <v>20</v>
      </c>
      <c r="D29" s="148">
        <v>1</v>
      </c>
      <c r="E29" s="149">
        <v>45060</v>
      </c>
      <c r="F29" s="150">
        <v>2.25</v>
      </c>
      <c r="G29" s="150">
        <v>0.75</v>
      </c>
    </row>
    <row r="30" spans="1:41" ht="54.75" customHeight="1" x14ac:dyDescent="0.25">
      <c r="B30" s="118" t="s">
        <v>84</v>
      </c>
      <c r="C30" s="119" t="s">
        <v>20</v>
      </c>
      <c r="D30" s="120">
        <v>1</v>
      </c>
      <c r="E30" s="121">
        <v>45060</v>
      </c>
      <c r="F30" s="122">
        <v>0.25</v>
      </c>
      <c r="G30" s="122">
        <v>0.25</v>
      </c>
    </row>
    <row r="31" spans="1:41" ht="54.75" customHeight="1" x14ac:dyDescent="0.25">
      <c r="B31" s="146" t="s">
        <v>85</v>
      </c>
      <c r="C31" s="147" t="s">
        <v>20</v>
      </c>
      <c r="D31" s="148">
        <v>1</v>
      </c>
      <c r="E31" s="149">
        <v>45060</v>
      </c>
      <c r="F31" s="150">
        <v>2.75</v>
      </c>
      <c r="G31" s="150">
        <v>0.75</v>
      </c>
    </row>
    <row r="32" spans="1:41" ht="54.75" customHeight="1" x14ac:dyDescent="0.25">
      <c r="B32" s="146" t="s">
        <v>86</v>
      </c>
      <c r="C32" s="147" t="s">
        <v>20</v>
      </c>
      <c r="D32" s="148">
        <v>1</v>
      </c>
      <c r="E32" s="149">
        <v>45061</v>
      </c>
      <c r="F32" s="150">
        <v>0.75</v>
      </c>
      <c r="G32" s="150">
        <v>0.5</v>
      </c>
    </row>
    <row r="33" spans="2:7" ht="54.75" customHeight="1" x14ac:dyDescent="0.25">
      <c r="B33" s="118" t="s">
        <v>104</v>
      </c>
      <c r="C33" s="119" t="s">
        <v>20</v>
      </c>
      <c r="D33" s="120">
        <v>1</v>
      </c>
      <c r="E33" s="121">
        <v>45061</v>
      </c>
      <c r="F33" s="122">
        <v>0.5</v>
      </c>
      <c r="G33" s="122">
        <v>0.5</v>
      </c>
    </row>
    <row r="34" spans="2:7" ht="54.75" customHeight="1" x14ac:dyDescent="0.25">
      <c r="B34" s="146" t="s">
        <v>88</v>
      </c>
      <c r="C34" s="147" t="s">
        <v>20</v>
      </c>
      <c r="D34" s="148">
        <v>1</v>
      </c>
      <c r="E34" s="149">
        <v>45061</v>
      </c>
      <c r="F34" s="150">
        <v>2</v>
      </c>
      <c r="G34" s="150">
        <v>0.75</v>
      </c>
    </row>
    <row r="35" spans="2:7" ht="54.75" customHeight="1" x14ac:dyDescent="0.25">
      <c r="B35" s="127" t="s">
        <v>14</v>
      </c>
      <c r="C35" s="128"/>
      <c r="D35" s="128"/>
      <c r="E35" s="128"/>
      <c r="F35" s="128"/>
      <c r="G35" s="128"/>
    </row>
    <row r="36" spans="2:7" ht="54.75" customHeight="1" x14ac:dyDescent="0.25">
      <c r="B36" s="146" t="s">
        <v>89</v>
      </c>
      <c r="C36" s="147" t="s">
        <v>21</v>
      </c>
      <c r="D36" s="148">
        <v>1</v>
      </c>
      <c r="E36" s="149">
        <v>45068</v>
      </c>
      <c r="F36" s="150">
        <v>0.5</v>
      </c>
      <c r="G36" s="150">
        <v>2.25</v>
      </c>
    </row>
    <row r="37" spans="2:7" ht="54.75" customHeight="1" x14ac:dyDescent="0.25">
      <c r="B37" s="118" t="s">
        <v>90</v>
      </c>
      <c r="C37" s="119" t="s">
        <v>21</v>
      </c>
      <c r="D37" s="120">
        <v>1</v>
      </c>
      <c r="E37" s="121">
        <v>45069</v>
      </c>
      <c r="F37" s="122">
        <v>1.5</v>
      </c>
      <c r="G37" s="122">
        <v>1.5</v>
      </c>
    </row>
    <row r="38" spans="2:7" ht="54.75" customHeight="1" x14ac:dyDescent="0.25">
      <c r="B38" s="146" t="s">
        <v>92</v>
      </c>
      <c r="C38" s="147" t="s">
        <v>21</v>
      </c>
      <c r="D38" s="148">
        <v>1</v>
      </c>
      <c r="E38" s="149">
        <v>45071</v>
      </c>
      <c r="F38" s="150">
        <v>0.75</v>
      </c>
      <c r="G38" s="150">
        <v>1.5</v>
      </c>
    </row>
    <row r="39" spans="2:7" ht="54.75" customHeight="1" x14ac:dyDescent="0.25">
      <c r="B39" s="118" t="s">
        <v>93</v>
      </c>
      <c r="C39" s="119" t="s">
        <v>21</v>
      </c>
      <c r="D39" s="120">
        <v>1</v>
      </c>
      <c r="E39" s="121">
        <v>45071</v>
      </c>
      <c r="F39" s="122">
        <v>1.5</v>
      </c>
      <c r="G39" s="122">
        <v>1.5</v>
      </c>
    </row>
    <row r="40" spans="2:7" ht="54.75" customHeight="1" x14ac:dyDescent="0.25">
      <c r="B40" s="146" t="s">
        <v>91</v>
      </c>
      <c r="C40" s="147" t="s">
        <v>21</v>
      </c>
      <c r="D40" s="148">
        <v>1</v>
      </c>
      <c r="E40" s="149">
        <v>45072</v>
      </c>
      <c r="F40" s="150">
        <v>0</v>
      </c>
      <c r="G40" s="150">
        <v>1.5</v>
      </c>
    </row>
    <row r="41" spans="2:7" ht="54.75" customHeight="1" x14ac:dyDescent="0.25">
      <c r="B41" s="146" t="s">
        <v>105</v>
      </c>
      <c r="C41" s="147" t="s">
        <v>20</v>
      </c>
      <c r="D41" s="148">
        <v>1</v>
      </c>
      <c r="E41" s="149">
        <v>45072</v>
      </c>
      <c r="F41" s="150">
        <v>2</v>
      </c>
      <c r="G41" s="150">
        <v>1.5</v>
      </c>
    </row>
    <row r="42" spans="2:7" ht="54.75" customHeight="1" x14ac:dyDescent="0.25">
      <c r="B42" s="146" t="s">
        <v>87</v>
      </c>
      <c r="C42" s="147" t="s">
        <v>21</v>
      </c>
      <c r="D42" s="148">
        <v>1</v>
      </c>
      <c r="E42" s="149">
        <v>45072</v>
      </c>
      <c r="F42" s="150">
        <v>0</v>
      </c>
      <c r="G42" s="150">
        <v>1.5</v>
      </c>
    </row>
    <row r="43" spans="2:7" ht="54.75" customHeight="1" x14ac:dyDescent="0.25">
      <c r="B43" s="129" t="s">
        <v>65</v>
      </c>
      <c r="C43" s="130"/>
      <c r="D43" s="130"/>
      <c r="E43" s="130"/>
      <c r="F43" s="130"/>
      <c r="G43" s="130"/>
    </row>
    <row r="44" spans="2:7" ht="54.75" customHeight="1" x14ac:dyDescent="0.25">
      <c r="B44" s="118" t="s">
        <v>83</v>
      </c>
      <c r="C44" s="119" t="s">
        <v>22</v>
      </c>
      <c r="D44" s="120">
        <v>1</v>
      </c>
      <c r="E44" s="121">
        <v>45076</v>
      </c>
      <c r="F44" s="122">
        <v>0.75</v>
      </c>
      <c r="G44" s="122">
        <v>0.75</v>
      </c>
    </row>
    <row r="45" spans="2:7" ht="54.75" customHeight="1" x14ac:dyDescent="0.25">
      <c r="B45" s="146" t="s">
        <v>94</v>
      </c>
      <c r="C45" s="147" t="s">
        <v>22</v>
      </c>
      <c r="D45" s="148">
        <v>1</v>
      </c>
      <c r="E45" s="149">
        <v>45076</v>
      </c>
      <c r="F45" s="150">
        <v>0.5</v>
      </c>
      <c r="G45" s="150">
        <v>0.75</v>
      </c>
    </row>
    <row r="46" spans="2:7" ht="54.75" customHeight="1" x14ac:dyDescent="0.25">
      <c r="B46" s="146" t="s">
        <v>95</v>
      </c>
      <c r="C46" s="147" t="s">
        <v>22</v>
      </c>
      <c r="D46" s="148">
        <v>1</v>
      </c>
      <c r="E46" s="149">
        <v>45078</v>
      </c>
      <c r="F46" s="150">
        <v>2</v>
      </c>
      <c r="G46" s="150">
        <v>2.25</v>
      </c>
    </row>
    <row r="47" spans="2:7" ht="54.75" customHeight="1" x14ac:dyDescent="0.25">
      <c r="B47" s="118" t="s">
        <v>96</v>
      </c>
      <c r="C47" s="119" t="s">
        <v>22</v>
      </c>
      <c r="D47" s="120">
        <v>1</v>
      </c>
      <c r="E47" s="121">
        <v>45079</v>
      </c>
      <c r="F47" s="122">
        <v>0.75</v>
      </c>
      <c r="G47" s="122">
        <v>0.75</v>
      </c>
    </row>
    <row r="48" spans="2:7" ht="54.75" customHeight="1" x14ac:dyDescent="0.25">
      <c r="B48" s="118" t="s">
        <v>97</v>
      </c>
      <c r="C48" s="119" t="s">
        <v>22</v>
      </c>
      <c r="D48" s="120">
        <v>1</v>
      </c>
      <c r="E48" s="121">
        <v>45079</v>
      </c>
      <c r="F48" s="122">
        <v>1.5</v>
      </c>
      <c r="G48" s="122">
        <v>1.5</v>
      </c>
    </row>
  </sheetData>
  <mergeCells count="13">
    <mergeCell ref="B2:G2"/>
    <mergeCell ref="H2:M2"/>
    <mergeCell ref="N2:S2"/>
    <mergeCell ref="H4:M4"/>
    <mergeCell ref="O4:T4"/>
    <mergeCell ref="AC4:AG4"/>
    <mergeCell ref="AI4:AO4"/>
    <mergeCell ref="H5:M5"/>
    <mergeCell ref="O5:T5"/>
    <mergeCell ref="V5:AA5"/>
    <mergeCell ref="AC5:AG5"/>
    <mergeCell ref="AI5:AO5"/>
    <mergeCell ref="V4:AA4"/>
  </mergeCells>
  <phoneticPr fontId="22" type="noConversion"/>
  <conditionalFormatting sqref="C18:F18 C28:F28 C35:F35 C43:F43 D11:D17 D19:D27">
    <cfRule type="dataBar" priority="25">
      <dataBar>
        <cfvo type="num" val="0"/>
        <cfvo type="num" val="1"/>
        <color theme="6"/>
      </dataBar>
      <extLst>
        <ext xmlns:x14="http://schemas.microsoft.com/office/spreadsheetml/2009/9/main" uri="{B025F937-C7B1-47D3-B67F-A62EFF666E3E}">
          <x14:id>{E4EDA8E3-E824-4014-9B9A-8AEC61F3CBB4}</x14:id>
        </ext>
      </extLst>
    </cfRule>
  </conditionalFormatting>
  <conditionalFormatting sqref="X15 H7:I7 S13:AN13 Z15:AN15 AI16:AN17 AN19:AN27 Q15:T15 Q17:AA17 Q16:AF16 Q19:AI27 Q14:AN14 Q8:AN12 J12:M12 Q18:AN18 Q28:AN28 H13:M28 H9:M11 I8:M8">
    <cfRule type="expression" dxfId="346" priority="21">
      <formula>AND(TODAY()&gt;=H$7,TODAY()&lt;I$7)</formula>
    </cfRule>
  </conditionalFormatting>
  <conditionalFormatting sqref="H6:N6 Q6:AO6">
    <cfRule type="expression" dxfId="345" priority="24">
      <formula>H$7&lt;=EOMONTH($H$7,0)</formula>
    </cfRule>
  </conditionalFormatting>
  <conditionalFormatting sqref="I6:N6 Q6:AO6">
    <cfRule type="expression" dxfId="344" priority="23">
      <formula>AND(I$7&lt;=EOMONTH($H$7,2),I$7&gt;EOMONTH($H$7,0),I$7&gt;EOMONTH($H$7,1))</formula>
    </cfRule>
  </conditionalFormatting>
  <conditionalFormatting sqref="H6:N6 Q6:AO6">
    <cfRule type="expression" dxfId="343" priority="22">
      <formula>AND(H$7&lt;=EOMONTH($H$7,1),H$7&gt;EOMONTH($H$7,0))</formula>
    </cfRule>
  </conditionalFormatting>
  <conditionalFormatting sqref="H9:N11 Q9:AO11">
    <cfRule type="expression" dxfId="342" priority="26" stopIfTrue="1">
      <formula>AND($C9="Geringes Risiko",H$7&gt;=$E9,H$7&lt;=$E9+$F9-1)</formula>
    </cfRule>
    <cfRule type="expression" dxfId="341" priority="27" stopIfTrue="1">
      <formula>AND($C9="Hohes Risiko",H$7&gt;=$E9,H$7&lt;=$E9+$F9-1)</formula>
    </cfRule>
    <cfRule type="expression" dxfId="340" priority="28" stopIfTrue="1">
      <formula>AND($C9="Im Plan",H$7&gt;=$E9,H$7&lt;=$E9+$F9-1)</formula>
    </cfRule>
    <cfRule type="expression" dxfId="339" priority="29" stopIfTrue="1">
      <formula>AND($C9="Mittleres Risiko",H$7&gt;=$E9,H$7&lt;=$E9+$F9-1)</formula>
    </cfRule>
    <cfRule type="expression" dxfId="338" priority="30" stopIfTrue="1">
      <formula>AND(LEN($C9)=0,H$7&gt;=$E9,H$7&lt;=$E9+$F9-1)</formula>
    </cfRule>
  </conditionalFormatting>
  <conditionalFormatting sqref="AG16:AG17 AH16 AJ19:AK27 P13:R13">
    <cfRule type="expression" dxfId="337" priority="19">
      <formula>AND(TODAY()&gt;=Q$7,TODAY()&lt;R$7)</formula>
    </cfRule>
  </conditionalFormatting>
  <conditionalFormatting sqref="AM19:AM27">
    <cfRule type="expression" dxfId="336" priority="31">
      <formula>AND(TODAY()&gt;=AL$7,TODAY()&lt;AM$7)</formula>
    </cfRule>
  </conditionalFormatting>
  <conditionalFormatting sqref="AL19:AL27">
    <cfRule type="expression" dxfId="335" priority="32">
      <formula>AND(TODAY()&gt;=AJ$7,TODAY()&lt;AK$7)</formula>
    </cfRule>
  </conditionalFormatting>
  <conditionalFormatting sqref="U15:V15 AB17:AF17">
    <cfRule type="expression" dxfId="334" priority="38">
      <formula>AND(TODAY()&gt;=V$7,TODAY()&lt;W$7)</formula>
    </cfRule>
  </conditionalFormatting>
  <conditionalFormatting sqref="W15">
    <cfRule type="expression" dxfId="333" priority="44">
      <formula>AND(TODAY()&gt;=Y$7,TODAY()&lt;Z$7)</formula>
    </cfRule>
  </conditionalFormatting>
  <conditionalFormatting sqref="D8:D9">
    <cfRule type="dataBar" priority="9">
      <dataBar>
        <cfvo type="num" val="0"/>
        <cfvo type="num" val="1"/>
        <color theme="6"/>
      </dataBar>
      <extLst>
        <ext xmlns:x14="http://schemas.microsoft.com/office/spreadsheetml/2009/9/main" uri="{B025F937-C7B1-47D3-B67F-A62EFF666E3E}">
          <x14:id>{E10B3BCA-D50C-44CD-9892-2D75B54360B0}</x14:id>
        </ext>
      </extLst>
    </cfRule>
  </conditionalFormatting>
  <conditionalFormatting sqref="H13:M13 Q15:T15 X15 J12:N12 Q12:AO12 S13:AO13 H14:N15 Q14:AO14 Z15:AO15">
    <cfRule type="expression" dxfId="332" priority="692" stopIfTrue="1">
      <formula>AND($C16="Geringes Risiko",H$7&gt;=$E16,H$7&lt;=$E16+$F16-1)</formula>
    </cfRule>
    <cfRule type="expression" dxfId="331" priority="693" stopIfTrue="1">
      <formula>AND($C16="Hohes Risiko",H$7&gt;=$E16,H$7&lt;=$E16+$F16-1)</formula>
    </cfRule>
    <cfRule type="expression" dxfId="330" priority="694" stopIfTrue="1">
      <formula>AND($C16="Im Plan",H$7&gt;=$E16,H$7&lt;=$E16+$F16-1)</formula>
    </cfRule>
    <cfRule type="expression" dxfId="329" priority="695" stopIfTrue="1">
      <formula>AND($C16="Mittleres Risiko",H$7&gt;=$E16,H$7&lt;=$E16+$F16-1)</formula>
    </cfRule>
    <cfRule type="expression" dxfId="328" priority="696" stopIfTrue="1">
      <formula>AND(LEN($C16)=0,H$7&gt;=$E16,H$7&lt;=$E16+$F16-1)</formula>
    </cfRule>
  </conditionalFormatting>
  <conditionalFormatting sqref="O12 O14:O15 P13:R13 U15:V15">
    <cfRule type="expression" dxfId="327" priority="767" stopIfTrue="1">
      <formula>AND($C16="Geringes Risiko",P$7&gt;=$E16,P$7&lt;=$E16+$F16-1)</formula>
    </cfRule>
    <cfRule type="expression" dxfId="326" priority="768" stopIfTrue="1">
      <formula>AND($C16="Hohes Risiko",P$7&gt;=$E16,P$7&lt;=$E16+$F16-1)</formula>
    </cfRule>
    <cfRule type="expression" dxfId="325" priority="769" stopIfTrue="1">
      <formula>AND($C16="Im Plan",P$7&gt;=$E16,P$7&lt;=$E16+$F16-1)</formula>
    </cfRule>
    <cfRule type="expression" dxfId="324" priority="770" stopIfTrue="1">
      <formula>AND($C16="Mittleres Risiko",P$7&gt;=$E16,P$7&lt;=$E16+$F16-1)</formula>
    </cfRule>
    <cfRule type="expression" dxfId="323" priority="771" stopIfTrue="1">
      <formula>AND(LEN($C16)=0,P$7&gt;=$E16,P$7&lt;=$E16+$F16-1)</formula>
    </cfRule>
  </conditionalFormatting>
  <conditionalFormatting sqref="N13 W15">
    <cfRule type="expression" dxfId="322" priority="792" stopIfTrue="1">
      <formula>AND($C17="Geringes Risiko",P$7&gt;=$E17,P$7&lt;=$E17+$F17-1)</formula>
    </cfRule>
    <cfRule type="expression" dxfId="321" priority="793" stopIfTrue="1">
      <formula>AND($C17="Hohes Risiko",P$7&gt;=$E17,P$7&lt;=$E17+$F17-1)</formula>
    </cfRule>
    <cfRule type="expression" dxfId="320" priority="794" stopIfTrue="1">
      <formula>AND($C17="Im Plan",P$7&gt;=$E17,P$7&lt;=$E17+$F17-1)</formula>
    </cfRule>
    <cfRule type="expression" dxfId="319" priority="795" stopIfTrue="1">
      <formula>AND($C17="Mittleres Risiko",P$7&gt;=$E17,P$7&lt;=$E17+$F17-1)</formula>
    </cfRule>
    <cfRule type="expression" dxfId="318" priority="796" stopIfTrue="1">
      <formula>AND(LEN($C17)=0,P$7&gt;=$E17,P$7&lt;=$E17+$F17-1)</formula>
    </cfRule>
  </conditionalFormatting>
  <conditionalFormatting sqref="H28:N28 Q28:AO28">
    <cfRule type="expression" dxfId="317" priority="1092" stopIfTrue="1">
      <formula>AND($C43="Geringes Risiko",H$7&gt;=$E43,H$7&lt;=$E43+$F43-1)</formula>
    </cfRule>
    <cfRule type="expression" dxfId="316" priority="1093" stopIfTrue="1">
      <formula>AND($C43="Hohes Risiko",H$7&gt;=$E43,H$7&lt;=$E43+$F43-1)</formula>
    </cfRule>
    <cfRule type="expression" dxfId="315" priority="1094" stopIfTrue="1">
      <formula>AND($C43="Im Plan",H$7&gt;=$E43,H$7&lt;=$E43+$F43-1)</formula>
    </cfRule>
    <cfRule type="expression" dxfId="314" priority="1095" stopIfTrue="1">
      <formula>AND($C43="Mittleres Risiko",H$7&gt;=$E43,H$7&lt;=$E43+$F43-1)</formula>
    </cfRule>
    <cfRule type="expression" dxfId="313" priority="1096" stopIfTrue="1">
      <formula>AND(LEN($C43)=0,H$7&gt;=$E43,H$7&lt;=$E43+$F43-1)</formula>
    </cfRule>
  </conditionalFormatting>
  <conditionalFormatting sqref="AL27">
    <cfRule type="expression" dxfId="312" priority="1127" stopIfTrue="1">
      <formula>AND($C43="Geringes Risiko",AJ$7&gt;=$E43,AJ$7&lt;=$E43+$F43-1)</formula>
    </cfRule>
    <cfRule type="expression" dxfId="311" priority="1128" stopIfTrue="1">
      <formula>AND($C43="Hohes Risiko",AJ$7&gt;=$E43,AJ$7&lt;=$E43+$F43-1)</formula>
    </cfRule>
    <cfRule type="expression" dxfId="310" priority="1129" stopIfTrue="1">
      <formula>AND($C43="Im Plan",AJ$7&gt;=$E43,AJ$7&lt;=$E43+$F43-1)</formula>
    </cfRule>
    <cfRule type="expression" dxfId="309" priority="1130" stopIfTrue="1">
      <formula>AND($C43="Mittleres Risiko",AJ$7&gt;=$E43,AJ$7&lt;=$E43+$F43-1)</formula>
    </cfRule>
    <cfRule type="expression" dxfId="308" priority="1131" stopIfTrue="1">
      <formula>AND(LEN($C43)=0,AJ$7&gt;=$E43,AJ$7&lt;=$E43+$F43-1)</formula>
    </cfRule>
  </conditionalFormatting>
  <conditionalFormatting sqref="AM27">
    <cfRule type="expression" dxfId="307" priority="1137" stopIfTrue="1">
      <formula>AND($C43="Geringes Risiko",AL$7&gt;=$E43,AL$7&lt;=$E43+$F43-1)</formula>
    </cfRule>
    <cfRule type="expression" dxfId="306" priority="1138" stopIfTrue="1">
      <formula>AND($C43="Hohes Risiko",AL$7&gt;=$E43,AL$7&lt;=$E43+$F43-1)</formula>
    </cfRule>
    <cfRule type="expression" dxfId="305" priority="1139" stopIfTrue="1">
      <formula>AND($C43="Im Plan",AL$7&gt;=$E43,AL$7&lt;=$E43+$F43-1)</formula>
    </cfRule>
    <cfRule type="expression" dxfId="304" priority="1140" stopIfTrue="1">
      <formula>AND($C43="Mittleres Risiko",AL$7&gt;=$E43,AL$7&lt;=$E43+$F43-1)</formula>
    </cfRule>
    <cfRule type="expression" dxfId="303" priority="1141" stopIfTrue="1">
      <formula>AND(LEN($C43)=0,AL$7&gt;=$E43,AL$7&lt;=$E43+$F43-1)</formula>
    </cfRule>
  </conditionalFormatting>
  <conditionalFormatting sqref="H27:N27 Q27:AI27 AN27:AO27">
    <cfRule type="expression" dxfId="302" priority="1165" stopIfTrue="1">
      <formula>AND($C43="Geringes Risiko",H$7&gt;=$E43,H$7&lt;=$E43+$F43-1)</formula>
    </cfRule>
    <cfRule type="expression" dxfId="301" priority="1166" stopIfTrue="1">
      <formula>AND($C43="Hohes Risiko",H$7&gt;=$E43,H$7&lt;=$E43+$F43-1)</formula>
    </cfRule>
    <cfRule type="expression" dxfId="300" priority="1167" stopIfTrue="1">
      <formula>AND($C43="Im Plan",H$7&gt;=$E43,H$7&lt;=$E43+$F43-1)</formula>
    </cfRule>
    <cfRule type="expression" dxfId="299" priority="1168" stopIfTrue="1">
      <formula>AND($C43="Mittleres Risiko",H$7&gt;=$E43,H$7&lt;=$E43+$F43-1)</formula>
    </cfRule>
    <cfRule type="expression" dxfId="298" priority="1169" stopIfTrue="1">
      <formula>AND(LEN($C43)=0,H$7&gt;=$E43,H$7&lt;=$E43+$F43-1)</formula>
    </cfRule>
  </conditionalFormatting>
  <conditionalFormatting sqref="O27 AJ27:AK27">
    <cfRule type="expression" dxfId="297" priority="1190" stopIfTrue="1">
      <formula>AND($C43="Geringes Risiko",P$7&gt;=$E43,P$7&lt;=$E43+$F43-1)</formula>
    </cfRule>
    <cfRule type="expression" dxfId="296" priority="1191" stopIfTrue="1">
      <formula>AND($C43="Hohes Risiko",P$7&gt;=$E43,P$7&lt;=$E43+$F43-1)</formula>
    </cfRule>
    <cfRule type="expression" dxfId="295" priority="1192" stopIfTrue="1">
      <formula>AND($C43="Im Plan",P$7&gt;=$E43,P$7&lt;=$E43+$F43-1)</formula>
    </cfRule>
    <cfRule type="expression" dxfId="294" priority="1193" stopIfTrue="1">
      <formula>AND($C43="Mittleres Risiko",P$7&gt;=$E43,P$7&lt;=$E43+$F43-1)</formula>
    </cfRule>
    <cfRule type="expression" dxfId="293" priority="1194" stopIfTrue="1">
      <formula>AND(LEN($C43)=0,P$7&gt;=$E43,P$7&lt;=$E43+$F43-1)</formula>
    </cfRule>
  </conditionalFormatting>
  <conditionalFormatting sqref="AL26">
    <cfRule type="expression" dxfId="292" priority="1200" stopIfTrue="1">
      <formula>AND($C43="Geringes Risiko",AJ$7&gt;=$E43,AJ$7&lt;=$E43+$F43-1)</formula>
    </cfRule>
    <cfRule type="expression" dxfId="291" priority="1201" stopIfTrue="1">
      <formula>AND($C43="Hohes Risiko",AJ$7&gt;=$E43,AJ$7&lt;=$E43+$F43-1)</formula>
    </cfRule>
    <cfRule type="expression" dxfId="290" priority="1202" stopIfTrue="1">
      <formula>AND($C43="Im Plan",AJ$7&gt;=$E43,AJ$7&lt;=$E43+$F43-1)</formula>
    </cfRule>
    <cfRule type="expression" dxfId="289" priority="1203" stopIfTrue="1">
      <formula>AND($C43="Mittleres Risiko",AJ$7&gt;=$E43,AJ$7&lt;=$E43+$F43-1)</formula>
    </cfRule>
    <cfRule type="expression" dxfId="288" priority="1204" stopIfTrue="1">
      <formula>AND(LEN($C43)=0,AJ$7&gt;=$E43,AJ$7&lt;=$E43+$F43-1)</formula>
    </cfRule>
  </conditionalFormatting>
  <conditionalFormatting sqref="AM26">
    <cfRule type="expression" dxfId="287" priority="1210" stopIfTrue="1">
      <formula>AND($C43="Geringes Risiko",AL$7&gt;=$E43,AL$7&lt;=$E43+$F43-1)</formula>
    </cfRule>
    <cfRule type="expression" dxfId="286" priority="1211" stopIfTrue="1">
      <formula>AND($C43="Hohes Risiko",AL$7&gt;=$E43,AL$7&lt;=$E43+$F43-1)</formula>
    </cfRule>
    <cfRule type="expression" dxfId="285" priority="1212" stopIfTrue="1">
      <formula>AND($C43="Im Plan",AL$7&gt;=$E43,AL$7&lt;=$E43+$F43-1)</formula>
    </cfRule>
    <cfRule type="expression" dxfId="284" priority="1213" stopIfTrue="1">
      <formula>AND($C43="Mittleres Risiko",AL$7&gt;=$E43,AL$7&lt;=$E43+$F43-1)</formula>
    </cfRule>
    <cfRule type="expression" dxfId="283" priority="1214" stopIfTrue="1">
      <formula>AND(LEN($C43)=0,AL$7&gt;=$E43,AL$7&lt;=$E43+$F43-1)</formula>
    </cfRule>
  </conditionalFormatting>
  <conditionalFormatting sqref="H26:N26 Q26:AI26 AN26:AO26">
    <cfRule type="expression" dxfId="282" priority="1238" stopIfTrue="1">
      <formula>AND($C43="Geringes Risiko",H$7&gt;=$E43,H$7&lt;=$E43+$F43-1)</formula>
    </cfRule>
    <cfRule type="expression" dxfId="281" priority="1239" stopIfTrue="1">
      <formula>AND($C43="Hohes Risiko",H$7&gt;=$E43,H$7&lt;=$E43+$F43-1)</formula>
    </cfRule>
    <cfRule type="expression" dxfId="280" priority="1240" stopIfTrue="1">
      <formula>AND($C43="Im Plan",H$7&gt;=$E43,H$7&lt;=$E43+$F43-1)</formula>
    </cfRule>
    <cfRule type="expression" dxfId="279" priority="1241" stopIfTrue="1">
      <formula>AND($C43="Mittleres Risiko",H$7&gt;=$E43,H$7&lt;=$E43+$F43-1)</formula>
    </cfRule>
    <cfRule type="expression" dxfId="278" priority="1242" stopIfTrue="1">
      <formula>AND(LEN($C43)=0,H$7&gt;=$E43,H$7&lt;=$E43+$F43-1)</formula>
    </cfRule>
  </conditionalFormatting>
  <conditionalFormatting sqref="O26 AJ26:AK26">
    <cfRule type="expression" dxfId="277" priority="1263" stopIfTrue="1">
      <formula>AND($C43="Geringes Risiko",P$7&gt;=$E43,P$7&lt;=$E43+$F43-1)</formula>
    </cfRule>
    <cfRule type="expression" dxfId="276" priority="1264" stopIfTrue="1">
      <formula>AND($C43="Hohes Risiko",P$7&gt;=$E43,P$7&lt;=$E43+$F43-1)</formula>
    </cfRule>
    <cfRule type="expression" dxfId="275" priority="1265" stopIfTrue="1">
      <formula>AND($C43="Im Plan",P$7&gt;=$E43,P$7&lt;=$E43+$F43-1)</formula>
    </cfRule>
    <cfRule type="expression" dxfId="274" priority="1266" stopIfTrue="1">
      <formula>AND($C43="Mittleres Risiko",P$7&gt;=$E43,P$7&lt;=$E43+$F43-1)</formula>
    </cfRule>
    <cfRule type="expression" dxfId="273" priority="1267" stopIfTrue="1">
      <formula>AND(LEN($C43)=0,P$7&gt;=$E43,P$7&lt;=$E43+$F43-1)</formula>
    </cfRule>
  </conditionalFormatting>
  <conditionalFormatting sqref="AL19">
    <cfRule type="expression" dxfId="272" priority="1273" stopIfTrue="1">
      <formula>AND($C36="Geringes Risiko",AJ$7&gt;=$E36,AJ$7&lt;=$E36+$F36-1)</formula>
    </cfRule>
    <cfRule type="expression" dxfId="271" priority="1274" stopIfTrue="1">
      <formula>AND($C36="Hohes Risiko",AJ$7&gt;=$E36,AJ$7&lt;=$E36+$F36-1)</formula>
    </cfRule>
    <cfRule type="expression" dxfId="270" priority="1275" stopIfTrue="1">
      <formula>AND($C36="Im Plan",AJ$7&gt;=$E36,AJ$7&lt;=$E36+$F36-1)</formula>
    </cfRule>
    <cfRule type="expression" dxfId="269" priority="1276" stopIfTrue="1">
      <formula>AND($C36="Mittleres Risiko",AJ$7&gt;=$E36,AJ$7&lt;=$E36+$F36-1)</formula>
    </cfRule>
    <cfRule type="expression" dxfId="268" priority="1277" stopIfTrue="1">
      <formula>AND(LEN($C36)=0,AJ$7&gt;=$E36,AJ$7&lt;=$E36+$F36-1)</formula>
    </cfRule>
  </conditionalFormatting>
  <conditionalFormatting sqref="AM19">
    <cfRule type="expression" dxfId="267" priority="1283" stopIfTrue="1">
      <formula>AND($C36="Geringes Risiko",AL$7&gt;=$E36,AL$7&lt;=$E36+$F36-1)</formula>
    </cfRule>
    <cfRule type="expression" dxfId="266" priority="1284" stopIfTrue="1">
      <formula>AND($C36="Hohes Risiko",AL$7&gt;=$E36,AL$7&lt;=$E36+$F36-1)</formula>
    </cfRule>
    <cfRule type="expression" dxfId="265" priority="1285" stopIfTrue="1">
      <formula>AND($C36="Im Plan",AL$7&gt;=$E36,AL$7&lt;=$E36+$F36-1)</formula>
    </cfRule>
    <cfRule type="expression" dxfId="264" priority="1286" stopIfTrue="1">
      <formula>AND($C36="Mittleres Risiko",AL$7&gt;=$E36,AL$7&lt;=$E36+$F36-1)</formula>
    </cfRule>
    <cfRule type="expression" dxfId="263" priority="1287" stopIfTrue="1">
      <formula>AND(LEN($C36)=0,AL$7&gt;=$E36,AL$7&lt;=$E36+$F36-1)</formula>
    </cfRule>
  </conditionalFormatting>
  <conditionalFormatting sqref="Q18:AO18 AN19:AO19 H18:N19 Q19:AI19">
    <cfRule type="expression" dxfId="262" priority="1311" stopIfTrue="1">
      <formula>AND($C35="Geringes Risiko",H$7&gt;=$E35,H$7&lt;=$E35+$F35-1)</formula>
    </cfRule>
    <cfRule type="expression" dxfId="261" priority="1312" stopIfTrue="1">
      <formula>AND($C35="Hohes Risiko",H$7&gt;=$E35,H$7&lt;=$E35+$F35-1)</formula>
    </cfRule>
    <cfRule type="expression" dxfId="260" priority="1313" stopIfTrue="1">
      <formula>AND($C35="Im Plan",H$7&gt;=$E35,H$7&lt;=$E35+$F35-1)</formula>
    </cfRule>
    <cfRule type="expression" dxfId="259" priority="1314" stopIfTrue="1">
      <formula>AND($C35="Mittleres Risiko",H$7&gt;=$E35,H$7&lt;=$E35+$F35-1)</formula>
    </cfRule>
    <cfRule type="expression" dxfId="258" priority="1315" stopIfTrue="1">
      <formula>AND(LEN($C35)=0,H$7&gt;=$E35,H$7&lt;=$E35+$F35-1)</formula>
    </cfRule>
  </conditionalFormatting>
  <conditionalFormatting sqref="O18:O19 AJ19:AK19">
    <cfRule type="expression" dxfId="257" priority="1336" stopIfTrue="1">
      <formula>AND($C35="Geringes Risiko",P$7&gt;=$E35,P$7&lt;=$E35+$F35-1)</formula>
    </cfRule>
    <cfRule type="expression" dxfId="256" priority="1337" stopIfTrue="1">
      <formula>AND($C35="Hohes Risiko",P$7&gt;=$E35,P$7&lt;=$E35+$F35-1)</formula>
    </cfRule>
    <cfRule type="expression" dxfId="255" priority="1338" stopIfTrue="1">
      <formula>AND($C35="Im Plan",P$7&gt;=$E35,P$7&lt;=$E35+$F35-1)</formula>
    </cfRule>
    <cfRule type="expression" dxfId="254" priority="1339" stopIfTrue="1">
      <formula>AND($C35="Mittleres Risiko",P$7&gt;=$E35,P$7&lt;=$E35+$F35-1)</formula>
    </cfRule>
    <cfRule type="expression" dxfId="253" priority="1340" stopIfTrue="1">
      <formula>AND(LEN($C35)=0,P$7&gt;=$E35,P$7&lt;=$E35+$F35-1)</formula>
    </cfRule>
  </conditionalFormatting>
  <conditionalFormatting sqref="Q16:AF16 H16:N17 Q17:AA17 AI16:AO17">
    <cfRule type="expression" dxfId="252" priority="1384" stopIfTrue="1">
      <formula>AND($C28="Geringes Risiko",H$7&gt;=$E28,H$7&lt;=$E28+$F28-1)</formula>
    </cfRule>
    <cfRule type="expression" dxfId="251" priority="1385" stopIfTrue="1">
      <formula>AND($C28="Hohes Risiko",H$7&gt;=$E28,H$7&lt;=$E28+$F28-1)</formula>
    </cfRule>
    <cfRule type="expression" dxfId="250" priority="1386" stopIfTrue="1">
      <formula>AND($C28="Im Plan",H$7&gt;=$E28,H$7&lt;=$E28+$F28-1)</formula>
    </cfRule>
    <cfRule type="expression" dxfId="249" priority="1387" stopIfTrue="1">
      <formula>AND($C28="Mittleres Risiko",H$7&gt;=$E28,H$7&lt;=$E28+$F28-1)</formula>
    </cfRule>
    <cfRule type="expression" dxfId="248" priority="1388" stopIfTrue="1">
      <formula>AND(LEN($C28)=0,H$7&gt;=$E28,H$7&lt;=$E28+$F28-1)</formula>
    </cfRule>
  </conditionalFormatting>
  <conditionalFormatting sqref="O16:O17 AG16:AH16 AB17:AG17">
    <cfRule type="expression" dxfId="247" priority="1409" stopIfTrue="1">
      <formula>AND($C28="Geringes Risiko",P$7&gt;=$E28,P$7&lt;=$E28+$F28-1)</formula>
    </cfRule>
    <cfRule type="expression" dxfId="246" priority="1410" stopIfTrue="1">
      <formula>AND($C28="Hohes Risiko",P$7&gt;=$E28,P$7&lt;=$E28+$F28-1)</formula>
    </cfRule>
    <cfRule type="expression" dxfId="245" priority="1411" stopIfTrue="1">
      <formula>AND($C28="Im Plan",P$7&gt;=$E28,P$7&lt;=$E28+$F28-1)</formula>
    </cfRule>
    <cfRule type="expression" dxfId="244" priority="1412" stopIfTrue="1">
      <formula>AND($C28="Mittleres Risiko",P$7&gt;=$E28,P$7&lt;=$E28+$F28-1)</formula>
    </cfRule>
    <cfRule type="expression" dxfId="243" priority="1413" stopIfTrue="1">
      <formula>AND(LEN($C28)=0,P$7&gt;=$E28,P$7&lt;=$E28+$F28-1)</formula>
    </cfRule>
  </conditionalFormatting>
  <conditionalFormatting sqref="H23:N23 Q23:AI23 AN23:AO23">
    <cfRule type="expression" dxfId="242" priority="1941" stopIfTrue="1">
      <formula>AND($C43="Geringes Risiko",H$7&gt;=$E43,H$7&lt;=$E43+$F43-1)</formula>
    </cfRule>
    <cfRule type="expression" dxfId="241" priority="1942" stopIfTrue="1">
      <formula>AND($C43="Hohes Risiko",H$7&gt;=$E43,H$7&lt;=$E43+$F43-1)</formula>
    </cfRule>
    <cfRule type="expression" dxfId="240" priority="1943" stopIfTrue="1">
      <formula>AND($C43="Im Plan",H$7&gt;=$E43,H$7&lt;=$E43+$F43-1)</formula>
    </cfRule>
    <cfRule type="expression" dxfId="239" priority="1944" stopIfTrue="1">
      <formula>AND($C43="Mittleres Risiko",H$7&gt;=$E43,H$7&lt;=$E43+$F43-1)</formula>
    </cfRule>
    <cfRule type="expression" dxfId="238" priority="1945" stopIfTrue="1">
      <formula>AND(LEN($C43)=0,H$7&gt;=$E43,H$7&lt;=$E43+$F43-1)</formula>
    </cfRule>
  </conditionalFormatting>
  <conditionalFormatting sqref="AL23">
    <cfRule type="expression" dxfId="237" priority="1961" stopIfTrue="1">
      <formula>AND($C43="Geringes Risiko",AJ$7&gt;=$E43,AJ$7&lt;=$E43+$F43-1)</formula>
    </cfRule>
    <cfRule type="expression" dxfId="236" priority="1962" stopIfTrue="1">
      <formula>AND($C43="Hohes Risiko",AJ$7&gt;=$E43,AJ$7&lt;=$E43+$F43-1)</formula>
    </cfRule>
    <cfRule type="expression" dxfId="235" priority="1963" stopIfTrue="1">
      <formula>AND($C43="Im Plan",AJ$7&gt;=$E43,AJ$7&lt;=$E43+$F43-1)</formula>
    </cfRule>
    <cfRule type="expression" dxfId="234" priority="1964" stopIfTrue="1">
      <formula>AND($C43="Mittleres Risiko",AJ$7&gt;=$E43,AJ$7&lt;=$E43+$F43-1)</formula>
    </cfRule>
    <cfRule type="expression" dxfId="233" priority="1965" stopIfTrue="1">
      <formula>AND(LEN($C43)=0,AJ$7&gt;=$E43,AJ$7&lt;=$E43+$F43-1)</formula>
    </cfRule>
  </conditionalFormatting>
  <conditionalFormatting sqref="AM23">
    <cfRule type="expression" dxfId="232" priority="1971" stopIfTrue="1">
      <formula>AND($C43="Geringes Risiko",AL$7&gt;=$E43,AL$7&lt;=$E43+$F43-1)</formula>
    </cfRule>
    <cfRule type="expression" dxfId="231" priority="1972" stopIfTrue="1">
      <formula>AND($C43="Hohes Risiko",AL$7&gt;=$E43,AL$7&lt;=$E43+$F43-1)</formula>
    </cfRule>
    <cfRule type="expression" dxfId="230" priority="1973" stopIfTrue="1">
      <formula>AND($C43="Im Plan",AL$7&gt;=$E43,AL$7&lt;=$E43+$F43-1)</formula>
    </cfRule>
    <cfRule type="expression" dxfId="229" priority="1974" stopIfTrue="1">
      <formula>AND($C43="Mittleres Risiko",AL$7&gt;=$E43,AL$7&lt;=$E43+$F43-1)</formula>
    </cfRule>
    <cfRule type="expression" dxfId="228" priority="1975" stopIfTrue="1">
      <formula>AND(LEN($C43)=0,AL$7&gt;=$E43,AL$7&lt;=$E43+$F43-1)</formula>
    </cfRule>
  </conditionalFormatting>
  <conditionalFormatting sqref="O23 AJ23:AK23">
    <cfRule type="expression" dxfId="227" priority="1981" stopIfTrue="1">
      <formula>AND($C43="Geringes Risiko",P$7&gt;=$E43,P$7&lt;=$E43+$F43-1)</formula>
    </cfRule>
    <cfRule type="expression" dxfId="226" priority="1982" stopIfTrue="1">
      <formula>AND($C43="Hohes Risiko",P$7&gt;=$E43,P$7&lt;=$E43+$F43-1)</formula>
    </cfRule>
    <cfRule type="expression" dxfId="225" priority="1983" stopIfTrue="1">
      <formula>AND($C43="Im Plan",P$7&gt;=$E43,P$7&lt;=$E43+$F43-1)</formula>
    </cfRule>
    <cfRule type="expression" dxfId="224" priority="1984" stopIfTrue="1">
      <formula>AND($C43="Mittleres Risiko",P$7&gt;=$E43,P$7&lt;=$E43+$F43-1)</formula>
    </cfRule>
    <cfRule type="expression" dxfId="223" priority="1985" stopIfTrue="1">
      <formula>AND(LEN($C43)=0,P$7&gt;=$E43,P$7&lt;=$E43+$F43-1)</formula>
    </cfRule>
  </conditionalFormatting>
  <conditionalFormatting sqref="H22:N22 Q22:AI22 AN22:AO22">
    <cfRule type="expression" dxfId="222" priority="2167" stopIfTrue="1">
      <formula>AND($C43="Geringes Risiko",H$7&gt;=$E43,H$7&lt;=$E43+$F43-1)</formula>
    </cfRule>
    <cfRule type="expression" dxfId="221" priority="2168" stopIfTrue="1">
      <formula>AND($C43="Hohes Risiko",H$7&gt;=$E43,H$7&lt;=$E43+$F43-1)</formula>
    </cfRule>
    <cfRule type="expression" dxfId="220" priority="2169" stopIfTrue="1">
      <formula>AND($C43="Im Plan",H$7&gt;=$E43,H$7&lt;=$E43+$F43-1)</formula>
    </cfRule>
    <cfRule type="expression" dxfId="219" priority="2170" stopIfTrue="1">
      <formula>AND($C43="Mittleres Risiko",H$7&gt;=$E43,H$7&lt;=$E43+$F43-1)</formula>
    </cfRule>
    <cfRule type="expression" dxfId="218" priority="2171" stopIfTrue="1">
      <formula>AND(LEN($C43)=0,H$7&gt;=$E43,H$7&lt;=$E43+$F43-1)</formula>
    </cfRule>
  </conditionalFormatting>
  <conditionalFormatting sqref="AL22">
    <cfRule type="expression" dxfId="217" priority="2177" stopIfTrue="1">
      <formula>AND($C43="Geringes Risiko",AJ$7&gt;=$E43,AJ$7&lt;=$E43+$F43-1)</formula>
    </cfRule>
    <cfRule type="expression" dxfId="216" priority="2178" stopIfTrue="1">
      <formula>AND($C43="Hohes Risiko",AJ$7&gt;=$E43,AJ$7&lt;=$E43+$F43-1)</formula>
    </cfRule>
    <cfRule type="expression" dxfId="215" priority="2179" stopIfTrue="1">
      <formula>AND($C43="Im Plan",AJ$7&gt;=$E43,AJ$7&lt;=$E43+$F43-1)</formula>
    </cfRule>
    <cfRule type="expression" dxfId="214" priority="2180" stopIfTrue="1">
      <formula>AND($C43="Mittleres Risiko",AJ$7&gt;=$E43,AJ$7&lt;=$E43+$F43-1)</formula>
    </cfRule>
    <cfRule type="expression" dxfId="213" priority="2181" stopIfTrue="1">
      <formula>AND(LEN($C43)=0,AJ$7&gt;=$E43,AJ$7&lt;=$E43+$F43-1)</formula>
    </cfRule>
  </conditionalFormatting>
  <conditionalFormatting sqref="AM22">
    <cfRule type="expression" dxfId="212" priority="2182" stopIfTrue="1">
      <formula>AND($C43="Geringes Risiko",AL$7&gt;=$E43,AL$7&lt;=$E43+$F43-1)</formula>
    </cfRule>
    <cfRule type="expression" dxfId="211" priority="2183" stopIfTrue="1">
      <formula>AND($C43="Hohes Risiko",AL$7&gt;=$E43,AL$7&lt;=$E43+$F43-1)</formula>
    </cfRule>
    <cfRule type="expression" dxfId="210" priority="2184" stopIfTrue="1">
      <formula>AND($C43="Im Plan",AL$7&gt;=$E43,AL$7&lt;=$E43+$F43-1)</formula>
    </cfRule>
    <cfRule type="expression" dxfId="209" priority="2185" stopIfTrue="1">
      <formula>AND($C43="Mittleres Risiko",AL$7&gt;=$E43,AL$7&lt;=$E43+$F43-1)</formula>
    </cfRule>
    <cfRule type="expression" dxfId="208" priority="2186" stopIfTrue="1">
      <formula>AND(LEN($C43)=0,AL$7&gt;=$E43,AL$7&lt;=$E43+$F43-1)</formula>
    </cfRule>
  </conditionalFormatting>
  <conditionalFormatting sqref="O22 AJ22:AK22">
    <cfRule type="expression" dxfId="207" priority="2187" stopIfTrue="1">
      <formula>AND($C43="Geringes Risiko",P$7&gt;=$E43,P$7&lt;=$E43+$F43-1)</formula>
    </cfRule>
    <cfRule type="expression" dxfId="206" priority="2188" stopIfTrue="1">
      <formula>AND($C43="Hohes Risiko",P$7&gt;=$E43,P$7&lt;=$E43+$F43-1)</formula>
    </cfRule>
    <cfRule type="expression" dxfId="205" priority="2189" stopIfTrue="1">
      <formula>AND($C43="Im Plan",P$7&gt;=$E43,P$7&lt;=$E43+$F43-1)</formula>
    </cfRule>
    <cfRule type="expression" dxfId="204" priority="2190" stopIfTrue="1">
      <formula>AND($C43="Mittleres Risiko",P$7&gt;=$E43,P$7&lt;=$E43+$F43-1)</formula>
    </cfRule>
    <cfRule type="expression" dxfId="203" priority="2191" stopIfTrue="1">
      <formula>AND(LEN($C43)=0,P$7&gt;=$E43,P$7&lt;=$E43+$F43-1)</formula>
    </cfRule>
  </conditionalFormatting>
  <conditionalFormatting sqref="H21:N21 Q21:AI21 AN21:AO21">
    <cfRule type="expression" dxfId="202" priority="2373" stopIfTrue="1">
      <formula>AND($C43="Geringes Risiko",H$7&gt;=$E43,H$7&lt;=$E43+$F43-1)</formula>
    </cfRule>
    <cfRule type="expression" dxfId="201" priority="2374" stopIfTrue="1">
      <formula>AND($C43="Hohes Risiko",H$7&gt;=$E43,H$7&lt;=$E43+$F43-1)</formula>
    </cfRule>
    <cfRule type="expression" dxfId="200" priority="2375" stopIfTrue="1">
      <formula>AND($C43="Im Plan",H$7&gt;=$E43,H$7&lt;=$E43+$F43-1)</formula>
    </cfRule>
    <cfRule type="expression" dxfId="199" priority="2376" stopIfTrue="1">
      <formula>AND($C43="Mittleres Risiko",H$7&gt;=$E43,H$7&lt;=$E43+$F43-1)</formula>
    </cfRule>
    <cfRule type="expression" dxfId="198" priority="2377" stopIfTrue="1">
      <formula>AND(LEN($C43)=0,H$7&gt;=$E43,H$7&lt;=$E43+$F43-1)</formula>
    </cfRule>
  </conditionalFormatting>
  <conditionalFormatting sqref="AL21">
    <cfRule type="expression" dxfId="197" priority="2383" stopIfTrue="1">
      <formula>AND($C43="Geringes Risiko",AJ$7&gt;=$E43,AJ$7&lt;=$E43+$F43-1)</formula>
    </cfRule>
    <cfRule type="expression" dxfId="196" priority="2384" stopIfTrue="1">
      <formula>AND($C43="Hohes Risiko",AJ$7&gt;=$E43,AJ$7&lt;=$E43+$F43-1)</formula>
    </cfRule>
    <cfRule type="expression" dxfId="195" priority="2385" stopIfTrue="1">
      <formula>AND($C43="Im Plan",AJ$7&gt;=$E43,AJ$7&lt;=$E43+$F43-1)</formula>
    </cfRule>
    <cfRule type="expression" dxfId="194" priority="2386" stopIfTrue="1">
      <formula>AND($C43="Mittleres Risiko",AJ$7&gt;=$E43,AJ$7&lt;=$E43+$F43-1)</formula>
    </cfRule>
    <cfRule type="expression" dxfId="193" priority="2387" stopIfTrue="1">
      <formula>AND(LEN($C43)=0,AJ$7&gt;=$E43,AJ$7&lt;=$E43+$F43-1)</formula>
    </cfRule>
  </conditionalFormatting>
  <conditionalFormatting sqref="AM21">
    <cfRule type="expression" dxfId="192" priority="2388" stopIfTrue="1">
      <formula>AND($C43="Geringes Risiko",AL$7&gt;=$E43,AL$7&lt;=$E43+$F43-1)</formula>
    </cfRule>
    <cfRule type="expression" dxfId="191" priority="2389" stopIfTrue="1">
      <formula>AND($C43="Hohes Risiko",AL$7&gt;=$E43,AL$7&lt;=$E43+$F43-1)</formula>
    </cfRule>
    <cfRule type="expression" dxfId="190" priority="2390" stopIfTrue="1">
      <formula>AND($C43="Im Plan",AL$7&gt;=$E43,AL$7&lt;=$E43+$F43-1)</formula>
    </cfRule>
    <cfRule type="expression" dxfId="189" priority="2391" stopIfTrue="1">
      <formula>AND($C43="Mittleres Risiko",AL$7&gt;=$E43,AL$7&lt;=$E43+$F43-1)</formula>
    </cfRule>
    <cfRule type="expression" dxfId="188" priority="2392" stopIfTrue="1">
      <formula>AND(LEN($C43)=0,AL$7&gt;=$E43,AL$7&lt;=$E43+$F43-1)</formula>
    </cfRule>
  </conditionalFormatting>
  <conditionalFormatting sqref="O21 AJ21:AK21">
    <cfRule type="expression" dxfId="187" priority="2393" stopIfTrue="1">
      <formula>AND($C43="Geringes Risiko",P$7&gt;=$E43,P$7&lt;=$E43+$F43-1)</formula>
    </cfRule>
    <cfRule type="expression" dxfId="186" priority="2394" stopIfTrue="1">
      <formula>AND($C43="Hohes Risiko",P$7&gt;=$E43,P$7&lt;=$E43+$F43-1)</formula>
    </cfRule>
    <cfRule type="expression" dxfId="185" priority="2395" stopIfTrue="1">
      <formula>AND($C43="Im Plan",P$7&gt;=$E43,P$7&lt;=$E43+$F43-1)</formula>
    </cfRule>
    <cfRule type="expression" dxfId="184" priority="2396" stopIfTrue="1">
      <formula>AND($C43="Mittleres Risiko",P$7&gt;=$E43,P$7&lt;=$E43+$F43-1)</formula>
    </cfRule>
    <cfRule type="expression" dxfId="183" priority="2397" stopIfTrue="1">
      <formula>AND(LEN($C43)=0,P$7&gt;=$E43,P$7&lt;=$E43+$F43-1)</formula>
    </cfRule>
  </conditionalFormatting>
  <conditionalFormatting sqref="H20:N20 Q20:AI20 AN20:AO20">
    <cfRule type="expression" dxfId="182" priority="2579" stopIfTrue="1">
      <formula>AND($C43="Geringes Risiko",H$7&gt;=$E43,H$7&lt;=$E43+$F43-1)</formula>
    </cfRule>
    <cfRule type="expression" dxfId="181" priority="2580" stopIfTrue="1">
      <formula>AND($C43="Hohes Risiko",H$7&gt;=$E43,H$7&lt;=$E43+$F43-1)</formula>
    </cfRule>
    <cfRule type="expression" dxfId="180" priority="2581" stopIfTrue="1">
      <formula>AND($C43="Im Plan",H$7&gt;=$E43,H$7&lt;=$E43+$F43-1)</formula>
    </cfRule>
    <cfRule type="expression" dxfId="179" priority="2582" stopIfTrue="1">
      <formula>AND($C43="Mittleres Risiko",H$7&gt;=$E43,H$7&lt;=$E43+$F43-1)</formula>
    </cfRule>
    <cfRule type="expression" dxfId="178" priority="2583" stopIfTrue="1">
      <formula>AND(LEN($C43)=0,H$7&gt;=$E43,H$7&lt;=$E43+$F43-1)</formula>
    </cfRule>
  </conditionalFormatting>
  <conditionalFormatting sqref="AL20">
    <cfRule type="expression" dxfId="177" priority="2589" stopIfTrue="1">
      <formula>AND($C43="Geringes Risiko",AJ$7&gt;=$E43,AJ$7&lt;=$E43+$F43-1)</formula>
    </cfRule>
    <cfRule type="expression" dxfId="176" priority="2590" stopIfTrue="1">
      <formula>AND($C43="Hohes Risiko",AJ$7&gt;=$E43,AJ$7&lt;=$E43+$F43-1)</formula>
    </cfRule>
    <cfRule type="expression" dxfId="175" priority="2591" stopIfTrue="1">
      <formula>AND($C43="Im Plan",AJ$7&gt;=$E43,AJ$7&lt;=$E43+$F43-1)</formula>
    </cfRule>
    <cfRule type="expression" dxfId="174" priority="2592" stopIfTrue="1">
      <formula>AND($C43="Mittleres Risiko",AJ$7&gt;=$E43,AJ$7&lt;=$E43+$F43-1)</formula>
    </cfRule>
    <cfRule type="expression" dxfId="173" priority="2593" stopIfTrue="1">
      <formula>AND(LEN($C43)=0,AJ$7&gt;=$E43,AJ$7&lt;=$E43+$F43-1)</formula>
    </cfRule>
  </conditionalFormatting>
  <conditionalFormatting sqref="AM20">
    <cfRule type="expression" dxfId="172" priority="2594" stopIfTrue="1">
      <formula>AND($C43="Geringes Risiko",AL$7&gt;=$E43,AL$7&lt;=$E43+$F43-1)</formula>
    </cfRule>
    <cfRule type="expression" dxfId="171" priority="2595" stopIfTrue="1">
      <formula>AND($C43="Hohes Risiko",AL$7&gt;=$E43,AL$7&lt;=$E43+$F43-1)</formula>
    </cfRule>
    <cfRule type="expression" dxfId="170" priority="2596" stopIfTrue="1">
      <formula>AND($C43="Im Plan",AL$7&gt;=$E43,AL$7&lt;=$E43+$F43-1)</formula>
    </cfRule>
    <cfRule type="expression" dxfId="169" priority="2597" stopIfTrue="1">
      <formula>AND($C43="Mittleres Risiko",AL$7&gt;=$E43,AL$7&lt;=$E43+$F43-1)</formula>
    </cfRule>
    <cfRule type="expression" dxfId="168" priority="2598" stopIfTrue="1">
      <formula>AND(LEN($C43)=0,AL$7&gt;=$E43,AL$7&lt;=$E43+$F43-1)</formula>
    </cfRule>
  </conditionalFormatting>
  <conditionalFormatting sqref="O20 AJ20:AK20">
    <cfRule type="expression" dxfId="167" priority="2599" stopIfTrue="1">
      <formula>AND($C43="Geringes Risiko",P$7&gt;=$E43,P$7&lt;=$E43+$F43-1)</formula>
    </cfRule>
    <cfRule type="expression" dxfId="166" priority="2600" stopIfTrue="1">
      <formula>AND($C43="Hohes Risiko",P$7&gt;=$E43,P$7&lt;=$E43+$F43-1)</formula>
    </cfRule>
    <cfRule type="expression" dxfId="165" priority="2601" stopIfTrue="1">
      <formula>AND($C43="Im Plan",P$7&gt;=$E43,P$7&lt;=$E43+$F43-1)</formula>
    </cfRule>
    <cfRule type="expression" dxfId="164" priority="2602" stopIfTrue="1">
      <formula>AND($C43="Mittleres Risiko",P$7&gt;=$E43,P$7&lt;=$E43+$F43-1)</formula>
    </cfRule>
    <cfRule type="expression" dxfId="163" priority="2603" stopIfTrue="1">
      <formula>AND(LEN($C43)=0,P$7&gt;=$E43,P$7&lt;=$E43+$F43-1)</formula>
    </cfRule>
  </conditionalFormatting>
  <conditionalFormatting sqref="H24:N24 Q24:AI24 AN24:AO24">
    <cfRule type="expression" dxfId="162" priority="2619" stopIfTrue="1">
      <formula>AND($C43="Geringes Risiko",H$7&gt;=$E43,H$7&lt;=$E43+$F43-1)</formula>
    </cfRule>
    <cfRule type="expression" dxfId="161" priority="2620" stopIfTrue="1">
      <formula>AND($C43="Hohes Risiko",H$7&gt;=$E43,H$7&lt;=$E43+$F43-1)</formula>
    </cfRule>
    <cfRule type="expression" dxfId="160" priority="2621" stopIfTrue="1">
      <formula>AND($C43="Im Plan",H$7&gt;=$E43,H$7&lt;=$E43+$F43-1)</formula>
    </cfRule>
    <cfRule type="expression" dxfId="159" priority="2622" stopIfTrue="1">
      <formula>AND($C43="Mittleres Risiko",H$7&gt;=$E43,H$7&lt;=$E43+$F43-1)</formula>
    </cfRule>
    <cfRule type="expression" dxfId="158" priority="2623" stopIfTrue="1">
      <formula>AND(LEN($C43)=0,H$7&gt;=$E43,H$7&lt;=$E43+$F43-1)</formula>
    </cfRule>
  </conditionalFormatting>
  <conditionalFormatting sqref="AL24">
    <cfRule type="expression" dxfId="157" priority="2629" stopIfTrue="1">
      <formula>AND($C43="Geringes Risiko",AJ$7&gt;=$E43,AJ$7&lt;=$E43+$F43-1)</formula>
    </cfRule>
    <cfRule type="expression" dxfId="156" priority="2630" stopIfTrue="1">
      <formula>AND($C43="Hohes Risiko",AJ$7&gt;=$E43,AJ$7&lt;=$E43+$F43-1)</formula>
    </cfRule>
    <cfRule type="expression" dxfId="155" priority="2631" stopIfTrue="1">
      <formula>AND($C43="Im Plan",AJ$7&gt;=$E43,AJ$7&lt;=$E43+$F43-1)</formula>
    </cfRule>
    <cfRule type="expression" dxfId="154" priority="2632" stopIfTrue="1">
      <formula>AND($C43="Mittleres Risiko",AJ$7&gt;=$E43,AJ$7&lt;=$E43+$F43-1)</formula>
    </cfRule>
    <cfRule type="expression" dxfId="153" priority="2633" stopIfTrue="1">
      <formula>AND(LEN($C43)=0,AJ$7&gt;=$E43,AJ$7&lt;=$E43+$F43-1)</formula>
    </cfRule>
  </conditionalFormatting>
  <conditionalFormatting sqref="AM24">
    <cfRule type="expression" dxfId="152" priority="2634" stopIfTrue="1">
      <formula>AND($C43="Geringes Risiko",AL$7&gt;=$E43,AL$7&lt;=$E43+$F43-1)</formula>
    </cfRule>
    <cfRule type="expression" dxfId="151" priority="2635" stopIfTrue="1">
      <formula>AND($C43="Hohes Risiko",AL$7&gt;=$E43,AL$7&lt;=$E43+$F43-1)</formula>
    </cfRule>
    <cfRule type="expression" dxfId="150" priority="2636" stopIfTrue="1">
      <formula>AND($C43="Im Plan",AL$7&gt;=$E43,AL$7&lt;=$E43+$F43-1)</formula>
    </cfRule>
    <cfRule type="expression" dxfId="149" priority="2637" stopIfTrue="1">
      <formula>AND($C43="Mittleres Risiko",AL$7&gt;=$E43,AL$7&lt;=$E43+$F43-1)</formula>
    </cfRule>
    <cfRule type="expression" dxfId="148" priority="2638" stopIfTrue="1">
      <formula>AND(LEN($C43)=0,AL$7&gt;=$E43,AL$7&lt;=$E43+$F43-1)</formula>
    </cfRule>
  </conditionalFormatting>
  <conditionalFormatting sqref="O24 AJ24:AK24">
    <cfRule type="expression" dxfId="147" priority="2639" stopIfTrue="1">
      <formula>AND($C43="Geringes Risiko",P$7&gt;=$E43,P$7&lt;=$E43+$F43-1)</formula>
    </cfRule>
    <cfRule type="expression" dxfId="146" priority="2640" stopIfTrue="1">
      <formula>AND($C43="Hohes Risiko",P$7&gt;=$E43,P$7&lt;=$E43+$F43-1)</formula>
    </cfRule>
    <cfRule type="expression" dxfId="145" priority="2641" stopIfTrue="1">
      <formula>AND($C43="Im Plan",P$7&gt;=$E43,P$7&lt;=$E43+$F43-1)</formula>
    </cfRule>
    <cfRule type="expression" dxfId="144" priority="2642" stopIfTrue="1">
      <formula>AND($C43="Mittleres Risiko",P$7&gt;=$E43,P$7&lt;=$E43+$F43-1)</formula>
    </cfRule>
    <cfRule type="expression" dxfId="143" priority="2643" stopIfTrue="1">
      <formula>AND(LEN($C43)=0,P$7&gt;=$E43,P$7&lt;=$E43+$F43-1)</formula>
    </cfRule>
  </conditionalFormatting>
  <conditionalFormatting sqref="AO8:AO28">
    <cfRule type="expression" dxfId="142" priority="2645">
      <formula>AND(TODAY()&gt;=AO$7,TODAY()&lt;#REF!)</formula>
    </cfRule>
  </conditionalFormatting>
  <conditionalFormatting sqref="O8:O12 O14:O28">
    <cfRule type="expression" dxfId="141" priority="2721">
      <formula>AND(TODAY()&gt;=P$7,TODAY()&lt;#REF!)</formula>
    </cfRule>
  </conditionalFormatting>
  <conditionalFormatting sqref="P8:P12 P14:P28">
    <cfRule type="expression" dxfId="140" priority="2722">
      <formula>AND(TODAY()&gt;=#REF!,TODAY()&lt;Q$7)</formula>
    </cfRule>
  </conditionalFormatting>
  <conditionalFormatting sqref="N8:N12 N14:N28">
    <cfRule type="expression" dxfId="139" priority="2723">
      <formula>AND(TODAY()&gt;=N$7,TODAY()&lt;P$7)</formula>
    </cfRule>
  </conditionalFormatting>
  <conditionalFormatting sqref="O6">
    <cfRule type="expression" dxfId="138" priority="2757">
      <formula>P$7&lt;=EOMONTH($H$7,0)</formula>
    </cfRule>
  </conditionalFormatting>
  <conditionalFormatting sqref="P6">
    <cfRule type="expression" dxfId="137" priority="2758">
      <formula>#REF!&lt;=EOMONTH($H$7,0)</formula>
    </cfRule>
  </conditionalFormatting>
  <conditionalFormatting sqref="O6">
    <cfRule type="expression" dxfId="136" priority="2760">
      <formula>AND(P$7&lt;=EOMONTH($H$7,2),P$7&gt;EOMONTH($H$7,0),P$7&gt;EOMONTH($H$7,1))</formula>
    </cfRule>
  </conditionalFormatting>
  <conditionalFormatting sqref="P6">
    <cfRule type="expression" dxfId="135" priority="2761">
      <formula>AND(#REF!&lt;=EOMONTH($H$7,2),#REF!&gt;EOMONTH($H$7,0),#REF!&gt;EOMONTH($H$7,1))</formula>
    </cfRule>
  </conditionalFormatting>
  <conditionalFormatting sqref="O6">
    <cfRule type="expression" dxfId="134" priority="2763">
      <formula>AND(P$7&lt;=EOMONTH($H$7,1),P$7&gt;EOMONTH($H$7,0))</formula>
    </cfRule>
  </conditionalFormatting>
  <conditionalFormatting sqref="P6">
    <cfRule type="expression" dxfId="133" priority="2764">
      <formula>AND(#REF!&lt;=EOMONTH($H$7,1),#REF!&gt;EOMONTH($H$7,0))</formula>
    </cfRule>
  </conditionalFormatting>
  <conditionalFormatting sqref="O9:O11">
    <cfRule type="expression" dxfId="132" priority="2770" stopIfTrue="1">
      <formula>AND($C9="Geringes Risiko",P$7&gt;=$E9,P$7&lt;=$E9+$F9-1)</formula>
    </cfRule>
    <cfRule type="expression" dxfId="131" priority="2771" stopIfTrue="1">
      <formula>AND($C9="Hohes Risiko",P$7&gt;=$E9,P$7&lt;=$E9+$F9-1)</formula>
    </cfRule>
    <cfRule type="expression" dxfId="130" priority="2772" stopIfTrue="1">
      <formula>AND($C9="Im Plan",P$7&gt;=$E9,P$7&lt;=$E9+$F9-1)</formula>
    </cfRule>
    <cfRule type="expression" dxfId="129" priority="2773" stopIfTrue="1">
      <formula>AND($C9="Mittleres Risiko",P$7&gt;=$E9,P$7&lt;=$E9+$F9-1)</formula>
    </cfRule>
    <cfRule type="expression" dxfId="128" priority="2774" stopIfTrue="1">
      <formula>AND(LEN($C9)=0,P$7&gt;=$E9,P$7&lt;=$E9+$F9-1)</formula>
    </cfRule>
  </conditionalFormatting>
  <conditionalFormatting sqref="P9:P11">
    <cfRule type="expression" dxfId="127" priority="2775" stopIfTrue="1">
      <formula>AND($C9="Geringes Risiko",#REF!&gt;=$E9,#REF!&lt;=$E9+$F9-1)</formula>
    </cfRule>
    <cfRule type="expression" dxfId="126" priority="2776" stopIfTrue="1">
      <formula>AND($C9="Hohes Risiko",#REF!&gt;=$E9,#REF!&lt;=$E9+$F9-1)</formula>
    </cfRule>
    <cfRule type="expression" dxfId="125" priority="2777" stopIfTrue="1">
      <formula>AND($C9="Im Plan",#REF!&gt;=$E9,#REF!&lt;=$E9+$F9-1)</formula>
    </cfRule>
    <cfRule type="expression" dxfId="124" priority="2778" stopIfTrue="1">
      <formula>AND($C9="Mittleres Risiko",#REF!&gt;=$E9,#REF!&lt;=$E9+$F9-1)</formula>
    </cfRule>
    <cfRule type="expression" dxfId="123" priority="2779" stopIfTrue="1">
      <formula>AND(LEN($C9)=0,#REF!&gt;=$E9,#REF!&lt;=$E9+$F9-1)</formula>
    </cfRule>
  </conditionalFormatting>
  <conditionalFormatting sqref="N13">
    <cfRule type="expression" dxfId="122" priority="2781">
      <formula>AND(TODAY()&gt;=P$7,TODAY()&lt;#REF!)</formula>
    </cfRule>
  </conditionalFormatting>
  <conditionalFormatting sqref="O13">
    <cfRule type="expression" dxfId="121" priority="2782">
      <formula>AND(TODAY()&gt;=#REF!,TODAY()&lt;Q$7)</formula>
    </cfRule>
  </conditionalFormatting>
  <conditionalFormatting sqref="P12 P14:P15">
    <cfRule type="expression" dxfId="120" priority="2793" stopIfTrue="1">
      <formula>AND($C16="Geringes Risiko",#REF!&gt;=$E16,#REF!&lt;=$E16+$F16-1)</formula>
    </cfRule>
    <cfRule type="expression" dxfId="119" priority="2794" stopIfTrue="1">
      <formula>AND($C16="Hohes Risiko",#REF!&gt;=$E16,#REF!&lt;=$E16+$F16-1)</formula>
    </cfRule>
    <cfRule type="expression" dxfId="118" priority="2795" stopIfTrue="1">
      <formula>AND($C16="Im Plan",#REF!&gt;=$E16,#REF!&lt;=$E16+$F16-1)</formula>
    </cfRule>
    <cfRule type="expression" dxfId="117" priority="2796" stopIfTrue="1">
      <formula>AND($C16="Mittleres Risiko",#REF!&gt;=$E16,#REF!&lt;=$E16+$F16-1)</formula>
    </cfRule>
    <cfRule type="expression" dxfId="116" priority="2797" stopIfTrue="1">
      <formula>AND(LEN($C16)=0,#REF!&gt;=$E16,#REF!&lt;=$E16+$F16-1)</formula>
    </cfRule>
  </conditionalFormatting>
  <conditionalFormatting sqref="O13">
    <cfRule type="expression" dxfId="115" priority="2853" stopIfTrue="1">
      <formula>AND($C17="Geringes Risiko",#REF!&gt;=$E17,#REF!&lt;=$E17+$F17-1)</formula>
    </cfRule>
    <cfRule type="expression" dxfId="114" priority="2854" stopIfTrue="1">
      <formula>AND($C17="Hohes Risiko",#REF!&gt;=$E17,#REF!&lt;=$E17+$F17-1)</formula>
    </cfRule>
    <cfRule type="expression" dxfId="113" priority="2855" stopIfTrue="1">
      <formula>AND($C17="Im Plan",#REF!&gt;=$E17,#REF!&lt;=$E17+$F17-1)</formula>
    </cfRule>
    <cfRule type="expression" dxfId="112" priority="2856" stopIfTrue="1">
      <formula>AND($C17="Mittleres Risiko",#REF!&gt;=$E17,#REF!&lt;=$E17+$F17-1)</formula>
    </cfRule>
    <cfRule type="expression" dxfId="111" priority="2857" stopIfTrue="1">
      <formula>AND(LEN($C17)=0,#REF!&gt;=$E17,#REF!&lt;=$E17+$F17-1)</formula>
    </cfRule>
  </conditionalFormatting>
  <conditionalFormatting sqref="O28">
    <cfRule type="expression" dxfId="110" priority="2873" stopIfTrue="1">
      <formula>AND($C43="Geringes Risiko",P$7&gt;=$E43,P$7&lt;=$E43+$F43-1)</formula>
    </cfRule>
    <cfRule type="expression" dxfId="109" priority="2874" stopIfTrue="1">
      <formula>AND($C43="Hohes Risiko",P$7&gt;=$E43,P$7&lt;=$E43+$F43-1)</formula>
    </cfRule>
    <cfRule type="expression" dxfId="108" priority="2875" stopIfTrue="1">
      <formula>AND($C43="Im Plan",P$7&gt;=$E43,P$7&lt;=$E43+$F43-1)</formula>
    </cfRule>
    <cfRule type="expression" dxfId="107" priority="2876" stopIfTrue="1">
      <formula>AND($C43="Mittleres Risiko",P$7&gt;=$E43,P$7&lt;=$E43+$F43-1)</formula>
    </cfRule>
    <cfRule type="expression" dxfId="106" priority="2877" stopIfTrue="1">
      <formula>AND(LEN($C43)=0,P$7&gt;=$E43,P$7&lt;=$E43+$F43-1)</formula>
    </cfRule>
  </conditionalFormatting>
  <conditionalFormatting sqref="P28">
    <cfRule type="expression" dxfId="105" priority="2878" stopIfTrue="1">
      <formula>AND($C43="Geringes Risiko",#REF!&gt;=$E43,#REF!&lt;=$E43+$F43-1)</formula>
    </cfRule>
    <cfRule type="expression" dxfId="104" priority="2879" stopIfTrue="1">
      <formula>AND($C43="Hohes Risiko",#REF!&gt;=$E43,#REF!&lt;=$E43+$F43-1)</formula>
    </cfRule>
    <cfRule type="expression" dxfId="103" priority="2880" stopIfTrue="1">
      <formula>AND($C43="Im Plan",#REF!&gt;=$E43,#REF!&lt;=$E43+$F43-1)</formula>
    </cfRule>
    <cfRule type="expression" dxfId="102" priority="2881" stopIfTrue="1">
      <formula>AND($C43="Mittleres Risiko",#REF!&gt;=$E43,#REF!&lt;=$E43+$F43-1)</formula>
    </cfRule>
    <cfRule type="expression" dxfId="101" priority="2882" stopIfTrue="1">
      <formula>AND(LEN($C43)=0,#REF!&gt;=$E43,#REF!&lt;=$E43+$F43-1)</formula>
    </cfRule>
  </conditionalFormatting>
  <conditionalFormatting sqref="P27">
    <cfRule type="expression" dxfId="100" priority="2903" stopIfTrue="1">
      <formula>AND($C43="Geringes Risiko",#REF!&gt;=$E43,#REF!&lt;=$E43+$F43-1)</formula>
    </cfRule>
    <cfRule type="expression" dxfId="99" priority="2904" stopIfTrue="1">
      <formula>AND($C43="Hohes Risiko",#REF!&gt;=$E43,#REF!&lt;=$E43+$F43-1)</formula>
    </cfRule>
    <cfRule type="expression" dxfId="98" priority="2905" stopIfTrue="1">
      <formula>AND($C43="Im Plan",#REF!&gt;=$E43,#REF!&lt;=$E43+$F43-1)</formula>
    </cfRule>
    <cfRule type="expression" dxfId="97" priority="2906" stopIfTrue="1">
      <formula>AND($C43="Mittleres Risiko",#REF!&gt;=$E43,#REF!&lt;=$E43+$F43-1)</formula>
    </cfRule>
    <cfRule type="expression" dxfId="96" priority="2907" stopIfTrue="1">
      <formula>AND(LEN($C43)=0,#REF!&gt;=$E43,#REF!&lt;=$E43+$F43-1)</formula>
    </cfRule>
  </conditionalFormatting>
  <conditionalFormatting sqref="P26">
    <cfRule type="expression" dxfId="95" priority="2938" stopIfTrue="1">
      <formula>AND($C43="Geringes Risiko",#REF!&gt;=$E43,#REF!&lt;=$E43+$F43-1)</formula>
    </cfRule>
    <cfRule type="expression" dxfId="94" priority="2939" stopIfTrue="1">
      <formula>AND($C43="Hohes Risiko",#REF!&gt;=$E43,#REF!&lt;=$E43+$F43-1)</formula>
    </cfRule>
    <cfRule type="expression" dxfId="93" priority="2940" stopIfTrue="1">
      <formula>AND($C43="Im Plan",#REF!&gt;=$E43,#REF!&lt;=$E43+$F43-1)</formula>
    </cfRule>
    <cfRule type="expression" dxfId="92" priority="2941" stopIfTrue="1">
      <formula>AND($C43="Mittleres Risiko",#REF!&gt;=$E43,#REF!&lt;=$E43+$F43-1)</formula>
    </cfRule>
    <cfRule type="expression" dxfId="91" priority="2942" stopIfTrue="1">
      <formula>AND(LEN($C43)=0,#REF!&gt;=$E43,#REF!&lt;=$E43+$F43-1)</formula>
    </cfRule>
  </conditionalFormatting>
  <conditionalFormatting sqref="P18:P19">
    <cfRule type="expression" dxfId="90" priority="2973" stopIfTrue="1">
      <formula>AND($C35="Geringes Risiko",#REF!&gt;=$E35,#REF!&lt;=$E35+$F35-1)</formula>
    </cfRule>
    <cfRule type="expression" dxfId="89" priority="2974" stopIfTrue="1">
      <formula>AND($C35="Hohes Risiko",#REF!&gt;=$E35,#REF!&lt;=$E35+$F35-1)</formula>
    </cfRule>
    <cfRule type="expression" dxfId="88" priority="2975" stopIfTrue="1">
      <formula>AND($C35="Im Plan",#REF!&gt;=$E35,#REF!&lt;=$E35+$F35-1)</formula>
    </cfRule>
    <cfRule type="expression" dxfId="87" priority="2976" stopIfTrue="1">
      <formula>AND($C35="Mittleres Risiko",#REF!&gt;=$E35,#REF!&lt;=$E35+$F35-1)</formula>
    </cfRule>
    <cfRule type="expression" dxfId="86" priority="2977" stopIfTrue="1">
      <formula>AND(LEN($C35)=0,#REF!&gt;=$E35,#REF!&lt;=$E35+$F35-1)</formula>
    </cfRule>
  </conditionalFormatting>
  <conditionalFormatting sqref="P16:P17">
    <cfRule type="expression" dxfId="85" priority="3018" stopIfTrue="1">
      <formula>AND($C28="Geringes Risiko",#REF!&gt;=$E28,#REF!&lt;=$E28+$F28-1)</formula>
    </cfRule>
    <cfRule type="expression" dxfId="84" priority="3019" stopIfTrue="1">
      <formula>AND($C28="Hohes Risiko",#REF!&gt;=$E28,#REF!&lt;=$E28+$F28-1)</formula>
    </cfRule>
    <cfRule type="expression" dxfId="83" priority="3020" stopIfTrue="1">
      <formula>AND($C28="Im Plan",#REF!&gt;=$E28,#REF!&lt;=$E28+$F28-1)</formula>
    </cfRule>
    <cfRule type="expression" dxfId="82" priority="3021" stopIfTrue="1">
      <formula>AND($C28="Mittleres Risiko",#REF!&gt;=$E28,#REF!&lt;=$E28+$F28-1)</formula>
    </cfRule>
    <cfRule type="expression" dxfId="81" priority="3022" stopIfTrue="1">
      <formula>AND(LEN($C28)=0,#REF!&gt;=$E28,#REF!&lt;=$E28+$F28-1)</formula>
    </cfRule>
  </conditionalFormatting>
  <conditionalFormatting sqref="P23">
    <cfRule type="expression" dxfId="80" priority="3093" stopIfTrue="1">
      <formula>AND($C43="Geringes Risiko",#REF!&gt;=$E43,#REF!&lt;=$E43+$F43-1)</formula>
    </cfRule>
    <cfRule type="expression" dxfId="79" priority="3094" stopIfTrue="1">
      <formula>AND($C43="Hohes Risiko",#REF!&gt;=$E43,#REF!&lt;=$E43+$F43-1)</formula>
    </cfRule>
    <cfRule type="expression" dxfId="78" priority="3095" stopIfTrue="1">
      <formula>AND($C43="Im Plan",#REF!&gt;=$E43,#REF!&lt;=$E43+$F43-1)</formula>
    </cfRule>
    <cfRule type="expression" dxfId="77" priority="3096" stopIfTrue="1">
      <formula>AND($C43="Mittleres Risiko",#REF!&gt;=$E43,#REF!&lt;=$E43+$F43-1)</formula>
    </cfRule>
    <cfRule type="expression" dxfId="76" priority="3097" stopIfTrue="1">
      <formula>AND(LEN($C43)=0,#REF!&gt;=$E43,#REF!&lt;=$E43+$F43-1)</formula>
    </cfRule>
  </conditionalFormatting>
  <conditionalFormatting sqref="P22">
    <cfRule type="expression" dxfId="75" priority="3128" stopIfTrue="1">
      <formula>AND($C43="Geringes Risiko",#REF!&gt;=$E43,#REF!&lt;=$E43+$F43-1)</formula>
    </cfRule>
    <cfRule type="expression" dxfId="74" priority="3129" stopIfTrue="1">
      <formula>AND($C43="Hohes Risiko",#REF!&gt;=$E43,#REF!&lt;=$E43+$F43-1)</formula>
    </cfRule>
    <cfRule type="expression" dxfId="73" priority="3130" stopIfTrue="1">
      <formula>AND($C43="Im Plan",#REF!&gt;=$E43,#REF!&lt;=$E43+$F43-1)</formula>
    </cfRule>
    <cfRule type="expression" dxfId="72" priority="3131" stopIfTrue="1">
      <formula>AND($C43="Mittleres Risiko",#REF!&gt;=$E43,#REF!&lt;=$E43+$F43-1)</formula>
    </cfRule>
    <cfRule type="expression" dxfId="71" priority="3132" stopIfTrue="1">
      <formula>AND(LEN($C43)=0,#REF!&gt;=$E43,#REF!&lt;=$E43+$F43-1)</formula>
    </cfRule>
  </conditionalFormatting>
  <conditionalFormatting sqref="P21">
    <cfRule type="expression" dxfId="70" priority="3163" stopIfTrue="1">
      <formula>AND($C43="Geringes Risiko",#REF!&gt;=$E43,#REF!&lt;=$E43+$F43-1)</formula>
    </cfRule>
    <cfRule type="expression" dxfId="69" priority="3164" stopIfTrue="1">
      <formula>AND($C43="Hohes Risiko",#REF!&gt;=$E43,#REF!&lt;=$E43+$F43-1)</formula>
    </cfRule>
    <cfRule type="expression" dxfId="68" priority="3165" stopIfTrue="1">
      <formula>AND($C43="Im Plan",#REF!&gt;=$E43,#REF!&lt;=$E43+$F43-1)</formula>
    </cfRule>
    <cfRule type="expression" dxfId="67" priority="3166" stopIfTrue="1">
      <formula>AND($C43="Mittleres Risiko",#REF!&gt;=$E43,#REF!&lt;=$E43+$F43-1)</formula>
    </cfRule>
    <cfRule type="expression" dxfId="66" priority="3167" stopIfTrue="1">
      <formula>AND(LEN($C43)=0,#REF!&gt;=$E43,#REF!&lt;=$E43+$F43-1)</formula>
    </cfRule>
  </conditionalFormatting>
  <conditionalFormatting sqref="P20">
    <cfRule type="expression" dxfId="65" priority="3198" stopIfTrue="1">
      <formula>AND($C43="Geringes Risiko",#REF!&gt;=$E43,#REF!&lt;=$E43+$F43-1)</formula>
    </cfRule>
    <cfRule type="expression" dxfId="64" priority="3199" stopIfTrue="1">
      <formula>AND($C43="Hohes Risiko",#REF!&gt;=$E43,#REF!&lt;=$E43+$F43-1)</formula>
    </cfRule>
    <cfRule type="expression" dxfId="63" priority="3200" stopIfTrue="1">
      <formula>AND($C43="Im Plan",#REF!&gt;=$E43,#REF!&lt;=$E43+$F43-1)</formula>
    </cfRule>
    <cfRule type="expression" dxfId="62" priority="3201" stopIfTrue="1">
      <formula>AND($C43="Mittleres Risiko",#REF!&gt;=$E43,#REF!&lt;=$E43+$F43-1)</formula>
    </cfRule>
    <cfRule type="expression" dxfId="61" priority="3202" stopIfTrue="1">
      <formula>AND(LEN($C43)=0,#REF!&gt;=$E43,#REF!&lt;=$E43+$F43-1)</formula>
    </cfRule>
  </conditionalFormatting>
  <conditionalFormatting sqref="P24">
    <cfRule type="expression" dxfId="60" priority="3233" stopIfTrue="1">
      <formula>AND($C43="Geringes Risiko",#REF!&gt;=$E43,#REF!&lt;=$E43+$F43-1)</formula>
    </cfRule>
    <cfRule type="expression" dxfId="59" priority="3234" stopIfTrue="1">
      <formula>AND($C43="Hohes Risiko",#REF!&gt;=$E43,#REF!&lt;=$E43+$F43-1)</formula>
    </cfRule>
    <cfRule type="expression" dxfId="58" priority="3235" stopIfTrue="1">
      <formula>AND($C43="Im Plan",#REF!&gt;=$E43,#REF!&lt;=$E43+$F43-1)</formula>
    </cfRule>
    <cfRule type="expression" dxfId="57" priority="3236" stopIfTrue="1">
      <formula>AND($C43="Mittleres Risiko",#REF!&gt;=$E43,#REF!&lt;=$E43+$F43-1)</formula>
    </cfRule>
    <cfRule type="expression" dxfId="56" priority="3237" stopIfTrue="1">
      <formula>AND(LEN($C43)=0,#REF!&gt;=$E43,#REF!&lt;=$E43+$F43-1)</formula>
    </cfRule>
  </conditionalFormatting>
  <conditionalFormatting sqref="D29:D34">
    <cfRule type="dataBar" priority="4">
      <dataBar>
        <cfvo type="num" val="0"/>
        <cfvo type="num" val="1"/>
        <color theme="6"/>
      </dataBar>
      <extLst>
        <ext xmlns:x14="http://schemas.microsoft.com/office/spreadsheetml/2009/9/main" uri="{B025F937-C7B1-47D3-B67F-A62EFF666E3E}">
          <x14:id>{D03FA15A-8A6D-4DA6-9C47-4C30142577D4}</x14:id>
        </ext>
      </extLst>
    </cfRule>
  </conditionalFormatting>
  <conditionalFormatting sqref="D36:D42">
    <cfRule type="dataBar" priority="3">
      <dataBar>
        <cfvo type="num" val="0"/>
        <cfvo type="num" val="1"/>
        <color theme="6"/>
      </dataBar>
      <extLst>
        <ext xmlns:x14="http://schemas.microsoft.com/office/spreadsheetml/2009/9/main" uri="{B025F937-C7B1-47D3-B67F-A62EFF666E3E}">
          <x14:id>{DC0DBF96-187A-4662-A727-ECC214A5D71B}</x14:id>
        </ext>
      </extLst>
    </cfRule>
  </conditionalFormatting>
  <conditionalFormatting sqref="D44:D48">
    <cfRule type="dataBar" priority="2">
      <dataBar>
        <cfvo type="num" val="0"/>
        <cfvo type="num" val="1"/>
        <color theme="6"/>
      </dataBar>
      <extLst>
        <ext xmlns:x14="http://schemas.microsoft.com/office/spreadsheetml/2009/9/main" uri="{B025F937-C7B1-47D3-B67F-A62EFF666E3E}">
          <x14:id>{66F43EFB-2B03-4C63-84CB-DBE1E53E38F0}</x14:id>
        </ext>
      </extLst>
    </cfRule>
  </conditionalFormatting>
  <conditionalFormatting sqref="G18 G28 G35 G43">
    <cfRule type="dataBar" priority="1">
      <dataBar>
        <cfvo type="num" val="0"/>
        <cfvo type="num" val="1"/>
        <color theme="6"/>
      </dataBar>
      <extLst>
        <ext xmlns:x14="http://schemas.microsoft.com/office/spreadsheetml/2009/9/main" uri="{B025F937-C7B1-47D3-B67F-A62EFF666E3E}">
          <x14:id>{B866E544-E2B8-4467-BC79-83BDFE34C379}</x14:id>
        </ext>
      </extLst>
    </cfRule>
  </conditionalFormatting>
  <conditionalFormatting sqref="AL25">
    <cfRule type="expression" dxfId="24" priority="3273" stopIfTrue="1">
      <formula>AND($C43="Geringes Risiko",AJ$7&gt;=$E43,AJ$7&lt;=$E43+$F43-1)</formula>
    </cfRule>
    <cfRule type="expression" dxfId="23" priority="3274" stopIfTrue="1">
      <formula>AND($C43="Hohes Risiko",AJ$7&gt;=$E43,AJ$7&lt;=$E43+$F43-1)</formula>
    </cfRule>
    <cfRule type="expression" dxfId="22" priority="3275" stopIfTrue="1">
      <formula>AND($C43="Im Plan",AJ$7&gt;=$E43,AJ$7&lt;=$E43+$F43-1)</formula>
    </cfRule>
    <cfRule type="expression" dxfId="21" priority="3276" stopIfTrue="1">
      <formula>AND($C43="Mittleres Risiko",AJ$7&gt;=$E43,AJ$7&lt;=$E43+$F43-1)</formula>
    </cfRule>
    <cfRule type="expression" dxfId="20" priority="3277" stopIfTrue="1">
      <formula>AND(LEN($C43)=0,AJ$7&gt;=$E43,AJ$7&lt;=$E43+$F43-1)</formula>
    </cfRule>
  </conditionalFormatting>
  <conditionalFormatting sqref="AM25">
    <cfRule type="expression" dxfId="19" priority="3278" stopIfTrue="1">
      <formula>AND($C43="Geringes Risiko",AL$7&gt;=$E43,AL$7&lt;=$E43+$F43-1)</formula>
    </cfRule>
    <cfRule type="expression" dxfId="18" priority="3279" stopIfTrue="1">
      <formula>AND($C43="Hohes Risiko",AL$7&gt;=$E43,AL$7&lt;=$E43+$F43-1)</formula>
    </cfRule>
    <cfRule type="expression" dxfId="17" priority="3280" stopIfTrue="1">
      <formula>AND($C43="Im Plan",AL$7&gt;=$E43,AL$7&lt;=$E43+$F43-1)</formula>
    </cfRule>
    <cfRule type="expression" dxfId="16" priority="3281" stopIfTrue="1">
      <formula>AND($C43="Mittleres Risiko",AL$7&gt;=$E43,AL$7&lt;=$E43+$F43-1)</formula>
    </cfRule>
    <cfRule type="expression" dxfId="15" priority="3282" stopIfTrue="1">
      <formula>AND(LEN($C43)=0,AL$7&gt;=$E43,AL$7&lt;=$E43+$F43-1)</formula>
    </cfRule>
  </conditionalFormatting>
  <conditionalFormatting sqref="Q25:AI25 AN25:AO25 H25:N25">
    <cfRule type="expression" dxfId="14" priority="3283" stopIfTrue="1">
      <formula>AND($C43="Geringes Risiko",H$7&gt;=$E43,H$7&lt;=$E43+$F43-1)</formula>
    </cfRule>
    <cfRule type="expression" dxfId="13" priority="3284" stopIfTrue="1">
      <formula>AND($C43="Hohes Risiko",H$7&gt;=$E43,H$7&lt;=$E43+$F43-1)</formula>
    </cfRule>
    <cfRule type="expression" dxfId="12" priority="3285" stopIfTrue="1">
      <formula>AND($C43="Im Plan",H$7&gt;=$E43,H$7&lt;=$E43+$F43-1)</formula>
    </cfRule>
    <cfRule type="expression" dxfId="11" priority="3286" stopIfTrue="1">
      <formula>AND($C43="Mittleres Risiko",H$7&gt;=$E43,H$7&lt;=$E43+$F43-1)</formula>
    </cfRule>
    <cfRule type="expression" dxfId="10" priority="3287" stopIfTrue="1">
      <formula>AND(LEN($C43)=0,H$7&gt;=$E43,H$7&lt;=$E43+$F43-1)</formula>
    </cfRule>
  </conditionalFormatting>
  <conditionalFormatting sqref="AJ25:AK25 O25">
    <cfRule type="expression" dxfId="9" priority="3298" stopIfTrue="1">
      <formula>AND($C43="Geringes Risiko",P$7&gt;=$E43,P$7&lt;=$E43+$F43-1)</formula>
    </cfRule>
    <cfRule type="expression" dxfId="8" priority="3299" stopIfTrue="1">
      <formula>AND($C43="Hohes Risiko",P$7&gt;=$E43,P$7&lt;=$E43+$F43-1)</formula>
    </cfRule>
    <cfRule type="expression" dxfId="7" priority="3300" stopIfTrue="1">
      <formula>AND($C43="Im Plan",P$7&gt;=$E43,P$7&lt;=$E43+$F43-1)</formula>
    </cfRule>
    <cfRule type="expression" dxfId="6" priority="3301" stopIfTrue="1">
      <formula>AND($C43="Mittleres Risiko",P$7&gt;=$E43,P$7&lt;=$E43+$F43-1)</formula>
    </cfRule>
    <cfRule type="expression" dxfId="5" priority="3302" stopIfTrue="1">
      <formula>AND(LEN($C43)=0,P$7&gt;=$E43,P$7&lt;=$E43+$F43-1)</formula>
    </cfRule>
  </conditionalFormatting>
  <conditionalFormatting sqref="P25">
    <cfRule type="expression" dxfId="4" priority="3383" stopIfTrue="1">
      <formula>AND($C43="Geringes Risiko",#REF!&gt;=$E43,#REF!&lt;=$E43+$F43-1)</formula>
    </cfRule>
    <cfRule type="expression" dxfId="3" priority="3384" stopIfTrue="1">
      <formula>AND($C43="Hohes Risiko",#REF!&gt;=$E43,#REF!&lt;=$E43+$F43-1)</formula>
    </cfRule>
    <cfRule type="expression" dxfId="2" priority="3385" stopIfTrue="1">
      <formula>AND($C43="Im Plan",#REF!&gt;=$E43,#REF!&lt;=$E43+$F43-1)</formula>
    </cfRule>
    <cfRule type="expression" dxfId="1" priority="3386" stopIfTrue="1">
      <formula>AND($C43="Mittleres Risiko",#REF!&gt;=$E43,#REF!&lt;=$E43+$F43-1)</formula>
    </cfRule>
    <cfRule type="expression" dxfId="0" priority="3387" stopIfTrue="1">
      <formula>AND(LEN($C43)=0,#REF!&gt;=$E43,#REF!&lt;=$E43+$F43-1)</formula>
    </cfRule>
  </conditionalFormatting>
  <dataValidations count="7">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2C98F623-F59D-4239-A489-F56C09AF810C}"/>
    <dataValidation allowBlank="1" showInputMessage="1" showErrorMessage="1" sqref="A6 A10" xr:uid="{2CE864EA-188A-4668-8BF3-1CDA4CB23676}"/>
    <dataValidation allowBlank="1" showInputMessage="1" showErrorMessage="1" prompt="Geben Sie den Firmennamen in Zelle B4._x000a_Eine Legende befindet sich in den Zellen I4 bis AC4. Das Legendenetikett befindet sich in Zelle G4." sqref="A4" xr:uid="{97BD8364-FC72-4DF2-8A09-6E3A4FCC0D7F}"/>
    <dataValidation allowBlank="1" showInputMessage="1" showErrorMessage="1" promptTitle="Erstellen eines Gantt-Diagramms " sqref="A2" xr:uid="{6B66FD77-ABBC-4041-8484-2E6CCC1CC52B}"/>
    <dataValidation type="list" allowBlank="1" showInputMessage="1" showErrorMessage="1" sqref="C9" xr:uid="{AA0E0576-64C5-4520-BC55-7C0FD156FCC3}">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A00DF639-5AF5-47D7-809E-19D6ACB7FAAD}">
      <formula1>0</formula1>
    </dataValidation>
    <dataValidation type="list" allowBlank="1" showInputMessage="1" showErrorMessage="1" sqref="C11:C17 C19:C27 C44:C48 C29:C34 C36:C42" xr:uid="{25DD63D2-C8C1-497C-B149-22B1BB4E10F9}">
      <formula1>"Base du projet,API,Planettes,Satelites,UI"</formula1>
    </dataValidation>
  </dataValidations>
  <pageMargins left="0.70866141732283472" right="0.70866141732283472" top="0.74803149606299213" bottom="0.74803149606299213" header="0.31496062992125984" footer="0.31496062992125984"/>
  <pageSetup paperSize="9" scale="29" orientation="portrait" r:id="rId1"/>
  <headerFooter>
    <oddFooter>Page &amp;P de &amp;N</oddFooter>
  </headerFooter>
  <extLst>
    <ext xmlns:x14="http://schemas.microsoft.com/office/spreadsheetml/2009/9/main" uri="{78C0D931-6437-407d-A8EE-F0AAD7539E65}">
      <x14:conditionalFormattings>
        <x14:conditionalFormatting xmlns:xm="http://schemas.microsoft.com/office/excel/2006/main">
          <x14:cfRule type="dataBar" id="{E4EDA8E3-E824-4014-9B9A-8AEC61F3CBB4}">
            <x14:dataBar minLength="0" maxLength="100" gradient="0">
              <x14:cfvo type="num">
                <xm:f>0</xm:f>
              </x14:cfvo>
              <x14:cfvo type="num">
                <xm:f>1</xm:f>
              </x14:cfvo>
              <x14:negativeFillColor rgb="FFFF0000"/>
              <x14:axisColor rgb="FF000000"/>
            </x14:dataBar>
          </x14:cfRule>
          <xm:sqref>C18:F18 C28:F28 C35:F35 C43:F43 D11:D17 D19:D27</xm:sqref>
        </x14:conditionalFormatting>
        <x14:conditionalFormatting xmlns:xm="http://schemas.microsoft.com/office/excel/2006/main">
          <x14:cfRule type="dataBar" id="{E10B3BCA-D50C-44CD-9892-2D75B54360B0}">
            <x14:dataBar minLength="0" maxLength="100" gradient="0">
              <x14:cfvo type="num">
                <xm:f>0</xm:f>
              </x14:cfvo>
              <x14:cfvo type="num">
                <xm:f>1</xm:f>
              </x14:cfvo>
              <x14:negativeFillColor rgb="FFFF0000"/>
              <x14:axisColor rgb="FF000000"/>
            </x14:dataBar>
          </x14:cfRule>
          <xm:sqref>D8:D9</xm:sqref>
        </x14:conditionalFormatting>
        <x14:conditionalFormatting xmlns:xm="http://schemas.microsoft.com/office/excel/2006/main">
          <x14:cfRule type="iconSet" priority="2668" id="{900A60DB-1FAE-472B-911D-F874746402DB}">
            <x14:iconSet iconSet="3Stars" showValue="0" custom="1">
              <x14:cfvo type="percent">
                <xm:f>0</xm:f>
              </x14:cfvo>
              <x14:cfvo type="num">
                <xm:f>1</xm:f>
              </x14:cfvo>
              <x14:cfvo type="num">
                <xm:f>2</xm:f>
              </x14:cfvo>
              <x14:cfIcon iconSet="NoIcons" iconId="0"/>
              <x14:cfIcon iconSet="3Flags" iconId="1"/>
              <x14:cfIcon iconSet="3Signs" iconId="0"/>
            </x14:iconSet>
          </x14:cfRule>
          <xm:sqref>AG17 H16:AO16</xm:sqref>
        </x14:conditionalFormatting>
        <x14:conditionalFormatting xmlns:xm="http://schemas.microsoft.com/office/excel/2006/main">
          <x14:cfRule type="iconSet" priority="2670" id="{C1960386-79D7-49CA-9F85-A2428E29444A}">
            <x14:iconSet iconSet="3Stars" showValue="0" custom="1">
              <x14:cfvo type="percent">
                <xm:f>0</xm:f>
              </x14:cfvo>
              <x14:cfvo type="num">
                <xm:f>1</xm:f>
              </x14:cfvo>
              <x14:cfvo type="num">
                <xm:f>2</xm:f>
              </x14:cfvo>
              <x14:cfIcon iconSet="NoIcons" iconId="0"/>
              <x14:cfIcon iconSet="3Flags" iconId="1"/>
              <x14:cfIcon iconSet="3Signs" iconId="0"/>
            </x14:iconSet>
          </x14:cfRule>
          <xm:sqref>H18:AO18</xm:sqref>
        </x14:conditionalFormatting>
        <x14:conditionalFormatting xmlns:xm="http://schemas.microsoft.com/office/excel/2006/main">
          <x14:cfRule type="iconSet" priority="2673" id="{28C38379-CF39-46ED-9D69-4B3A27863C4C}">
            <x14:iconSet iconSet="3Stars" showValue="0" custom="1">
              <x14:cfvo type="percent">
                <xm:f>0</xm:f>
              </x14:cfvo>
              <x14:cfvo type="num">
                <xm:f>1</xm:f>
              </x14:cfvo>
              <x14:cfvo type="num">
                <xm:f>2</xm:f>
              </x14:cfvo>
              <x14:cfIcon iconSet="NoIcons" iconId="0"/>
              <x14:cfIcon iconSet="3Flags" iconId="1"/>
              <x14:cfIcon iconSet="3Signs" iconId="0"/>
            </x14:iconSet>
          </x14:cfRule>
          <xm:sqref>H28:AO28</xm:sqref>
        </x14:conditionalFormatting>
        <x14:conditionalFormatting xmlns:xm="http://schemas.microsoft.com/office/excel/2006/main">
          <x14:cfRule type="iconSet" priority="2719" id="{4B363E9A-D608-494D-8B6A-782964043EEB}">
            <x14:iconSet iconSet="3Stars" showValue="0" custom="1">
              <x14:cfvo type="percent">
                <xm:f>0</xm:f>
              </x14:cfvo>
              <x14:cfvo type="num">
                <xm:f>1</xm:f>
              </x14:cfvo>
              <x14:cfvo type="num">
                <xm:f>2</xm:f>
              </x14:cfvo>
              <x14:cfIcon iconSet="NoIcons" iconId="0"/>
              <x14:cfIcon iconSet="3Flags" iconId="1"/>
              <x14:cfIcon iconSet="3Signs" iconId="0"/>
            </x14:iconSet>
          </x14:cfRule>
          <xm:sqref>AI17:AO17 H17:AG17 H9:AO11 H13:AO14 J12:AO12 Z15:AO15 H15:X15 H19:AO27</xm:sqref>
        </x14:conditionalFormatting>
        <x14:conditionalFormatting xmlns:xm="http://schemas.microsoft.com/office/excel/2006/main">
          <x14:cfRule type="dataBar" id="{D03FA15A-8A6D-4DA6-9C47-4C30142577D4}">
            <x14:dataBar minLength="0" maxLength="100" gradient="0">
              <x14:cfvo type="num">
                <xm:f>0</xm:f>
              </x14:cfvo>
              <x14:cfvo type="num">
                <xm:f>1</xm:f>
              </x14:cfvo>
              <x14:negativeFillColor rgb="FFFF0000"/>
              <x14:axisColor rgb="FF000000"/>
            </x14:dataBar>
          </x14:cfRule>
          <xm:sqref>D29:D34</xm:sqref>
        </x14:conditionalFormatting>
        <x14:conditionalFormatting xmlns:xm="http://schemas.microsoft.com/office/excel/2006/main">
          <x14:cfRule type="dataBar" id="{DC0DBF96-187A-4662-A727-ECC214A5D71B}">
            <x14:dataBar minLength="0" maxLength="100" gradient="0">
              <x14:cfvo type="num">
                <xm:f>0</xm:f>
              </x14:cfvo>
              <x14:cfvo type="num">
                <xm:f>1</xm:f>
              </x14:cfvo>
              <x14:negativeFillColor rgb="FFFF0000"/>
              <x14:axisColor rgb="FF000000"/>
            </x14:dataBar>
          </x14:cfRule>
          <xm:sqref>D36:D42</xm:sqref>
        </x14:conditionalFormatting>
        <x14:conditionalFormatting xmlns:xm="http://schemas.microsoft.com/office/excel/2006/main">
          <x14:cfRule type="dataBar" id="{66F43EFB-2B03-4C63-84CB-DBE1E53E38F0}">
            <x14:dataBar minLength="0" maxLength="100" gradient="0">
              <x14:cfvo type="num">
                <xm:f>0</xm:f>
              </x14:cfvo>
              <x14:cfvo type="num">
                <xm:f>1</xm:f>
              </x14:cfvo>
              <x14:negativeFillColor rgb="FFFF0000"/>
              <x14:axisColor rgb="FF000000"/>
            </x14:dataBar>
          </x14:cfRule>
          <xm:sqref>D44:D48</xm:sqref>
        </x14:conditionalFormatting>
        <x14:conditionalFormatting xmlns:xm="http://schemas.microsoft.com/office/excel/2006/main">
          <x14:cfRule type="dataBar" id="{B866E544-E2B8-4467-BC79-83BDFE34C379}">
            <x14:dataBar minLength="0" maxLength="100" gradient="0">
              <x14:cfvo type="num">
                <xm:f>0</xm:f>
              </x14:cfvo>
              <x14:cfvo type="num">
                <xm:f>1</xm:f>
              </x14:cfvo>
              <x14:negativeFillColor rgb="FFFF0000"/>
              <x14:axisColor rgb="FF000000"/>
            </x14:dataBar>
          </x14:cfRule>
          <xm:sqref>G18 G28 G35 G43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42C7-1617-423A-94D1-5AB9B6A6F2FF}">
  <sheetPr>
    <pageSetUpPr fitToPage="1"/>
  </sheetPr>
  <dimension ref="A1:U25"/>
  <sheetViews>
    <sheetView showGridLines="0" topLeftCell="A3" zoomScale="85" zoomScaleNormal="85" workbookViewId="0">
      <selection activeCell="D6" sqref="D6"/>
    </sheetView>
  </sheetViews>
  <sheetFormatPr baseColWidth="10" defaultColWidth="8.85546875" defaultRowHeight="30" customHeight="1" x14ac:dyDescent="0.25"/>
  <cols>
    <col min="1" max="1" width="4.7109375" style="4" customWidth="1"/>
    <col min="2" max="2" width="36.7109375" customWidth="1"/>
    <col min="3" max="3" width="15.140625" customWidth="1"/>
    <col min="4" max="4" width="15.7109375" customWidth="1"/>
    <col min="5" max="5" width="10.42578125" style="2" customWidth="1"/>
    <col min="6" max="6" width="10.42578125" customWidth="1"/>
    <col min="7" max="7" width="6.5703125" customWidth="1"/>
    <col min="8" max="8" width="14.85546875" customWidth="1"/>
    <col min="9" max="9" width="15.5703125" customWidth="1"/>
    <col min="10" max="16" width="12.5703125" customWidth="1"/>
    <col min="17" max="21" width="10.5703125" customWidth="1"/>
  </cols>
  <sheetData>
    <row r="1" spans="1:21" ht="25.15" customHeight="1" x14ac:dyDescent="0.25"/>
    <row r="2" spans="1:21" ht="49.9" customHeight="1" x14ac:dyDescent="0.25">
      <c r="A2" s="5"/>
      <c r="B2" s="134" t="s">
        <v>51</v>
      </c>
      <c r="C2" s="134"/>
      <c r="D2" s="134"/>
      <c r="E2" s="134"/>
      <c r="F2" s="134"/>
      <c r="G2" s="134"/>
      <c r="H2" s="135"/>
      <c r="I2" s="135"/>
      <c r="J2" s="135"/>
      <c r="K2" s="135"/>
      <c r="L2" s="135"/>
      <c r="M2" s="135"/>
      <c r="N2" s="136"/>
      <c r="O2" s="136"/>
      <c r="P2" s="136"/>
      <c r="Q2" s="17"/>
      <c r="R2" s="17"/>
      <c r="S2" s="17"/>
      <c r="T2" s="17"/>
      <c r="U2" s="17"/>
    </row>
    <row r="3" spans="1:21" ht="19.899999999999999" customHeight="1" x14ac:dyDescent="0.25">
      <c r="A3" s="5"/>
      <c r="B3" s="18"/>
      <c r="C3" s="19"/>
      <c r="D3" s="20"/>
      <c r="E3" s="21"/>
      <c r="F3" s="20"/>
      <c r="G3" s="20"/>
      <c r="H3" s="33"/>
      <c r="I3" s="1"/>
      <c r="J3" s="1"/>
      <c r="K3" s="1"/>
    </row>
    <row r="4" spans="1:21" ht="30" customHeight="1" x14ac:dyDescent="0.25">
      <c r="A4" s="5"/>
      <c r="B4" s="22" t="s">
        <v>55</v>
      </c>
      <c r="C4" s="23"/>
      <c r="D4" s="25"/>
      <c r="E4" s="26"/>
      <c r="G4" s="76"/>
      <c r="H4" s="85" t="s">
        <v>35</v>
      </c>
      <c r="I4" s="85"/>
      <c r="J4" s="137" t="s">
        <v>23</v>
      </c>
      <c r="K4" s="137"/>
      <c r="M4" s="143" t="s">
        <v>50</v>
      </c>
      <c r="N4" s="143"/>
      <c r="P4" s="144" t="s">
        <v>48</v>
      </c>
      <c r="Q4" s="144"/>
      <c r="S4" s="133" t="s">
        <v>49</v>
      </c>
      <c r="T4" s="133"/>
    </row>
    <row r="5" spans="1:21" ht="30" customHeight="1" x14ac:dyDescent="0.25">
      <c r="A5" s="5" t="s">
        <v>2</v>
      </c>
      <c r="B5" s="28" t="s">
        <v>56</v>
      </c>
      <c r="C5" s="24"/>
      <c r="D5" s="25"/>
      <c r="E5" s="26"/>
      <c r="F5" s="25"/>
      <c r="G5" s="78"/>
      <c r="H5" s="77"/>
      <c r="I5" s="77"/>
      <c r="J5" s="77"/>
      <c r="K5" s="77"/>
      <c r="L5" s="77"/>
      <c r="M5" s="77"/>
      <c r="O5" s="77"/>
      <c r="P5" s="77"/>
    </row>
    <row r="6" spans="1:21" ht="30" customHeight="1" x14ac:dyDescent="0.25">
      <c r="A6" s="5"/>
      <c r="B6" s="29" t="s">
        <v>6</v>
      </c>
      <c r="C6" s="14">
        <v>45048</v>
      </c>
      <c r="D6" s="14"/>
      <c r="E6" s="26"/>
      <c r="F6" s="25"/>
      <c r="G6" s="25"/>
      <c r="H6" t="s">
        <v>47</v>
      </c>
      <c r="J6" s="145" t="s">
        <v>98</v>
      </c>
      <c r="K6" s="145"/>
      <c r="Q6" s="79"/>
      <c r="R6" s="79"/>
      <c r="S6" s="79"/>
      <c r="T6" s="79"/>
      <c r="U6" s="79"/>
    </row>
    <row r="7" spans="1:21" ht="30" customHeight="1" x14ac:dyDescent="0.25">
      <c r="A7" s="5"/>
      <c r="B7" s="53"/>
      <c r="C7" s="31"/>
      <c r="D7" s="25"/>
      <c r="E7" s="25"/>
      <c r="F7" s="25"/>
      <c r="G7" s="32"/>
      <c r="H7" s="37" t="s">
        <v>46</v>
      </c>
      <c r="I7" s="37"/>
      <c r="J7" s="37"/>
      <c r="K7" s="37"/>
      <c r="L7" s="37"/>
      <c r="M7" s="37"/>
      <c r="N7" s="37"/>
      <c r="O7" s="37"/>
      <c r="P7" s="37"/>
      <c r="Q7" s="80"/>
      <c r="R7" s="80"/>
      <c r="S7" s="80"/>
      <c r="T7" s="80"/>
      <c r="U7" s="80"/>
    </row>
    <row r="8" spans="1:21" ht="19.899999999999999" customHeight="1" x14ac:dyDescent="0.25">
      <c r="A8" s="5"/>
      <c r="B8" s="24"/>
      <c r="C8" s="24"/>
      <c r="D8" s="25"/>
      <c r="E8" s="25"/>
      <c r="F8" s="25"/>
      <c r="G8" s="32"/>
      <c r="H8" s="74"/>
      <c r="I8" s="75"/>
      <c r="J8" s="74"/>
      <c r="K8" s="75"/>
      <c r="L8" s="74"/>
      <c r="M8" s="75"/>
      <c r="N8" s="74"/>
      <c r="O8" s="75"/>
      <c r="P8" s="74"/>
      <c r="Q8" s="81"/>
      <c r="R8" s="81"/>
      <c r="S8" s="81"/>
      <c r="T8" s="81"/>
      <c r="U8" s="81"/>
    </row>
    <row r="9" spans="1:21" ht="40.15" customHeight="1" x14ac:dyDescent="0.25">
      <c r="A9" s="5" t="s">
        <v>3</v>
      </c>
      <c r="B9" s="49" t="s">
        <v>25</v>
      </c>
      <c r="C9" s="84" t="s">
        <v>26</v>
      </c>
      <c r="D9" s="84" t="s">
        <v>27</v>
      </c>
      <c r="E9" s="84" t="s">
        <v>28</v>
      </c>
      <c r="F9" s="84" t="s">
        <v>29</v>
      </c>
      <c r="G9" s="72"/>
      <c r="H9" s="86" t="s">
        <v>37</v>
      </c>
      <c r="I9" s="87" t="s">
        <v>38</v>
      </c>
      <c r="J9" s="86" t="s">
        <v>39</v>
      </c>
      <c r="K9" s="87" t="s">
        <v>40</v>
      </c>
      <c r="L9" s="86" t="s">
        <v>41</v>
      </c>
      <c r="M9" s="87" t="s">
        <v>42</v>
      </c>
      <c r="N9" s="86" t="s">
        <v>43</v>
      </c>
      <c r="O9" s="87" t="s">
        <v>44</v>
      </c>
      <c r="P9" s="86" t="s">
        <v>45</v>
      </c>
      <c r="Q9" s="82" t="str">
        <f t="shared" ref="Q9:U9" si="0">LEFT(TEXT(Q7,""),1)</f>
        <v/>
      </c>
      <c r="R9" s="82" t="str">
        <f t="shared" si="0"/>
        <v/>
      </c>
      <c r="S9" s="82" t="str">
        <f t="shared" si="0"/>
        <v/>
      </c>
      <c r="T9" s="82" t="str">
        <f t="shared" si="0"/>
        <v/>
      </c>
      <c r="U9" s="82" t="str">
        <f t="shared" si="0"/>
        <v/>
      </c>
    </row>
    <row r="10" spans="1:21" ht="30" hidden="1" customHeight="1" x14ac:dyDescent="0.25">
      <c r="B10" s="9"/>
      <c r="C10" s="7"/>
      <c r="D10" s="7"/>
      <c r="E10" s="54"/>
      <c r="F10" s="8"/>
      <c r="H10" s="73"/>
      <c r="I10" s="73"/>
      <c r="J10" s="73"/>
      <c r="K10" s="73"/>
      <c r="L10" s="73"/>
      <c r="M10" s="73"/>
      <c r="N10" s="73"/>
      <c r="O10" s="73"/>
      <c r="P10" s="73"/>
      <c r="Q10" s="83"/>
      <c r="R10" s="83"/>
      <c r="S10" s="83"/>
      <c r="T10" s="83"/>
      <c r="U10" s="83"/>
    </row>
    <row r="11" spans="1:21" s="1" customFormat="1" ht="40.15" customHeight="1" x14ac:dyDescent="0.25">
      <c r="A11" s="5"/>
      <c r="B11" s="51" t="s">
        <v>24</v>
      </c>
      <c r="C11" s="12"/>
      <c r="D11" s="13"/>
      <c r="E11" s="14"/>
      <c r="F11" s="15"/>
      <c r="G11" s="12"/>
      <c r="H11" s="90" t="str">
        <f t="shared" ref="H11:P11" si="1">IF(AND($C11="Ziel",H$8&gt;=$E11,H$8&lt;=$E11+$F11-1),2,IF(AND($C11="Meilenstein",H$8&gt;=$E11,H$8&lt;=$E11+$F11-1),1,""))</f>
        <v/>
      </c>
      <c r="I11" s="90" t="str">
        <f t="shared" si="1"/>
        <v/>
      </c>
      <c r="J11" s="93" t="str">
        <f>IF(AND($C11="Ziel",J$8&gt;=$E11,J$8&lt;=$E11+$F11-1),2,IF(AND($C11="Meilenstein",J$8&gt;=$E11,J$8&lt;=$E11+$F11-1),1,""))</f>
        <v/>
      </c>
      <c r="K11" s="98" t="str">
        <f t="shared" si="1"/>
        <v/>
      </c>
      <c r="L11" s="91" t="str">
        <f t="shared" si="1"/>
        <v/>
      </c>
      <c r="M11" s="91" t="str">
        <f t="shared" si="1"/>
        <v/>
      </c>
      <c r="N11" s="91" t="str">
        <f t="shared" si="1"/>
        <v/>
      </c>
      <c r="O11" s="91" t="str">
        <f t="shared" si="1"/>
        <v/>
      </c>
      <c r="P11" s="58" t="str">
        <f t="shared" si="1"/>
        <v/>
      </c>
      <c r="Q11" s="71" t="str">
        <f t="shared" ref="Q11:U17" si="2">IF(AND($C11="Ziel",Q$7&gt;=$E11,Q$7&lt;=$E11+$F11-1),2,IF(AND($C11="Meilenstein",Q$7&gt;=$E11,Q$7&lt;=$E11+$F11-1),1,""))</f>
        <v/>
      </c>
      <c r="R11" s="71" t="str">
        <f>IF(AND($C11="Ziel",R$7&gt;=$E11,R$7&lt;=$E11+$F11-1),2,IF(AND($C11="Meilenstein",R$7&gt;=$E11,R$7&lt;=$E11+$F11-1),1,""))</f>
        <v/>
      </c>
      <c r="S11" s="71" t="str">
        <f t="shared" si="2"/>
        <v/>
      </c>
      <c r="T11" s="71" t="str">
        <f t="shared" si="2"/>
        <v/>
      </c>
      <c r="U11" s="71" t="str">
        <f t="shared" si="2"/>
        <v/>
      </c>
    </row>
    <row r="12" spans="1:21" s="1" customFormat="1" ht="40.15" customHeight="1" x14ac:dyDescent="0.25">
      <c r="A12" s="5"/>
      <c r="B12" s="51" t="s">
        <v>4</v>
      </c>
      <c r="C12" s="12"/>
      <c r="D12" s="13"/>
      <c r="E12" s="14"/>
      <c r="F12" s="15"/>
      <c r="G12" s="12"/>
      <c r="H12" s="60"/>
      <c r="I12" s="91"/>
      <c r="J12" s="91" t="str">
        <f t="shared" ref="J12:P12" si="3">IF(AND($C12="Ziel",J$8&gt;=$E12,J$8&lt;=$E12+$F12-1),2,IF(AND($C12="Meilenstein",J$8&gt;=$E12,J$8&lt;=$E12+$F12-1),1,""))</f>
        <v/>
      </c>
      <c r="K12" s="91" t="str">
        <f t="shared" si="3"/>
        <v/>
      </c>
      <c r="L12" s="58" t="str">
        <f t="shared" si="3"/>
        <v/>
      </c>
      <c r="M12" s="91" t="str">
        <f t="shared" si="3"/>
        <v/>
      </c>
      <c r="N12" s="91" t="str">
        <f t="shared" si="3"/>
        <v/>
      </c>
      <c r="O12" s="58" t="str">
        <f t="shared" si="3"/>
        <v/>
      </c>
      <c r="P12" s="59" t="str">
        <f t="shared" si="3"/>
        <v/>
      </c>
      <c r="Q12" s="71" t="str">
        <f t="shared" si="2"/>
        <v/>
      </c>
      <c r="R12" s="71" t="str">
        <f t="shared" si="2"/>
        <v/>
      </c>
      <c r="S12" s="71" t="str">
        <f t="shared" si="2"/>
        <v/>
      </c>
      <c r="T12" s="71" t="str">
        <f t="shared" si="2"/>
        <v/>
      </c>
      <c r="U12" s="71" t="str">
        <f t="shared" si="2"/>
        <v/>
      </c>
    </row>
    <row r="13" spans="1:21" s="1" customFormat="1" ht="40.15" customHeight="1" x14ac:dyDescent="0.25">
      <c r="A13" s="5"/>
      <c r="B13" s="51" t="s">
        <v>30</v>
      </c>
      <c r="C13" s="12"/>
      <c r="D13" s="13"/>
      <c r="E13" s="14"/>
      <c r="F13" s="15"/>
      <c r="G13" s="12"/>
      <c r="H13" s="88" t="str">
        <f t="shared" ref="H13:K14" si="4">IF(AND($C13="Ziel",H$8&gt;=$E13,H$8&lt;=$E13+$F13-1),2,IF(AND($C13="Meilenstein",H$8&gt;=$E13,H$8&lt;=$E13+$F13-1),1,""))</f>
        <v/>
      </c>
      <c r="I13" s="88" t="str">
        <f t="shared" si="4"/>
        <v/>
      </c>
      <c r="J13" s="88" t="str">
        <f t="shared" si="4"/>
        <v/>
      </c>
      <c r="K13" s="88" t="str">
        <f t="shared" si="4"/>
        <v/>
      </c>
      <c r="L13" s="88"/>
      <c r="M13" s="88" t="str">
        <f t="shared" ref="M13:P14" si="5">IF(AND($C13="Ziel",M$8&gt;=$E13,M$8&lt;=$E13+$F13-1),2,IF(AND($C13="Meilenstein",M$8&gt;=$E13,M$8&lt;=$E13+$F13-1),1,""))</f>
        <v/>
      </c>
      <c r="N13" s="88" t="str">
        <f t="shared" si="5"/>
        <v/>
      </c>
      <c r="O13" s="88" t="str">
        <f t="shared" si="5"/>
        <v/>
      </c>
      <c r="P13" s="88" t="str">
        <f t="shared" si="5"/>
        <v/>
      </c>
      <c r="Q13" s="71" t="str">
        <f t="shared" si="2"/>
        <v/>
      </c>
      <c r="R13" s="71" t="str">
        <f t="shared" si="2"/>
        <v/>
      </c>
      <c r="S13" s="71" t="str">
        <f t="shared" si="2"/>
        <v/>
      </c>
      <c r="T13" s="71" t="str">
        <f t="shared" si="2"/>
        <v/>
      </c>
      <c r="U13" s="71" t="str">
        <f t="shared" si="2"/>
        <v/>
      </c>
    </row>
    <row r="14" spans="1:21" s="1" customFormat="1" ht="40.15" customHeight="1" x14ac:dyDescent="0.25">
      <c r="A14" s="4"/>
      <c r="B14" s="51" t="s">
        <v>31</v>
      </c>
      <c r="C14" s="12"/>
      <c r="D14" s="13"/>
      <c r="E14" s="14"/>
      <c r="F14" s="15"/>
      <c r="G14" s="12"/>
      <c r="H14" s="93" t="str">
        <f t="shared" si="4"/>
        <v/>
      </c>
      <c r="I14" s="91" t="str">
        <f t="shared" si="4"/>
        <v/>
      </c>
      <c r="J14" s="58" t="str">
        <f>IF(AND($C14="Ziel",J$8&gt;=$E14,J$8&lt;=$E14+$F14-1),2,IF(AND($C14="Meilenstein",J$8&gt;=$E14,J$8&lt;=$E14+$F14-1),1,""))</f>
        <v/>
      </c>
      <c r="L14" s="59" t="str">
        <f>IF(AND($C14="Ziel",L$8&gt;=$E14,L$8&lt;=$E14+$F14-1),2,IF(AND($C14="Meilenstein",L$8&gt;=$E14,L$8&lt;=$E14+$F14-1),1,""))</f>
        <v/>
      </c>
      <c r="M14" s="91" t="str">
        <f t="shared" si="5"/>
        <v/>
      </c>
      <c r="N14" s="91" t="str">
        <f t="shared" si="5"/>
        <v/>
      </c>
      <c r="O14" s="94" t="str">
        <f t="shared" si="5"/>
        <v/>
      </c>
      <c r="P14" s="58" t="str">
        <f t="shared" si="5"/>
        <v/>
      </c>
      <c r="Q14" s="71" t="str">
        <f t="shared" si="2"/>
        <v/>
      </c>
      <c r="R14" s="71" t="str">
        <f t="shared" si="2"/>
        <v/>
      </c>
      <c r="S14" s="71" t="str">
        <f t="shared" si="2"/>
        <v/>
      </c>
      <c r="T14" s="71" t="str">
        <f t="shared" si="2"/>
        <v/>
      </c>
      <c r="U14" s="71" t="str">
        <f t="shared" si="2"/>
        <v/>
      </c>
    </row>
    <row r="15" spans="1:21" s="1" customFormat="1" ht="40.15" customHeight="1" x14ac:dyDescent="0.25">
      <c r="A15" s="4"/>
      <c r="B15" s="51" t="s">
        <v>32</v>
      </c>
      <c r="C15" s="12"/>
      <c r="D15" s="13"/>
      <c r="E15" s="14"/>
      <c r="F15" s="15"/>
      <c r="G15" s="12"/>
      <c r="H15" s="131"/>
      <c r="I15" s="91"/>
      <c r="J15" s="91"/>
      <c r="K15" s="92"/>
      <c r="L15" s="92"/>
      <c r="M15" s="91" t="str">
        <f t="shared" ref="M15:P17" si="6">IF(AND($C15="Ziel",M$8&gt;=$E15,M$8&lt;=$E15+$F15-1),2,IF(AND($C15="Meilenstein",M$8&gt;=$E15,M$8&lt;=$E15+$F15-1),1,""))</f>
        <v/>
      </c>
      <c r="N15" s="58" t="str">
        <f t="shared" si="6"/>
        <v/>
      </c>
      <c r="O15" s="59" t="str">
        <f t="shared" si="6"/>
        <v/>
      </c>
      <c r="P15" s="59" t="str">
        <f t="shared" si="6"/>
        <v/>
      </c>
      <c r="Q15" s="71" t="str">
        <f t="shared" si="2"/>
        <v/>
      </c>
      <c r="R15" s="71" t="str">
        <f t="shared" si="2"/>
        <v/>
      </c>
      <c r="S15" s="71" t="str">
        <f t="shared" si="2"/>
        <v/>
      </c>
      <c r="T15" s="71" t="str">
        <f t="shared" si="2"/>
        <v/>
      </c>
      <c r="U15" s="71" t="str">
        <f t="shared" si="2"/>
        <v/>
      </c>
    </row>
    <row r="16" spans="1:21" s="1" customFormat="1" ht="40.15" customHeight="1" x14ac:dyDescent="0.25">
      <c r="A16" s="4"/>
      <c r="B16" s="51" t="s">
        <v>33</v>
      </c>
      <c r="C16" s="12"/>
      <c r="D16" s="13"/>
      <c r="E16" s="14"/>
      <c r="F16" s="15"/>
      <c r="G16" s="12"/>
      <c r="H16" s="88" t="str">
        <f t="shared" ref="H16:M17" si="7">IF(AND($C16="Ziel",H$8&gt;=$E16,H$8&lt;=$E16+$F16-1),2,IF(AND($C16="Meilenstein",H$8&gt;=$E16,H$8&lt;=$E16+$F16-1),1,""))</f>
        <v/>
      </c>
      <c r="I16" s="88" t="str">
        <f t="shared" si="7"/>
        <v/>
      </c>
      <c r="J16" s="88" t="str">
        <f t="shared" si="7"/>
        <v/>
      </c>
      <c r="K16" s="88" t="str">
        <f t="shared" si="7"/>
        <v/>
      </c>
      <c r="L16" s="88" t="str">
        <f t="shared" si="7"/>
        <v/>
      </c>
      <c r="M16" s="88" t="str">
        <f t="shared" si="7"/>
        <v/>
      </c>
      <c r="N16" s="88" t="str">
        <f t="shared" si="6"/>
        <v/>
      </c>
      <c r="O16" s="88" t="str">
        <f t="shared" si="6"/>
        <v/>
      </c>
      <c r="P16" s="88" t="str">
        <f t="shared" si="6"/>
        <v/>
      </c>
      <c r="Q16" s="71" t="str">
        <f t="shared" si="2"/>
        <v/>
      </c>
      <c r="R16" s="71" t="str">
        <f t="shared" si="2"/>
        <v/>
      </c>
      <c r="S16" s="71" t="str">
        <f t="shared" si="2"/>
        <v/>
      </c>
      <c r="T16" s="71" t="str">
        <f t="shared" si="2"/>
        <v/>
      </c>
      <c r="U16" s="71" t="str">
        <f t="shared" si="2"/>
        <v/>
      </c>
    </row>
    <row r="17" spans="1:21" s="1" customFormat="1" ht="40.15" customHeight="1" x14ac:dyDescent="0.25">
      <c r="A17" s="4"/>
      <c r="B17" s="51" t="s">
        <v>34</v>
      </c>
      <c r="C17" s="12"/>
      <c r="D17" s="13"/>
      <c r="E17" s="14"/>
      <c r="F17" s="15"/>
      <c r="G17" s="12"/>
      <c r="H17" s="88" t="str">
        <f t="shared" si="7"/>
        <v/>
      </c>
      <c r="I17" s="88" t="str">
        <f t="shared" si="7"/>
        <v/>
      </c>
      <c r="J17" s="88" t="str">
        <f t="shared" si="7"/>
        <v/>
      </c>
      <c r="K17" s="88" t="str">
        <f t="shared" si="7"/>
        <v/>
      </c>
      <c r="L17" s="88" t="str">
        <f t="shared" si="7"/>
        <v/>
      </c>
      <c r="M17" s="88" t="str">
        <f t="shared" si="7"/>
        <v/>
      </c>
      <c r="N17" s="88" t="str">
        <f t="shared" si="6"/>
        <v/>
      </c>
      <c r="O17" s="88" t="str">
        <f t="shared" si="6"/>
        <v/>
      </c>
      <c r="P17" s="88" t="str">
        <f t="shared" si="6"/>
        <v/>
      </c>
      <c r="Q17" s="71" t="str">
        <f t="shared" si="2"/>
        <v/>
      </c>
      <c r="R17" s="71" t="str">
        <f t="shared" si="2"/>
        <v/>
      </c>
      <c r="S17" s="71" t="str">
        <f t="shared" si="2"/>
        <v/>
      </c>
      <c r="T17" s="71" t="str">
        <f t="shared" si="2"/>
        <v/>
      </c>
      <c r="U17" s="71" t="str">
        <f t="shared" si="2"/>
        <v/>
      </c>
    </row>
    <row r="18" spans="1:21" ht="30" customHeight="1" x14ac:dyDescent="0.25">
      <c r="F18" s="6"/>
      <c r="G18" s="3"/>
    </row>
    <row r="19" spans="1:21" ht="30" customHeight="1" x14ac:dyDescent="0.25">
      <c r="B19" t="s">
        <v>52</v>
      </c>
      <c r="C19" s="142" t="s">
        <v>58</v>
      </c>
      <c r="D19" s="142"/>
      <c r="E19" s="142"/>
      <c r="F19" s="142"/>
      <c r="G19" s="142"/>
      <c r="H19" s="142"/>
    </row>
    <row r="20" spans="1:21" ht="30" customHeight="1" x14ac:dyDescent="0.25">
      <c r="C20" s="142"/>
      <c r="D20" s="142"/>
      <c r="E20" s="142"/>
      <c r="F20" s="142"/>
      <c r="G20" s="142"/>
      <c r="H20" s="142"/>
    </row>
    <row r="21" spans="1:21" ht="30" customHeight="1" x14ac:dyDescent="0.25">
      <c r="B21" s="95"/>
      <c r="C21" s="142"/>
      <c r="D21" s="142"/>
      <c r="E21" s="142"/>
      <c r="F21" s="142"/>
      <c r="G21" s="142"/>
      <c r="H21" s="142"/>
    </row>
    <row r="22" spans="1:21" ht="30" customHeight="1" x14ac:dyDescent="0.25">
      <c r="B22" s="96"/>
      <c r="C22" s="142"/>
      <c r="D22" s="142"/>
      <c r="E22" s="142"/>
      <c r="F22" s="142"/>
      <c r="G22" s="142"/>
      <c r="H22" s="142"/>
    </row>
    <row r="23" spans="1:21" ht="30" customHeight="1" x14ac:dyDescent="0.25">
      <c r="B23" s="96"/>
      <c r="C23" s="97"/>
      <c r="D23" s="95"/>
      <c r="E23" s="96"/>
      <c r="F23" s="95"/>
      <c r="G23" s="95"/>
      <c r="H23" s="95"/>
    </row>
    <row r="24" spans="1:21" ht="30" customHeight="1" x14ac:dyDescent="0.25">
      <c r="B24" s="96"/>
      <c r="C24" s="97"/>
      <c r="D24" s="95"/>
      <c r="E24" s="96"/>
      <c r="F24" s="95"/>
      <c r="G24" s="95"/>
      <c r="H24" s="95"/>
    </row>
    <row r="25" spans="1:21" ht="30" customHeight="1" x14ac:dyDescent="0.25">
      <c r="B25" s="96"/>
      <c r="C25" s="97"/>
      <c r="D25" s="95"/>
      <c r="E25" s="96"/>
      <c r="F25" s="95"/>
      <c r="G25" s="95"/>
      <c r="H25" s="95"/>
    </row>
  </sheetData>
  <mergeCells count="9">
    <mergeCell ref="S4:T4"/>
    <mergeCell ref="J6:K6"/>
    <mergeCell ref="B2:G2"/>
    <mergeCell ref="H2:M2"/>
    <mergeCell ref="N2:P2"/>
    <mergeCell ref="C19:H22"/>
    <mergeCell ref="J4:K4"/>
    <mergeCell ref="M4:N4"/>
    <mergeCell ref="P4:Q4"/>
  </mergeCells>
  <phoneticPr fontId="22" type="noConversion"/>
  <conditionalFormatting sqref="D9:D17">
    <cfRule type="dataBar" priority="19">
      <dataBar>
        <cfvo type="num" val="0"/>
        <cfvo type="num" val="1"/>
        <color theme="6"/>
      </dataBar>
      <extLst>
        <ext xmlns:x14="http://schemas.microsoft.com/office/spreadsheetml/2009/9/main" uri="{B025F937-C7B1-47D3-B67F-A62EFF666E3E}">
          <x14:id>{AEC83950-5EB8-4C7A-9FB2-BBF585F3A951}</x14:id>
        </ext>
      </extLst>
    </cfRule>
  </conditionalFormatting>
  <conditionalFormatting sqref="Q7:T17">
    <cfRule type="expression" dxfId="55" priority="15">
      <formula>AND(TODAY()&gt;=Q$7,TODAY()&lt;R$7)</formula>
    </cfRule>
  </conditionalFormatting>
  <conditionalFormatting sqref="Q10:U17">
    <cfRule type="expression" dxfId="54" priority="20" stopIfTrue="1">
      <formula>AND($C10="Geringes Risiko",Q$7&gt;=$E10,Q$7&lt;=$E10+$F10-1)</formula>
    </cfRule>
    <cfRule type="expression" dxfId="53" priority="21" stopIfTrue="1">
      <formula>AND($C10="Hohes Risiko",Q$7&gt;=$E10,Q$7&lt;=$E10+$F10-1)</formula>
    </cfRule>
    <cfRule type="expression" dxfId="52" priority="22" stopIfTrue="1">
      <formula>AND($C10="Im Plan",Q$7&gt;=$E10,Q$7&lt;=$E10+$F10-1)</formula>
    </cfRule>
    <cfRule type="expression" dxfId="51" priority="23" stopIfTrue="1">
      <formula>AND($C10="Mittleres Risiko",Q$7&gt;=$E10,Q$7&lt;=$E10+$F10-1)</formula>
    </cfRule>
    <cfRule type="expression" dxfId="50" priority="24" stopIfTrue="1">
      <formula>AND(LEN($C10)=0,Q$7&gt;=$E10,Q$7&lt;=$E10+$F10-1)</formula>
    </cfRule>
  </conditionalFormatting>
  <conditionalFormatting sqref="H16:O17 H15:J15 M15:O15 H8:O13 H14:I14 L14:O14">
    <cfRule type="expression" dxfId="49" priority="123">
      <formula>AND(TODAY()&gt;=H$8,TODAY()&lt;I$8)</formula>
    </cfRule>
  </conditionalFormatting>
  <conditionalFormatting sqref="H7:P7">
    <cfRule type="expression" dxfId="48" priority="131">
      <formula>H$8&lt;=EOMONTH($H$8,0)</formula>
    </cfRule>
  </conditionalFormatting>
  <conditionalFormatting sqref="Q6:U6">
    <cfRule type="expression" dxfId="47" priority="132">
      <formula>AND(Q$7&lt;=EOMONTH($H$8,2),Q$7&gt;EOMONTH($H$8,0),Q$7&gt;EOMONTH($H$8,1))</formula>
    </cfRule>
  </conditionalFormatting>
  <conditionalFormatting sqref="I7:P7">
    <cfRule type="expression" dxfId="46" priority="133">
      <formula>AND(I$8&lt;=EOMONTH($H$8,2),I$8&gt;EOMONTH($H$8,0),I$8&gt;EOMONTH($H$8,1))</formula>
    </cfRule>
  </conditionalFormatting>
  <conditionalFormatting sqref="Q6:U6">
    <cfRule type="expression" dxfId="45" priority="134">
      <formula>AND(Q$7&lt;=EOMONTH($H$8,1),Q$7&gt;EOMONTH($H$8,0))</formula>
    </cfRule>
  </conditionalFormatting>
  <conditionalFormatting sqref="H7:P7">
    <cfRule type="expression" dxfId="44" priority="135">
      <formula>AND(H$8&lt;=EOMONTH($H$8,1),H$8&gt;EOMONTH($H$8,0))</formula>
    </cfRule>
  </conditionalFormatting>
  <conditionalFormatting sqref="H10:P13 H14:I14 L14:P14 H16:P17 H15:J15 M15:P15">
    <cfRule type="expression" dxfId="43" priority="141" stopIfTrue="1">
      <formula>AND($C10="Geringes Risiko",H$8&gt;=$E10,H$8&lt;=$E10+$F10-1)</formula>
    </cfRule>
    <cfRule type="expression" dxfId="42" priority="142" stopIfTrue="1">
      <formula>AND($C10="Hohes Risiko",H$8&gt;=$E10,H$8&lt;=$E10+$F10-1)</formula>
    </cfRule>
    <cfRule type="expression" dxfId="41" priority="143" stopIfTrue="1">
      <formula>AND($C10="Im Plan",H$8&gt;=$E10,H$8&lt;=$E10+$F10-1)</formula>
    </cfRule>
    <cfRule type="expression" dxfId="40" priority="144" stopIfTrue="1">
      <formula>AND($C10="Mittleres Risiko",H$8&gt;=$E10,H$8&lt;=$E10+$F10-1)</formula>
    </cfRule>
    <cfRule type="expression" dxfId="39" priority="145" stopIfTrue="1">
      <formula>AND(LEN($C10)=0,H$8&gt;=$E10,H$8&lt;=$E10+$F10-1)</formula>
    </cfRule>
  </conditionalFormatting>
  <conditionalFormatting sqref="P8:P17">
    <cfRule type="expression" dxfId="38" priority="159">
      <formula>AND(TODAY()&gt;=P$8,TODAY()&lt;#REF!)</formula>
    </cfRule>
  </conditionalFormatting>
  <conditionalFormatting sqref="K15:L15">
    <cfRule type="expression" dxfId="37" priority="294">
      <formula>AND(TODAY()&gt;=L$8,TODAY()&lt;M$8)</formula>
    </cfRule>
  </conditionalFormatting>
  <conditionalFormatting sqref="K15:L15">
    <cfRule type="expression" dxfId="36" priority="301" stopIfTrue="1">
      <formula>AND($C15="Geringes Risiko",L$8&gt;=$E15,L$8&lt;=$E15+$F15-1)</formula>
    </cfRule>
    <cfRule type="expression" dxfId="35" priority="302" stopIfTrue="1">
      <formula>AND($C15="Hohes Risiko",L$8&gt;=$E15,L$8&lt;=$E15+$F15-1)</formula>
    </cfRule>
    <cfRule type="expression" dxfId="34" priority="303" stopIfTrue="1">
      <formula>AND($C15="Im Plan",L$8&gt;=$E15,L$8&lt;=$E15+$F15-1)</formula>
    </cfRule>
    <cfRule type="expression" dxfId="33" priority="304" stopIfTrue="1">
      <formula>AND($C15="Mittleres Risiko",L$8&gt;=$E15,L$8&lt;=$E15+$F15-1)</formula>
    </cfRule>
    <cfRule type="expression" dxfId="32" priority="305" stopIfTrue="1">
      <formula>AND(LEN($C15)=0,L$8&gt;=$E15,L$8&lt;=$E15+$F15-1)</formula>
    </cfRule>
  </conditionalFormatting>
  <conditionalFormatting sqref="J14">
    <cfRule type="expression" dxfId="31" priority="312">
      <formula>AND(TODAY()&gt;=J$8,TODAY()&lt;K$8)</formula>
    </cfRule>
  </conditionalFormatting>
  <conditionalFormatting sqref="J14">
    <cfRule type="expression" dxfId="30" priority="318" stopIfTrue="1">
      <formula>AND($C14="Geringes Risiko",J$8&gt;=$E14,J$8&lt;=$E14+$F14-1)</formula>
    </cfRule>
    <cfRule type="expression" dxfId="29" priority="319" stopIfTrue="1">
      <formula>AND($C14="Hohes Risiko",J$8&gt;=$E14,J$8&lt;=$E14+$F14-1)</formula>
    </cfRule>
    <cfRule type="expression" dxfId="28" priority="320" stopIfTrue="1">
      <formula>AND($C14="Im Plan",J$8&gt;=$E14,J$8&lt;=$E14+$F14-1)</formula>
    </cfRule>
    <cfRule type="expression" dxfId="27" priority="321" stopIfTrue="1">
      <formula>AND($C14="Mittleres Risiko",J$8&gt;=$E14,J$8&lt;=$E14+$F14-1)</formula>
    </cfRule>
    <cfRule type="expression" dxfId="26" priority="322" stopIfTrue="1">
      <formula>AND(LEN($C14)=0,J$8&gt;=$E14,J$8&lt;=$E14+$F14-1)</formula>
    </cfRule>
  </conditionalFormatting>
  <conditionalFormatting sqref="U7:U17">
    <cfRule type="expression" dxfId="25" priority="796">
      <formula>AND(TODAY()&gt;=U$7,TODAY()&lt;#REF!)</formula>
    </cfRule>
  </conditionalFormatting>
  <dataValidations count="9">
    <dataValidation type="list" allowBlank="1" showInputMessage="1" showErrorMessage="1" sqref="C12:C13 C15 C17" xr:uid="{0E881E00-30D2-4A85-B0B1-3EAD5A9C0E23}">
      <formula1>"API,Planettes,Satelites,UI"</formula1>
    </dataValidation>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C3C16A7B-688C-4665-919E-C8F6BB98D5BD}"/>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E8CF7E2-0601-40EC-8789-9F275D1E720E}"/>
    <dataValidation allowBlank="1" showInputMessage="1" showErrorMessage="1" sqref="A6 A11" xr:uid="{12316E39-DA13-438F-A5C8-101B9704E04D}"/>
    <dataValidation allowBlank="1" showInputMessage="1" showErrorMessage="1" prompt="Geben Sie den Firmennamen in Zelle B4._x000a_Eine Legende befindet sich in den Zellen I4 bis AC4. Das Legendenetikett befindet sich in Zelle G4." sqref="A4" xr:uid="{1B21779B-DD9F-45FC-9AB7-8B6EE0FD51BA}"/>
    <dataValidation allowBlank="1" showInputMessage="1" showErrorMessage="1" promptTitle="Erstellen eines Gantt-Diagramms " sqref="A2" xr:uid="{B02EBC83-1733-4F0B-96C5-C5E6E3851E09}"/>
    <dataValidation type="list" allowBlank="1" showInputMessage="1" sqref="C11" xr:uid="{860C89D3-F63B-4F0C-9880-245BCC2C5359}">
      <formula1>"Ziel,Meilenstein,Im Plan, Geringes Risiko, Mittleres Risiko, Hohes Risiko"</formula1>
    </dataValidation>
    <dataValidation type="list" allowBlank="1" showInputMessage="1" showErrorMessage="1" sqref="C10 C14 C16" xr:uid="{E96D27DB-7FAE-41C4-92E3-D6F4291CF48A}">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9E1B97B7-BFF5-4CEE-8C78-97D3CB6C5A33}">
      <formula1>0</formula1>
    </dataValidation>
  </dataValidations>
  <pageMargins left="0.70866141732283472" right="0.70866141732283472" top="0.74803149606299213" bottom="0.74803149606299213" header="0.31496062992125984" footer="0.31496062992125984"/>
  <pageSetup paperSize="9" scale="48" orientation="landscape" r:id="rId1"/>
  <headerFooter>
    <oddFooter>Page &amp;P de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EC83950-5EB8-4C7A-9FB2-BBF585F3A951}">
            <x14:dataBar minLength="0" maxLength="100" gradient="0">
              <x14:cfvo type="num">
                <xm:f>0</xm:f>
              </x14:cfvo>
              <x14:cfvo type="num">
                <xm:f>1</xm:f>
              </x14:cfvo>
              <x14:negativeFillColor rgb="FFFF0000"/>
              <x14:axisColor rgb="FF000000"/>
            </x14:dataBar>
          </x14:cfRule>
          <xm:sqref>D9:D17</xm:sqref>
        </x14:conditionalFormatting>
        <x14:conditionalFormatting xmlns:xm="http://schemas.microsoft.com/office/excel/2006/main">
          <x14:cfRule type="iconSet" priority="804" id="{3E82540D-0F85-4488-89FE-4C8D65337292}">
            <x14:iconSet iconSet="3Stars" showValue="0" custom="1">
              <x14:cfvo type="percent">
                <xm:f>0</xm:f>
              </x14:cfvo>
              <x14:cfvo type="num">
                <xm:f>1</xm:f>
              </x14:cfvo>
              <x14:cfvo type="num">
                <xm:f>2</xm:f>
              </x14:cfvo>
              <x14:cfIcon iconSet="NoIcons" iconId="0"/>
              <x14:cfIcon iconSet="3Flags" iconId="1"/>
              <x14:cfIcon iconSet="3Signs" iconId="0"/>
            </x14:iconSet>
          </x14:cfRule>
          <xm:sqref>H16:U16</xm:sqref>
        </x14:conditionalFormatting>
        <x14:conditionalFormatting xmlns:xm="http://schemas.microsoft.com/office/excel/2006/main">
          <x14:cfRule type="iconSet" priority="805" id="{401DBB97-E7E0-44CB-86E5-6066D7D05DA2}">
            <x14:iconSet iconSet="3Stars" showValue="0" custom="1">
              <x14:cfvo type="percent">
                <xm:f>0</xm:f>
              </x14:cfvo>
              <x14:cfvo type="num">
                <xm:f>1</xm:f>
              </x14:cfvo>
              <x14:cfvo type="num">
                <xm:f>2</xm:f>
              </x14:cfvo>
              <x14:cfIcon iconSet="NoIcons" iconId="0"/>
              <x14:cfIcon iconSet="3Flags" iconId="1"/>
              <x14:cfIcon iconSet="3Signs" iconId="0"/>
            </x14:iconSet>
          </x14:cfRule>
          <xm:sqref>H17:U17 H10:U13 H15:U15 L14:U14 H14:J14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c09d9cde-feef-4b39-8e64-b7cd411b8c76" xsi:nil="true"/>
    <_activity xmlns="c09d9cde-feef-4b39-8e64-b7cd411b8c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FCFBBC0D37224B89C2D55478142365" ma:contentTypeVersion="13" ma:contentTypeDescription="Crée un document." ma:contentTypeScope="" ma:versionID="d46b24960e5447e938778aaa67d30c8d">
  <xsd:schema xmlns:xsd="http://www.w3.org/2001/XMLSchema" xmlns:xs="http://www.w3.org/2001/XMLSchema" xmlns:p="http://schemas.microsoft.com/office/2006/metadata/properties" xmlns:ns3="1ad4f3a6-d89c-44bc-9c8b-489a5a14983e" xmlns:ns4="c09d9cde-feef-4b39-8e64-b7cd411b8c76" targetNamespace="http://schemas.microsoft.com/office/2006/metadata/properties" ma:root="true" ma:fieldsID="c3553a59608817daa409801dd6d4ef62" ns3:_="" ns4:_="">
    <xsd:import namespace="1ad4f3a6-d89c-44bc-9c8b-489a5a14983e"/>
    <xsd:import namespace="c09d9cde-feef-4b39-8e64-b7cd411b8c7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d4f3a6-d89c-44bc-9c8b-489a5a14983e"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9d9cde-feef-4b39-8e64-b7cd411b8c7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M X W h V g 9 Q m u K m A A A A 9 g A A A B I A H A B D b 2 5 m a W c v U G F j a 2 F n Z S 5 4 b W w g o h g A K K A U A A A A A A A A A A A A A A A A A A A A A A A A A A A A h Y + 9 D o I w G E V f h X S n P 0 i M I R 9 l Y H G Q x M T E u D a l Q i M U U 4 r l 3 R x 8 J F 9 B j K J u j v f c M 9 x 7 v 9 4 g G 9 s m u C j b 6 8 6 k i G G K A m V k V 2 p T p W h w x 3 C F M g 5 b I U + i U s E k m z 4 Z + z J F t X P n h B D v P f Y L 3 N m K R J Q y c i g 2 O 1 m r V q C P r P / L o T a 9 E 0 Y q x G H / G s M j z N g S x z T G F M g M o d D m K 0 T T 3 m f 7 A y E f G j d Y x Y 8 2 z N d A 5 g j k / Y E / A F B L A w Q U A A I A C A A x d a 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W h V i i K R 7 g O A A A A E Q A A A B M A H A B G b 3 J t d W x h c y 9 T Z W N 0 a W 9 u M S 5 t I K I Y A C i g F A A A A A A A A A A A A A A A A A A A A A A A A A A A A C t O T S 7 J z M 9 T C I b Q h t Y A U E s B A i 0 A F A A C A A g A M X W h V g 9 Q m u K m A A A A 9 g A A A B I A A A A A A A A A A A A A A A A A A A A A A E N v b m Z p Z y 9 Q Y W N r Y W d l L n h t b F B L A Q I t A B Q A A g A I A D F 1 o V Y P y u m r p A A A A O k A A A A T A A A A A A A A A A A A A A A A A P I A A A B b Q 2 9 u d G V u d F 9 U e X B l c 1 0 u e G 1 s U E s B A i 0 A F A A C A A g A M X W h 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u f d o P K 3 V x C g 7 l P Q O + r J K w A A A A A A g A A A A A A A 2 Y A A M A A A A A Q A A A A u L m L p i E K y u I N c h H Y L b C 6 U Q A A A A A E g A A A o A A A A B A A A A C D P v 8 Y y q v I f u f O m h + d 3 L y 5 U A A A A L 0 i s w E w 5 e x b D a E 7 f J J i 8 u e q m + h n X w K Q p T 1 X 5 K J c Y N M v A U I T h n U O z a B Y E 0 q y 3 G O 3 l G i B R u S f H c J + x r a n t B S 8 Q q Q p v s M o B B e Z t e M o f 7 b 0 v k S O F A A A A C U 2 M l F 4 7 y 2 6 I p E U 6 t 9 Y g o / 3 E x j A < / D a t a M a s h u p > 
</file>

<file path=customXml/itemProps1.xml><?xml version="1.0" encoding="utf-8"?>
<ds:datastoreItem xmlns:ds="http://schemas.openxmlformats.org/officeDocument/2006/customXml" ds:itemID="{AA4BA2A8-DB97-40F9-8DB6-154C09C7467C}">
  <ds:schemaRefs>
    <ds:schemaRef ds:uri="http://purl.org/dc/elements/1.1/"/>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c09d9cde-feef-4b39-8e64-b7cd411b8c76"/>
    <ds:schemaRef ds:uri="1ad4f3a6-d89c-44bc-9c8b-489a5a14983e"/>
    <ds:schemaRef ds:uri="http://www.w3.org/XML/1998/namespac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B2E0246-617A-4FF3-A0FE-3B547CD28F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d4f3a6-d89c-44bc-9c8b-489a5a14983e"/>
    <ds:schemaRef ds:uri="c09d9cde-feef-4b39-8e64-b7cd411b8c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E2BEB74-A4AF-495F-AF9A-E4B89934BB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8</vt:i4>
      </vt:variant>
    </vt:vector>
  </HeadingPairs>
  <TitlesOfParts>
    <vt:vector size="11" baseType="lpstr">
      <vt:lpstr>Planification initiale</vt:lpstr>
      <vt:lpstr>Détails planification</vt:lpstr>
      <vt:lpstr>Exemple de sprint</vt:lpstr>
      <vt:lpstr>'Planification initiale'!Impression_des_titres</vt:lpstr>
      <vt:lpstr>planif</vt:lpstr>
      <vt:lpstr>'Détails planification'!Projekt_Start</vt:lpstr>
      <vt:lpstr>'Exemple de sprint'!Projekt_Start</vt:lpstr>
      <vt:lpstr>'Planification initiale'!Projekt_Start</vt:lpstr>
      <vt:lpstr>'Détails planification'!Scrollschrittweite</vt:lpstr>
      <vt:lpstr>'Exemple de sprint'!Scrollschrittweite</vt:lpstr>
      <vt:lpstr>'Planification initiale'!Scrollschrittweite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2023-06-02T07:16:30Z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0x010100BDFCFBBC0D37224B89C2D55478142365</vt:lpwstr>
  </property>
</Properties>
</file>