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jux\Documents\GitHub\JWatch\"/>
    </mc:Choice>
  </mc:AlternateContent>
  <xr:revisionPtr revIDLastSave="0" documentId="13_ncr:1_{544AEF43-0012-44A1-903E-5ADD05DCD849}" xr6:coauthVersionLast="47" xr6:coauthVersionMax="47" xr10:uidLastSave="{00000000-0000-0000-0000-000000000000}"/>
  <bookViews>
    <workbookView xWindow="-120" yWindow="-120" windowWidth="29040" windowHeight="15720" xr2:uid="{075F82BD-02A2-4454-8243-348703E68BB4}"/>
  </bookViews>
  <sheets>
    <sheet name="Compos" sheetId="1" r:id="rId1"/>
    <sheet name="ESP32-pins" sheetId="2" r:id="rId2"/>
    <sheet name="I2C" sheetId="3" r:id="rId3"/>
    <sheet name="RT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C21" i="4"/>
  <c r="C20" i="4"/>
  <c r="C19" i="4"/>
  <c r="C18" i="4"/>
  <c r="C16" i="4"/>
  <c r="C13" i="4"/>
  <c r="C14" i="4"/>
  <c r="B14" i="4"/>
  <c r="B13" i="4"/>
  <c r="C12" i="4"/>
  <c r="B12" i="4"/>
  <c r="C6" i="4"/>
  <c r="C5" i="4"/>
</calcChain>
</file>

<file path=xl/sharedStrings.xml><?xml version="1.0" encoding="utf-8"?>
<sst xmlns="http://schemas.openxmlformats.org/spreadsheetml/2006/main" count="127" uniqueCount="108">
  <si>
    <t>Composant</t>
  </si>
  <si>
    <t>Type</t>
  </si>
  <si>
    <t>µC</t>
  </si>
  <si>
    <t>Pin</t>
  </si>
  <si>
    <t>IO01</t>
  </si>
  <si>
    <t>IO02</t>
  </si>
  <si>
    <t>IO03</t>
  </si>
  <si>
    <t>IO04</t>
  </si>
  <si>
    <t>IO05</t>
  </si>
  <si>
    <t>IO06</t>
  </si>
  <si>
    <t>IO07</t>
  </si>
  <si>
    <t>IO08</t>
  </si>
  <si>
    <t>IO09</t>
  </si>
  <si>
    <t>IO10</t>
  </si>
  <si>
    <t>IO11</t>
  </si>
  <si>
    <t>IO12</t>
  </si>
  <si>
    <t>IO13</t>
  </si>
  <si>
    <t>IO14</t>
  </si>
  <si>
    <t>IO15</t>
  </si>
  <si>
    <t>IO16</t>
  </si>
  <si>
    <t>IO17</t>
  </si>
  <si>
    <t>IO18</t>
  </si>
  <si>
    <t>IO19</t>
  </si>
  <si>
    <t>IO20</t>
  </si>
  <si>
    <t>IO21</t>
  </si>
  <si>
    <t>IO26</t>
  </si>
  <si>
    <t>IO33</t>
  </si>
  <si>
    <t>IO34</t>
  </si>
  <si>
    <t>IO35</t>
  </si>
  <si>
    <t>IO36</t>
  </si>
  <si>
    <t>IO37</t>
  </si>
  <si>
    <t>IO38</t>
  </si>
  <si>
    <t>IO39</t>
  </si>
  <si>
    <t>IO40</t>
  </si>
  <si>
    <t>IO41</t>
  </si>
  <si>
    <t>IO42</t>
  </si>
  <si>
    <t>IO45</t>
  </si>
  <si>
    <t>IO46</t>
  </si>
  <si>
    <t>IO47</t>
  </si>
  <si>
    <t>IO48</t>
  </si>
  <si>
    <t>IO00</t>
  </si>
  <si>
    <t>Module</t>
  </si>
  <si>
    <t>RTC</t>
  </si>
  <si>
    <t>Address</t>
  </si>
  <si>
    <t>1010010b</t>
  </si>
  <si>
    <t>Params</t>
  </si>
  <si>
    <t>Value</t>
  </si>
  <si>
    <t>Vmax</t>
  </si>
  <si>
    <t>Vmin</t>
  </si>
  <si>
    <t>Imax</t>
  </si>
  <si>
    <t>Iavg</t>
  </si>
  <si>
    <t>Supercapa</t>
  </si>
  <si>
    <t>C</t>
  </si>
  <si>
    <t>Schottky Diode</t>
  </si>
  <si>
    <t>https://www.mouser.be/ProductDetail/Skyworks-Solutions-Inc/SMS3922-001LF?qs=WMHGlxXAKT974McT9yqRxw%3D%3D</t>
  </si>
  <si>
    <t>https://www.mouser.be/ProductDetail/KEMET/FC0V224ZFTBR24?qs=sGAEpiMZZMsCu9HefNWqpsUFdWrjZV9qolPd%2Fj0aoNYGqrqoUfipuQ%3D%3D</t>
  </si>
  <si>
    <t>Vf</t>
  </si>
  <si>
    <t>Ir</t>
  </si>
  <si>
    <t>AVG</t>
  </si>
  <si>
    <t>MIN</t>
  </si>
  <si>
    <t>Vdd</t>
  </si>
  <si>
    <t>V</t>
  </si>
  <si>
    <t>I</t>
  </si>
  <si>
    <t>A</t>
  </si>
  <si>
    <t>F</t>
  </si>
  <si>
    <t>Unit</t>
  </si>
  <si>
    <t>s</t>
  </si>
  <si>
    <t>h</t>
  </si>
  <si>
    <t>d</t>
  </si>
  <si>
    <t>If</t>
  </si>
  <si>
    <t>Rcharge</t>
  </si>
  <si>
    <t>R</t>
  </si>
  <si>
    <t>ohm</t>
  </si>
  <si>
    <t>Estimated time</t>
  </si>
  <si>
    <t>Vcharge</t>
  </si>
  <si>
    <t>U</t>
  </si>
  <si>
    <t>Tau</t>
  </si>
  <si>
    <t>RC</t>
  </si>
  <si>
    <t>Full charge</t>
  </si>
  <si>
    <t>t</t>
  </si>
  <si>
    <t>Icharge</t>
  </si>
  <si>
    <t>RV-3028-C7</t>
  </si>
  <si>
    <t>Pressure</t>
  </si>
  <si>
    <t>BMP390</t>
  </si>
  <si>
    <t>Feature</t>
  </si>
  <si>
    <t>Time</t>
  </si>
  <si>
    <t>SDO GND</t>
  </si>
  <si>
    <t>SDO VDD</t>
  </si>
  <si>
    <t>0x76</t>
  </si>
  <si>
    <t>0x77</t>
  </si>
  <si>
    <t>Light</t>
  </si>
  <si>
    <t>BH1750</t>
  </si>
  <si>
    <t>0100011</t>
  </si>
  <si>
    <t>ADDR H</t>
  </si>
  <si>
    <t>ADDR L</t>
  </si>
  <si>
    <t>0x52</t>
  </si>
  <si>
    <t>0x5C</t>
  </si>
  <si>
    <t>0x23</t>
  </si>
  <si>
    <t>Buttons</t>
  </si>
  <si>
    <t>SLLB510200</t>
  </si>
  <si>
    <t>IMU</t>
  </si>
  <si>
    <t>SD0 L</t>
  </si>
  <si>
    <t>SD0 H</t>
  </si>
  <si>
    <t>0x6A</t>
  </si>
  <si>
    <t>0x6B</t>
  </si>
  <si>
    <t>HEX</t>
  </si>
  <si>
    <t>lsm6dso</t>
  </si>
  <si>
    <t>ESP32-S3-WROOM-1-N8R8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</si>
</sst>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CAD86-64C2-4EC0-B9BA-AB0655B9C524}">
  <dimension ref="A1:B7"/>
  <sheetViews>
    <sheetView tabSelected="1" zoomScale="235" zoomScaleNormal="235" workbookViewId="0">
      <selection activeCell="B3" sqref="B3"/>
    </sheetView>
  </sheetViews>
  <sheetFormatPr baseColWidth="10" defaultRowHeight="15" x14ac:dyDescent="0.25"/>
  <cols>
    <col min="1" max="1" width="17.5703125" customWidth="1"/>
    <col min="2" max="2" width="23.28515625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2</v>
      </c>
      <c r="B2" t="s">
        <v>107</v>
      </c>
    </row>
    <row r="3" spans="1:2" x14ac:dyDescent="0.25">
      <c r="A3" t="s">
        <v>42</v>
      </c>
      <c r="B3" t="s">
        <v>81</v>
      </c>
    </row>
    <row r="4" spans="1:2" x14ac:dyDescent="0.25">
      <c r="A4" t="s">
        <v>82</v>
      </c>
      <c r="B4" t="s">
        <v>83</v>
      </c>
    </row>
    <row r="5" spans="1:2" x14ac:dyDescent="0.25">
      <c r="A5" t="s">
        <v>90</v>
      </c>
      <c r="B5" t="s">
        <v>91</v>
      </c>
    </row>
    <row r="6" spans="1:2" x14ac:dyDescent="0.25">
      <c r="A6" t="s">
        <v>98</v>
      </c>
      <c r="B6" t="s">
        <v>99</v>
      </c>
    </row>
    <row r="7" spans="1:2" x14ac:dyDescent="0.25">
      <c r="A7" t="s">
        <v>100</v>
      </c>
      <c r="B7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A6DC-DF49-4F6D-8825-BAE0710590EF}">
  <dimension ref="A1:A38"/>
  <sheetViews>
    <sheetView zoomScale="160" zoomScaleNormal="160" workbookViewId="0">
      <selection activeCell="A20" sqref="A20"/>
    </sheetView>
  </sheetViews>
  <sheetFormatPr baseColWidth="10" defaultRowHeight="15" x14ac:dyDescent="0.25"/>
  <sheetData>
    <row r="1" spans="1:1" x14ac:dyDescent="0.25">
      <c r="A1" t="s">
        <v>3</v>
      </c>
    </row>
    <row r="2" spans="1:1" x14ac:dyDescent="0.25">
      <c r="A2" t="s">
        <v>40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  <row r="13" spans="1:1" x14ac:dyDescent="0.25">
      <c r="A13" t="s">
        <v>14</v>
      </c>
    </row>
    <row r="14" spans="1:1" x14ac:dyDescent="0.25">
      <c r="A14" t="s">
        <v>15</v>
      </c>
    </row>
    <row r="15" spans="1:1" x14ac:dyDescent="0.25">
      <c r="A15" t="s">
        <v>16</v>
      </c>
    </row>
    <row r="16" spans="1:1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3" spans="1:1" x14ac:dyDescent="0.25">
      <c r="A23" t="s">
        <v>24</v>
      </c>
    </row>
    <row r="24" spans="1:1" x14ac:dyDescent="0.25">
      <c r="A24" t="s">
        <v>25</v>
      </c>
    </row>
    <row r="25" spans="1:1" x14ac:dyDescent="0.25">
      <c r="A25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EC063-5C07-4E1F-B40C-607F2D8A6579}">
  <dimension ref="A1:E8"/>
  <sheetViews>
    <sheetView zoomScale="190" zoomScaleNormal="190" workbookViewId="0">
      <selection activeCell="E7" sqref="E7"/>
    </sheetView>
  </sheetViews>
  <sheetFormatPr baseColWidth="10" defaultRowHeight="15" x14ac:dyDescent="0.25"/>
  <cols>
    <col min="3" max="3" width="11.42578125" style="2"/>
  </cols>
  <sheetData>
    <row r="1" spans="1:5" x14ac:dyDescent="0.25">
      <c r="A1" t="s">
        <v>84</v>
      </c>
      <c r="B1" t="s">
        <v>41</v>
      </c>
      <c r="C1" s="2" t="s">
        <v>43</v>
      </c>
      <c r="E1" t="s">
        <v>105</v>
      </c>
    </row>
    <row r="2" spans="1:5" x14ac:dyDescent="0.25">
      <c r="A2" t="s">
        <v>85</v>
      </c>
      <c r="B2" t="s">
        <v>42</v>
      </c>
      <c r="C2" s="2" t="s">
        <v>44</v>
      </c>
      <c r="E2" t="s">
        <v>95</v>
      </c>
    </row>
    <row r="3" spans="1:5" x14ac:dyDescent="0.25">
      <c r="A3" t="s">
        <v>82</v>
      </c>
      <c r="B3" t="s">
        <v>83</v>
      </c>
      <c r="C3" s="2">
        <v>1110110</v>
      </c>
      <c r="D3" t="s">
        <v>86</v>
      </c>
      <c r="E3" t="s">
        <v>88</v>
      </c>
    </row>
    <row r="4" spans="1:5" x14ac:dyDescent="0.25">
      <c r="C4" s="2">
        <v>1110111</v>
      </c>
      <c r="D4" t="s">
        <v>87</v>
      </c>
      <c r="E4" t="s">
        <v>89</v>
      </c>
    </row>
    <row r="5" spans="1:5" x14ac:dyDescent="0.25">
      <c r="A5" t="s">
        <v>90</v>
      </c>
      <c r="B5" t="s">
        <v>91</v>
      </c>
      <c r="C5" s="2">
        <v>1011100</v>
      </c>
      <c r="D5" t="s">
        <v>93</v>
      </c>
      <c r="E5" t="s">
        <v>96</v>
      </c>
    </row>
    <row r="6" spans="1:5" x14ac:dyDescent="0.25">
      <c r="C6" s="2" t="s">
        <v>92</v>
      </c>
      <c r="D6" t="s">
        <v>94</v>
      </c>
      <c r="E6" t="s">
        <v>97</v>
      </c>
    </row>
    <row r="7" spans="1:5" x14ac:dyDescent="0.25">
      <c r="A7" t="s">
        <v>100</v>
      </c>
      <c r="C7" s="2">
        <v>1101010</v>
      </c>
      <c r="D7" t="s">
        <v>101</v>
      </c>
      <c r="E7" t="s">
        <v>103</v>
      </c>
    </row>
    <row r="8" spans="1:5" x14ac:dyDescent="0.25">
      <c r="C8" s="2">
        <v>1101011</v>
      </c>
      <c r="D8" t="s">
        <v>102</v>
      </c>
      <c r="E8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18EB-FCCE-48E9-9C67-959C0750CAA6}">
  <dimension ref="A1:E21"/>
  <sheetViews>
    <sheetView zoomScale="160" zoomScaleNormal="160" workbookViewId="0">
      <selection activeCell="D14" sqref="D14"/>
    </sheetView>
  </sheetViews>
  <sheetFormatPr baseColWidth="10" defaultRowHeight="15" x14ac:dyDescent="0.25"/>
  <cols>
    <col min="1" max="1" width="14.85546875" customWidth="1"/>
    <col min="2" max="3" width="14" bestFit="1" customWidth="1"/>
  </cols>
  <sheetData>
    <row r="1" spans="1:5" x14ac:dyDescent="0.25">
      <c r="A1" t="s">
        <v>41</v>
      </c>
      <c r="B1" t="s">
        <v>45</v>
      </c>
      <c r="C1" t="s">
        <v>46</v>
      </c>
      <c r="D1" t="s">
        <v>65</v>
      </c>
    </row>
    <row r="2" spans="1:5" x14ac:dyDescent="0.25">
      <c r="A2" t="s">
        <v>42</v>
      </c>
      <c r="B2" t="s">
        <v>47</v>
      </c>
      <c r="C2">
        <v>5.5</v>
      </c>
      <c r="D2" t="s">
        <v>61</v>
      </c>
    </row>
    <row r="3" spans="1:5" x14ac:dyDescent="0.25">
      <c r="B3" t="s">
        <v>60</v>
      </c>
      <c r="C3">
        <v>3.3</v>
      </c>
      <c r="D3" t="s">
        <v>61</v>
      </c>
    </row>
    <row r="4" spans="1:5" x14ac:dyDescent="0.25">
      <c r="B4" t="s">
        <v>48</v>
      </c>
      <c r="C4">
        <v>1.1000000000000001</v>
      </c>
      <c r="D4" t="s">
        <v>61</v>
      </c>
    </row>
    <row r="5" spans="1:5" x14ac:dyDescent="0.25">
      <c r="B5" t="s">
        <v>49</v>
      </c>
      <c r="C5">
        <f>60*10^-9</f>
        <v>6.0000000000000008E-8</v>
      </c>
      <c r="D5" t="s">
        <v>63</v>
      </c>
    </row>
    <row r="6" spans="1:5" x14ac:dyDescent="0.25">
      <c r="B6" t="s">
        <v>50</v>
      </c>
      <c r="C6">
        <f>45*10^-9</f>
        <v>4.5000000000000006E-8</v>
      </c>
      <c r="D6" t="s">
        <v>63</v>
      </c>
    </row>
    <row r="7" spans="1:5" x14ac:dyDescent="0.25">
      <c r="A7" t="s">
        <v>51</v>
      </c>
      <c r="B7" t="s">
        <v>52</v>
      </c>
      <c r="C7">
        <v>0.22</v>
      </c>
      <c r="D7" t="s">
        <v>64</v>
      </c>
      <c r="E7" t="s">
        <v>55</v>
      </c>
    </row>
    <row r="8" spans="1:5" x14ac:dyDescent="0.25">
      <c r="A8" t="s">
        <v>53</v>
      </c>
      <c r="B8" t="s">
        <v>56</v>
      </c>
      <c r="C8">
        <v>0.34</v>
      </c>
      <c r="D8" t="s">
        <v>61</v>
      </c>
      <c r="E8" t="s">
        <v>54</v>
      </c>
    </row>
    <row r="9" spans="1:5" x14ac:dyDescent="0.25">
      <c r="B9" t="s">
        <v>57</v>
      </c>
      <c r="C9">
        <f>100*10^-9</f>
        <v>1.0000000000000001E-7</v>
      </c>
      <c r="D9" t="s">
        <v>63</v>
      </c>
    </row>
    <row r="11" spans="1:5" x14ac:dyDescent="0.25">
      <c r="A11" t="s">
        <v>73</v>
      </c>
      <c r="B11" t="s">
        <v>58</v>
      </c>
      <c r="C11" t="s">
        <v>59</v>
      </c>
    </row>
    <row r="12" spans="1:5" x14ac:dyDescent="0.25">
      <c r="B12" s="1">
        <f>$C$7*($C$3-$C$8-$C$4)/($C$6+$C$9)</f>
        <v>2822068.9655172406</v>
      </c>
      <c r="C12" s="1">
        <f>$C$7*($C$3-$C$8-$C$4)/($C$5+$C$9)</f>
        <v>2557499.9999999995</v>
      </c>
      <c r="D12" t="s">
        <v>66</v>
      </c>
    </row>
    <row r="13" spans="1:5" x14ac:dyDescent="0.25">
      <c r="B13" s="1">
        <f>B12/3600</f>
        <v>783.90804597701128</v>
      </c>
      <c r="C13" s="1">
        <f>C12/3600</f>
        <v>710.41666666666652</v>
      </c>
      <c r="D13" t="s">
        <v>67</v>
      </c>
    </row>
    <row r="14" spans="1:5" x14ac:dyDescent="0.25">
      <c r="B14" s="1">
        <f>B13/24</f>
        <v>32.662835249042139</v>
      </c>
      <c r="C14" s="1">
        <f>C13/24</f>
        <v>29.600694444444439</v>
      </c>
      <c r="D14" t="s">
        <v>68</v>
      </c>
    </row>
    <row r="16" spans="1:5" x14ac:dyDescent="0.25">
      <c r="A16" t="s">
        <v>53</v>
      </c>
      <c r="B16" t="s">
        <v>69</v>
      </c>
      <c r="C16">
        <f>50*10^-3</f>
        <v>0.05</v>
      </c>
      <c r="D16" t="s">
        <v>63</v>
      </c>
    </row>
    <row r="17" spans="1:4" x14ac:dyDescent="0.25">
      <c r="A17" t="s">
        <v>70</v>
      </c>
      <c r="B17" t="s">
        <v>71</v>
      </c>
      <c r="C17">
        <v>1000</v>
      </c>
      <c r="D17" t="s">
        <v>72</v>
      </c>
    </row>
    <row r="18" spans="1:4" x14ac:dyDescent="0.25">
      <c r="A18" t="s">
        <v>74</v>
      </c>
      <c r="B18" t="s">
        <v>75</v>
      </c>
      <c r="C18">
        <f>C3-C8</f>
        <v>2.96</v>
      </c>
      <c r="D18" t="s">
        <v>61</v>
      </c>
    </row>
    <row r="19" spans="1:4" x14ac:dyDescent="0.25">
      <c r="A19" t="s">
        <v>76</v>
      </c>
      <c r="B19" t="s">
        <v>77</v>
      </c>
      <c r="C19">
        <f>C17*C7</f>
        <v>220</v>
      </c>
      <c r="D19" t="s">
        <v>66</v>
      </c>
    </row>
    <row r="20" spans="1:4" x14ac:dyDescent="0.25">
      <c r="A20" t="s">
        <v>78</v>
      </c>
      <c r="B20" t="s">
        <v>79</v>
      </c>
      <c r="C20">
        <f>5*C19</f>
        <v>1100</v>
      </c>
      <c r="D20" t="s">
        <v>66</v>
      </c>
    </row>
    <row r="21" spans="1:4" x14ac:dyDescent="0.25">
      <c r="A21" t="s">
        <v>80</v>
      </c>
      <c r="B21" t="s">
        <v>62</v>
      </c>
      <c r="C21">
        <f>C18/C17</f>
        <v>2.96E-3</v>
      </c>
      <c r="D2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Compos</vt:lpstr>
      <vt:lpstr>ESP32-pins</vt:lpstr>
      <vt:lpstr>I2C</vt:lpstr>
      <vt:lpstr>RTC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NAVEZ la218312</dc:creator>
  <cp:lastModifiedBy>Julien NAVEZ la218312</cp:lastModifiedBy>
  <dcterms:created xsi:type="dcterms:W3CDTF">2025-08-11T21:22:31Z</dcterms:created>
  <dcterms:modified xsi:type="dcterms:W3CDTF">2025-08-13T14:55:44Z</dcterms:modified>
</cp:coreProperties>
</file>