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olly Perez\Desktop\GOBERNACION 2025\PARA JULIO  RODRIGUEZ PAT\"/>
    </mc:Choice>
  </mc:AlternateContent>
  <xr:revisionPtr revIDLastSave="0" documentId="13_ncr:1_{7DF634FD-C8C3-4231-84D7-334A2407EAC4}" xr6:coauthVersionLast="47" xr6:coauthVersionMax="47" xr10:uidLastSave="{00000000-0000-0000-0000-000000000000}"/>
  <bookViews>
    <workbookView xWindow="-110" yWindow="-110" windowWidth="19420" windowHeight="11500" firstSheet="4" activeTab="8" xr2:uid="{43363F71-C342-4951-B82C-6364DC1ADD9D}"/>
  </bookViews>
  <sheets>
    <sheet name="PAT 2024-2027" sheetId="1" r:id="rId1"/>
    <sheet name="EDUCACION" sheetId="4" r:id="rId2"/>
    <sheet name="GOBIERNO" sheetId="5" r:id="rId3"/>
    <sheet name="INDERCAS" sheetId="6" r:id="rId4"/>
    <sheet name="SALUD" sheetId="7" r:id="rId5"/>
    <sheet name="INTEGRACION SOCIAL" sheetId="8" r:id="rId6"/>
    <sheet name="VIVIENDA" sheetId="9" r:id="rId7"/>
    <sheet name="CULTURA (2)" sheetId="11" r:id="rId8"/>
    <sheet name="AGRICULTURA (2)" sheetId="13" r:id="rId9"/>
    <sheet name="TOTAL PAT 2024 (2)" sheetId="12" r:id="rId10"/>
    <sheet name="Hoja2" sheetId="14"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 i="13" l="1"/>
  <c r="X13" i="13"/>
  <c r="X14" i="13"/>
  <c r="X15" i="13"/>
  <c r="X9" i="13"/>
  <c r="W4" i="13"/>
  <c r="W9" i="13"/>
  <c r="W11" i="13"/>
  <c r="W12" i="13"/>
  <c r="W13" i="13"/>
  <c r="W14" i="13"/>
  <c r="W15" i="13"/>
  <c r="W3" i="13"/>
  <c r="O3" i="4" l="1"/>
  <c r="Y4" i="11"/>
  <c r="Y5" i="11"/>
  <c r="Y6" i="11"/>
  <c r="Y7" i="11"/>
  <c r="Y8" i="11"/>
  <c r="Y3" i="11"/>
  <c r="X4" i="11"/>
  <c r="X5" i="11"/>
  <c r="X6" i="11"/>
  <c r="X7" i="11"/>
  <c r="X8" i="11"/>
  <c r="X3" i="11"/>
  <c r="W4" i="11"/>
  <c r="W5" i="11"/>
  <c r="W6" i="11"/>
  <c r="W7" i="11"/>
  <c r="W8" i="11"/>
  <c r="X7" i="9"/>
  <c r="X6" i="9"/>
  <c r="Y4" i="9"/>
  <c r="Y5" i="9"/>
  <c r="Y6" i="9"/>
  <c r="Y3" i="9"/>
  <c r="X4" i="9"/>
  <c r="X5" i="9"/>
  <c r="X3" i="9"/>
  <c r="W4" i="9"/>
  <c r="W5" i="9"/>
  <c r="W6" i="9"/>
  <c r="W7" i="9"/>
  <c r="W3" i="9"/>
  <c r="X3" i="8"/>
  <c r="W3" i="8"/>
  <c r="R3" i="8"/>
  <c r="W3" i="11"/>
  <c r="Y4" i="7"/>
  <c r="Y5" i="7"/>
  <c r="Y6" i="7"/>
  <c r="Y7" i="7"/>
  <c r="Y8" i="7"/>
  <c r="X4" i="7"/>
  <c r="X5" i="7"/>
  <c r="X6" i="7"/>
  <c r="X7" i="7"/>
  <c r="X8" i="7"/>
  <c r="W4" i="7"/>
  <c r="W5" i="7"/>
  <c r="W6" i="7"/>
  <c r="W7" i="7"/>
  <c r="W8" i="7"/>
  <c r="X3" i="7"/>
  <c r="W3" i="7"/>
  <c r="Y3" i="7" s="1"/>
  <c r="U4" i="5"/>
  <c r="U5" i="5"/>
  <c r="U6" i="5"/>
  <c r="U7" i="5"/>
  <c r="U8" i="5"/>
  <c r="U9" i="5"/>
  <c r="U10" i="5"/>
  <c r="U11" i="5"/>
  <c r="U12" i="5"/>
  <c r="U13" i="5"/>
  <c r="U14" i="5"/>
  <c r="U15" i="5"/>
  <c r="U16" i="5"/>
  <c r="U17" i="5"/>
  <c r="U19" i="5"/>
  <c r="U20" i="5"/>
  <c r="U21" i="5"/>
  <c r="U22" i="5"/>
  <c r="U23" i="5"/>
  <c r="U24" i="5"/>
  <c r="U25" i="5"/>
  <c r="U26" i="5"/>
  <c r="U27" i="5"/>
  <c r="U28" i="5"/>
  <c r="T4" i="5"/>
  <c r="T5" i="5"/>
  <c r="T6" i="5"/>
  <c r="T7" i="5"/>
  <c r="T8" i="5"/>
  <c r="T9" i="5"/>
  <c r="T10" i="5"/>
  <c r="T11" i="5"/>
  <c r="T12" i="5"/>
  <c r="T13" i="5"/>
  <c r="T14" i="5"/>
  <c r="T15" i="5"/>
  <c r="T16" i="5"/>
  <c r="T18" i="5"/>
  <c r="T20" i="5"/>
  <c r="T21" i="5"/>
  <c r="T22" i="5"/>
  <c r="T23" i="5"/>
  <c r="T24" i="5"/>
  <c r="T25" i="5"/>
  <c r="T28" i="5"/>
  <c r="U3" i="5"/>
  <c r="T3" i="5"/>
  <c r="P4" i="4"/>
  <c r="P5" i="4"/>
  <c r="P6" i="4"/>
  <c r="P3" i="4"/>
  <c r="O6" i="4"/>
  <c r="Q6" i="4" s="1"/>
  <c r="O5" i="4"/>
  <c r="O4" i="4"/>
  <c r="Q4" i="4" s="1"/>
  <c r="P17" i="5"/>
  <c r="T17" i="5" s="1"/>
  <c r="Q5" i="4" l="1"/>
  <c r="Y7" i="9"/>
  <c r="V4" i="5"/>
  <c r="V16" i="5"/>
  <c r="V21" i="5"/>
  <c r="V8" i="5"/>
  <c r="V9" i="5"/>
  <c r="V10" i="5"/>
  <c r="V11" i="5"/>
  <c r="V14" i="5"/>
  <c r="V15" i="5"/>
  <c r="V22" i="5"/>
  <c r="V23" i="5"/>
  <c r="V25" i="5"/>
  <c r="O6" i="5"/>
  <c r="V5" i="5"/>
  <c r="V7" i="5"/>
  <c r="V12" i="5"/>
  <c r="V13" i="5"/>
  <c r="V17" i="5"/>
  <c r="V3" i="5" l="1"/>
  <c r="V20" i="5"/>
  <c r="V24" i="5"/>
  <c r="V28" i="5"/>
  <c r="V6" i="5"/>
  <c r="Q3" i="4"/>
  <c r="P7" i="4" l="1"/>
  <c r="R18" i="5"/>
  <c r="U18" i="5" l="1"/>
  <c r="V18" i="5" s="1"/>
  <c r="O7" i="4"/>
  <c r="U16" i="13" l="1"/>
  <c r="U9" i="7"/>
  <c r="R29" i="5"/>
  <c r="P26" i="5"/>
  <c r="T26" i="5" s="1"/>
  <c r="V26" i="5" s="1"/>
  <c r="P27" i="5"/>
  <c r="T27" i="5" s="1"/>
  <c r="V27" i="5" s="1"/>
  <c r="P19" i="5"/>
  <c r="P29" i="5" l="1"/>
  <c r="T19" i="5"/>
  <c r="V19" i="5" s="1"/>
  <c r="O16" i="13" l="1"/>
  <c r="U8" i="9" l="1"/>
  <c r="S8" i="9"/>
  <c r="S9" i="7" l="1"/>
  <c r="O9" i="7"/>
  <c r="U9" i="11"/>
  <c r="S9" i="11"/>
  <c r="M7" i="4"/>
  <c r="K7" i="4"/>
  <c r="O65" i="1" l="1"/>
  <c r="B7" i="12"/>
  <c r="B6" i="12"/>
  <c r="O9" i="11"/>
  <c r="B10" i="12" s="1"/>
  <c r="O8" i="9"/>
  <c r="B9" i="12" s="1"/>
  <c r="O4" i="8"/>
  <c r="B8" i="12" s="1"/>
  <c r="B11" i="12" s="1"/>
  <c r="O4" i="6"/>
  <c r="L29" i="5"/>
  <c r="B5" i="12" s="1"/>
  <c r="G7" i="4"/>
  <c r="B4"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tc={1D97BE38-6827-4285-9CE3-E0E081F66E4D}</author>
    <author>tc={B002E65C-8ECE-4210-8891-89F18F4A8B02}</author>
    <author>tc={5C344C00-26B8-4208-BF67-4A32467CAEF9}</author>
    <author>tc={031081C9-6586-45F1-9CE4-043056CA84E5}</author>
    <author>tc={8D7A95DB-CBAD-42F2-B2F2-23415F6791B7}</author>
    <author>tc={85E2D65A-95A2-422F-92E4-5A8BA7EB4748}</author>
    <author>tc={C032DF14-BE58-4296-A373-D5F4880AF5F0}</author>
    <author>Dolly Perez</author>
    <author>tc={8373AC0D-850F-41E8-958F-A3D049F8BB08}</author>
    <author>geini albarracin Rivera</author>
    <author>Usuario</author>
  </authors>
  <commentList>
    <comment ref="C2" authorId="0" shapeId="0" xr:uid="{6BA61024-A502-48E7-9BB2-E563D3312953}">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Columna C - Fila 22 "Herramienta PPV-PDT Planeación 2024"</t>
        </r>
      </text>
    </comment>
    <comment ref="D2" authorId="1" shapeId="0" xr:uid="{1D088A6C-C801-4CAA-82ED-B5101EC79CB8}">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Columna D - Fila 22 "Herramienta PPV-PDT Planeación 2024"</t>
        </r>
      </text>
    </comment>
    <comment ref="E2" authorId="2" shapeId="0" xr:uid="{597282FE-4E69-4A97-A669-3CC8E751C24A}">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Columna  E y F - Fila 22 "Herramienta PPV-PDT Planeación 2024"</t>
        </r>
      </text>
    </comment>
    <comment ref="F2" authorId="3" shapeId="0" xr:uid="{D7AA1AC4-C979-42EE-AB08-8CF43CB67DCD}">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Extraiga esta información del Plan de Desarrollo Territorial</t>
        </r>
      </text>
    </comment>
    <comment ref="G2" authorId="4" shapeId="0" xr:uid="{AED4C2AA-7C53-4318-83A6-DEDA43B7784A}">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Extraiga esta información del Plan de Desarrollo Territorial</t>
        </r>
      </text>
    </comment>
    <comment ref="H2" authorId="5" shapeId="0" xr:uid="{3A6F4F05-6572-47C1-9BDF-2DE79297732B}">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Extraiga esta información del Plan de Desarrollo Territorial</t>
        </r>
      </text>
    </comment>
    <comment ref="L2" authorId="6" shapeId="0" xr:uid="{412A82A0-1749-4827-8F54-2DD8195D1F10}">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Diligencie ÚNICAMENTE si en la columna anterior seleccionó la opción "otra"</t>
        </r>
      </text>
    </comment>
    <comment ref="M2" authorId="7" shapeId="0" xr:uid="{8F127EBE-976D-403C-A709-33B7E21B028C}">
      <text>
        <r>
          <rPr>
            <b/>
            <sz val="9"/>
            <color indexed="81"/>
            <rFont val="Tahoma"/>
            <family val="2"/>
          </rPr>
          <t>Dolly Perez:REGISTRE LA CIFRA QUE CORRESPONDA A LA NECESIDAD DE SU ENTIDAD SOBRE EL PRODUCTO REGISTRADO.</t>
        </r>
        <r>
          <rPr>
            <sz val="9"/>
            <color indexed="81"/>
            <rFont val="Tahoma"/>
            <family val="2"/>
          </rPr>
          <t xml:space="preserve">
</t>
        </r>
      </text>
    </comment>
    <comment ref="Q2" authorId="8" shapeId="0" xr:uid="{19EDD0FF-674D-4A36-A7ED-80A566F29522}">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Diligencie ÚNICAMENTE si en la columna anterior seleccionó la opción "otra"</t>
        </r>
      </text>
    </comment>
    <comment ref="H4" authorId="7" shapeId="0" xr:uid="{A7661CCD-71F8-4092-BEF0-517F59ACB77A}">
      <text>
        <r>
          <rPr>
            <b/>
            <sz val="9"/>
            <color indexed="81"/>
            <rFont val="Tahoma"/>
            <family val="2"/>
          </rPr>
          <t>Dolly Perez:</t>
        </r>
        <r>
          <rPr>
            <sz val="9"/>
            <color indexed="81"/>
            <rFont val="Tahoma"/>
            <family val="2"/>
          </rPr>
          <t xml:space="preserve">
TRANSCRIBA EL PROGRAMA COMO ESTA EN EL PD</t>
        </r>
      </text>
    </comment>
    <comment ref="M16" authorId="9" shapeId="0" xr:uid="{B9388493-F604-4D7C-AE9B-4C15EDC0D7E5}">
      <text>
        <r>
          <rPr>
            <b/>
            <sz val="9"/>
            <color indexed="81"/>
            <rFont val="Tahoma"/>
            <family val="2"/>
          </rPr>
          <t xml:space="preserve">3 versiones del festival 
1 version concurso de cuentos </t>
        </r>
      </text>
    </comment>
    <comment ref="D59" authorId="7" shapeId="0" xr:uid="{A0A2EDB2-5E59-4261-911F-10FB44BAF9FE}">
      <text>
        <r>
          <rPr>
            <b/>
            <sz val="9"/>
            <color indexed="81"/>
            <rFont val="Tahoma"/>
            <family val="2"/>
          </rPr>
          <t>Dolly Perez:</t>
        </r>
        <r>
          <rPr>
            <sz val="9"/>
            <color indexed="81"/>
            <rFont val="Tahoma"/>
            <family val="2"/>
          </rPr>
          <t xml:space="preserve">
se ajusto a seguridad alimentaria en sigo vivanto,teniendo en cuenta que  si se deja genracion d eingresos  mee obiga a vincular acciones de unidades productivas .ojo se cambio . Se dejo seguridad alimentaria 
</t>
        </r>
      </text>
    </comment>
    <comment ref="M60" authorId="10" shapeId="0" xr:uid="{736DE510-7BFA-45CD-9343-93E5D545FC6D}">
      <text>
        <r>
          <rPr>
            <b/>
            <sz val="9"/>
            <color indexed="81"/>
            <rFont val="Tahoma"/>
            <family val="2"/>
          </rPr>
          <t>Usuario:</t>
        </r>
        <r>
          <rPr>
            <sz val="9"/>
            <color indexed="81"/>
            <rFont val="Tahoma"/>
            <family val="2"/>
          </rPr>
          <t xml:space="preserve">
22.423 - Población víctima con déficit de vivienda /Aproximación realizada con los datos arrojados por el CNPV 2018, en relación a los indicadores de déficit habitacional y de población</t>
        </r>
      </text>
    </comment>
    <comment ref="O60" authorId="10" shapeId="0" xr:uid="{48D65AB8-22C6-4AA2-8810-314A85FEE7FE}">
      <text>
        <r>
          <rPr>
            <b/>
            <sz val="9"/>
            <color indexed="81"/>
            <rFont val="Tahoma"/>
            <family val="2"/>
          </rPr>
          <t>Usuario:</t>
        </r>
        <r>
          <rPr>
            <sz val="9"/>
            <color indexed="81"/>
            <rFont val="Tahoma"/>
            <family val="2"/>
          </rPr>
          <t xml:space="preserve">
Valor tomado conforme costos proyecto sectorial y en proporción a población con déficit de vivienda en el departamento CNPV 2018 vs población víctima </t>
        </r>
      </text>
    </comment>
    <comment ref="M61" authorId="10" shapeId="0" xr:uid="{0E250046-BFCB-4E98-AA90-B9F641766667}">
      <text>
        <r>
          <rPr>
            <b/>
            <sz val="9"/>
            <color indexed="81"/>
            <rFont val="Tahoma"/>
            <family val="2"/>
          </rPr>
          <t>Usuario:</t>
        </r>
        <r>
          <rPr>
            <sz val="9"/>
            <color indexed="81"/>
            <rFont val="Tahoma"/>
            <family val="2"/>
          </rPr>
          <t xml:space="preserve">
22.423 - Población víctima con déficit de vivienda /Aproximación realizada con los datos arrojados por el CNPV 2018, en relación a los indicadores de déficit habitacional y de población</t>
        </r>
      </text>
    </comment>
    <comment ref="O61" authorId="10" shapeId="0" xr:uid="{E8892F42-3165-4721-9D80-C7013D91FE79}">
      <text>
        <r>
          <rPr>
            <b/>
            <sz val="9"/>
            <color indexed="81"/>
            <rFont val="Tahoma"/>
            <family val="2"/>
          </rPr>
          <t>Usuario:</t>
        </r>
        <r>
          <rPr>
            <sz val="9"/>
            <color indexed="81"/>
            <rFont val="Tahoma"/>
            <family val="2"/>
          </rPr>
          <t xml:space="preserve">
Valor tomado conforme costos proyecto sectorial y en proporción a población con déficit de vivienda en el departamento CNPV 2018 vs población víctima</t>
        </r>
      </text>
    </comment>
    <comment ref="M62" authorId="10" shapeId="0" xr:uid="{112ED52F-527B-4A92-81E7-CC836145D8F7}">
      <text>
        <r>
          <rPr>
            <b/>
            <sz val="9"/>
            <color indexed="81"/>
            <rFont val="Tahoma"/>
            <family val="2"/>
          </rPr>
          <t>Usuario:</t>
        </r>
        <r>
          <rPr>
            <sz val="9"/>
            <color indexed="81"/>
            <rFont val="Tahoma"/>
            <family val="2"/>
          </rPr>
          <t xml:space="preserve">
22.423 - Población víctima con déficit de vivienda /Aproximación realizada con los datos arrojados por el CNPV 2018, en relación a los indicadores de déficit habitacional y de población</t>
        </r>
      </text>
    </comment>
    <comment ref="O62" authorId="10" shapeId="0" xr:uid="{8CCE1335-6D7F-46D1-936F-C2960B96AB66}">
      <text>
        <r>
          <rPr>
            <b/>
            <sz val="9"/>
            <color indexed="81"/>
            <rFont val="Tahoma"/>
            <family val="2"/>
          </rPr>
          <t>Usuario:</t>
        </r>
        <r>
          <rPr>
            <sz val="9"/>
            <color indexed="81"/>
            <rFont val="Tahoma"/>
            <family val="2"/>
          </rPr>
          <t xml:space="preserve">
Valor tomado conforme costos proyecto sectorial y en proporción a población con déficit de vivienda en el departamento CNPV 2018 vs población víctima</t>
        </r>
      </text>
    </comment>
    <comment ref="M63" authorId="10" shapeId="0" xr:uid="{FDF7FD52-DA6E-46EC-B0D2-E047A99D6BB8}">
      <text>
        <r>
          <rPr>
            <b/>
            <sz val="9"/>
            <color indexed="81"/>
            <rFont val="Tahoma"/>
            <family val="2"/>
          </rPr>
          <t>Usuario:</t>
        </r>
        <r>
          <rPr>
            <sz val="9"/>
            <color indexed="81"/>
            <rFont val="Tahoma"/>
            <family val="2"/>
          </rPr>
          <t xml:space="preserve">
22.423 - Población víctima con déficit de vivienda /Aproximación realizada con los datos arrojados por el CNPV 2018, en relación a los indicadores de déficit habitacional y de población</t>
        </r>
      </text>
    </comment>
    <comment ref="O63" authorId="10" shapeId="0" xr:uid="{AB4EFEE1-20B2-49C4-B9DF-C3055602533C}">
      <text>
        <r>
          <rPr>
            <b/>
            <sz val="9"/>
            <color indexed="81"/>
            <rFont val="Tahoma"/>
            <family val="2"/>
          </rPr>
          <t>Usuario:</t>
        </r>
        <r>
          <rPr>
            <sz val="9"/>
            <color indexed="81"/>
            <rFont val="Tahoma"/>
            <family val="2"/>
          </rPr>
          <t xml:space="preserve">
Valor tomado conforme costos proyecto sectorial y en proporción a población con déficit de vivienda en el departamento CNPV 2018 vs población víctima</t>
        </r>
      </text>
    </comment>
    <comment ref="M64" authorId="10" shapeId="0" xr:uid="{9EADFE87-3E88-4244-A57F-8F013B65E827}">
      <text>
        <r>
          <rPr>
            <b/>
            <sz val="9"/>
            <color indexed="81"/>
            <rFont val="Tahoma"/>
            <family val="2"/>
          </rPr>
          <t>Usuario:</t>
        </r>
        <r>
          <rPr>
            <sz val="9"/>
            <color indexed="81"/>
            <rFont val="Tahoma"/>
            <family val="2"/>
          </rPr>
          <t xml:space="preserve">
22.423 - Población víctima con déficit de vivienda /Aproximación realizada con los datos arrojados por el CNPV 2018, en relación a los indicadores de déficit habitacional y de población</t>
        </r>
      </text>
    </comment>
    <comment ref="O64" authorId="10" shapeId="0" xr:uid="{710CD94C-0521-4D88-8CAD-D8474C03D963}">
      <text>
        <r>
          <rPr>
            <b/>
            <sz val="9"/>
            <color indexed="81"/>
            <rFont val="Tahoma"/>
            <family val="2"/>
          </rPr>
          <t>Usuario:</t>
        </r>
        <r>
          <rPr>
            <sz val="9"/>
            <color indexed="81"/>
            <rFont val="Tahoma"/>
            <family val="2"/>
          </rPr>
          <t xml:space="preserve">
Valor tomado conforme costos proyecto sectorial y en proporción a población con déficit de vivienda en el departamento CNPV 2018 vs población víctima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tc={1D97BE38-6827-4285-9CE3-E0E081F66E4D}</author>
    <author>tc={B002E65C-8ECE-4210-8891-89F18F4A8B02}</author>
    <author>tc={8373AC0D-850F-41E8-958F-A3D049F8BB08}</author>
  </authors>
  <commentList>
    <comment ref="C2" authorId="0" shapeId="0" xr:uid="{1B06E620-1CFB-45E6-8374-B6FFCE558976}">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Columna C - Fila 22 "Herramienta PPV-PDT Planeación 2024"</t>
        </r>
      </text>
    </comment>
    <comment ref="D2" authorId="1" shapeId="0" xr:uid="{335916FF-C5A3-429A-B183-3B5886AE0AAC}">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Columna D - Fila 22 "Herramienta PPV-PDT Planeación 2024"</t>
        </r>
      </text>
    </comment>
    <comment ref="I2" authorId="2" shapeId="0" xr:uid="{66041DF6-8C08-4151-A3C0-63EF0C57F749}">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Diligencie ÚNICAMENTE si en la columna anterior seleccionó la opción "otra"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tc={1D97BE38-6827-4285-9CE3-E0E081F66E4D}</author>
    <author>tc={B002E65C-8ECE-4210-8891-89F18F4A8B02}</author>
    <author>tc={5C344C00-26B8-4208-BF67-4A32467CAEF9}</author>
    <author>tc={C032DF14-BE58-4296-A373-D5F4880AF5F0}</author>
    <author>Dolly Perez</author>
    <author>tc={8373AC0D-850F-41E8-958F-A3D049F8BB08}</author>
  </authors>
  <commentList>
    <comment ref="C2" authorId="0" shapeId="0" xr:uid="{7A4DB80E-2E0D-4E26-BC15-A1D2EB511DDF}">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Columna C - Fila 22 "Herramienta PPV-PDT Planeación 2024"</t>
        </r>
      </text>
    </comment>
    <comment ref="D2" authorId="1" shapeId="0" xr:uid="{2CBA0CD3-B5D6-4109-8E8E-CA7C35B36D8F}">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Columna D - Fila 22 "Herramienta PPV-PDT Planeación 2024"</t>
        </r>
      </text>
    </comment>
    <comment ref="E2" authorId="2" shapeId="0" xr:uid="{E5F44626-004B-47E7-8FA0-3E4396423965}">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Columna  E y F - Fila 22 "Herramienta PPV-PDT Planeación 2024"</t>
        </r>
      </text>
    </comment>
    <comment ref="I2" authorId="3" shapeId="0" xr:uid="{1EB0054A-039D-43FB-9BAC-2BEBC8C28FDE}">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Diligencie ÚNICAMENTE si en la columna anterior seleccionó la opción "otra"</t>
        </r>
      </text>
    </comment>
    <comment ref="J2" authorId="4" shapeId="0" xr:uid="{7FA58BCB-B5F5-4BDD-B48B-9888B9D5DC91}">
      <text>
        <r>
          <rPr>
            <b/>
            <sz val="9"/>
            <color indexed="81"/>
            <rFont val="Tahoma"/>
            <family val="2"/>
          </rPr>
          <t>Dolly Perez:REGISTRE LA CIFRA QUE CORRESPONDA A LA NECESIDAD DE SU ENTIDAD SOBRE EL PRODUCTO REGISTRADO.</t>
        </r>
        <r>
          <rPr>
            <sz val="9"/>
            <color indexed="81"/>
            <rFont val="Tahoma"/>
            <family val="2"/>
          </rPr>
          <t xml:space="preserve">
</t>
        </r>
      </text>
    </comment>
    <comment ref="N2" authorId="5" shapeId="0" xr:uid="{DE37A656-9BC4-401E-8377-FF0E671CFC95}">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Diligencie ÚNICAMENTE si en la columna anterior seleccionó la opción "otra"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tc={1D97BE38-6827-4285-9CE3-E0E081F66E4D}</author>
    <author>tc={B002E65C-8ECE-4210-8891-89F18F4A8B02}</author>
    <author>tc={5C344C00-26B8-4208-BF67-4A32467CAEF9}</author>
    <author>tc={031081C9-6586-45F1-9CE4-043056CA84E5}</author>
    <author>tc={8D7A95DB-CBAD-42F2-B2F2-23415F6791B7}</author>
    <author>tc={85E2D65A-95A2-422F-92E4-5A8BA7EB4748}</author>
    <author>tc={C032DF14-BE58-4296-A373-D5F4880AF5F0}</author>
    <author>Dolly Perez</author>
    <author>tc={8373AC0D-850F-41E8-958F-A3D049F8BB08}</author>
  </authors>
  <commentList>
    <comment ref="C2" authorId="0" shapeId="0" xr:uid="{9E6CB0C4-93AB-4B9D-AD01-ED54D7669469}">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Columna C - Fila 22 "Herramienta PPV-PDT Planeación 2024"</t>
        </r>
      </text>
    </comment>
    <comment ref="D2" authorId="1" shapeId="0" xr:uid="{FF0E2034-6368-4FAB-AE9F-87F677409772}">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Columna D - Fila 22 "Herramienta PPV-PDT Planeación 2024"</t>
        </r>
      </text>
    </comment>
    <comment ref="E2" authorId="2" shapeId="0" xr:uid="{C340FFCB-4A68-464F-8FC2-785E8CABACD8}">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Columna  E y F - Fila 22 "Herramienta PPV-PDT Planeación 2024"</t>
        </r>
      </text>
    </comment>
    <comment ref="F2" authorId="3" shapeId="0" xr:uid="{4ACC752A-8F18-4EB7-98E9-522E12C09A68}">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Extraiga esta información del Plan de Desarrollo Territorial</t>
        </r>
      </text>
    </comment>
    <comment ref="G2" authorId="4" shapeId="0" xr:uid="{F71D2FED-D88E-425B-8BE6-8B55367B35F3}">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Extraiga esta información del Plan de Desarrollo Territorial</t>
        </r>
      </text>
    </comment>
    <comment ref="H2" authorId="5" shapeId="0" xr:uid="{05D66362-3F89-4D89-8ED1-124C943B0A7D}">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Extraiga esta información del Plan de Desarrollo Territorial</t>
        </r>
      </text>
    </comment>
    <comment ref="L2" authorId="6" shapeId="0" xr:uid="{1F720E51-15FA-41B8-BD5C-C042BC3B6A8E}">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Diligencie ÚNICAMENTE si en la columna anterior seleccionó la opción "otra"</t>
        </r>
      </text>
    </comment>
    <comment ref="M2" authorId="7" shapeId="0" xr:uid="{4205F2BD-D388-4260-A69A-41BD6C868140}">
      <text>
        <r>
          <rPr>
            <b/>
            <sz val="9"/>
            <color indexed="81"/>
            <rFont val="Tahoma"/>
            <family val="2"/>
          </rPr>
          <t>Dolly Perez:REGISTRE LA CIFRA QUE CORRESPONDA A LA NECESIDAD DE SU ENTIDAD SOBRE EL PRODUCTO REGISTRADO.</t>
        </r>
        <r>
          <rPr>
            <sz val="9"/>
            <color indexed="81"/>
            <rFont val="Tahoma"/>
            <family val="2"/>
          </rPr>
          <t xml:space="preserve">
</t>
        </r>
      </text>
    </comment>
    <comment ref="Q2" authorId="8" shapeId="0" xr:uid="{58FFF849-8A9E-4CA0-BAC3-052FABCB1E9F}">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Diligencie ÚNICAMENTE si en la columna anterior seleccionó la opción "otra"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tc={1D97BE38-6827-4285-9CE3-E0E081F66E4D}</author>
    <author>tc={B002E65C-8ECE-4210-8891-89F18F4A8B02}</author>
    <author>tc={5C344C00-26B8-4208-BF67-4A32467CAEF9}</author>
    <author>tc={031081C9-6586-45F1-9CE4-043056CA84E5}</author>
    <author>tc={8D7A95DB-CBAD-42F2-B2F2-23415F6791B7}</author>
    <author>tc={85E2D65A-95A2-422F-92E4-5A8BA7EB4748}</author>
    <author>tc={C032DF14-BE58-4296-A373-D5F4880AF5F0}</author>
    <author>Dolly Perez</author>
    <author>tc={8373AC0D-850F-41E8-958F-A3D049F8BB08}</author>
  </authors>
  <commentList>
    <comment ref="C2" authorId="0" shapeId="0" xr:uid="{07A8FD06-EE66-4B05-A934-C0A4C0FE71D7}">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Columna C - Fila 22 "Herramienta PPV-PDT Planeación 2024"</t>
        </r>
      </text>
    </comment>
    <comment ref="D2" authorId="1" shapeId="0" xr:uid="{0FD26D2F-7CC1-411B-B98C-E4CF49C2825E}">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Columna D - Fila 22 "Herramienta PPV-PDT Planeación 2024"</t>
        </r>
      </text>
    </comment>
    <comment ref="E2" authorId="2" shapeId="0" xr:uid="{86B0CA6F-9D02-4ED4-81E8-95DBD1805B56}">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Columna  E y F - Fila 22 "Herramienta PPV-PDT Planeación 2024"</t>
        </r>
      </text>
    </comment>
    <comment ref="F2" authorId="3" shapeId="0" xr:uid="{E26FD0BF-EB96-42CD-A805-A07F8DCAE16C}">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Extraiga esta información del Plan de Desarrollo Territorial</t>
        </r>
      </text>
    </comment>
    <comment ref="G2" authorId="4" shapeId="0" xr:uid="{7C721880-BBC9-45E5-BFA5-29C2BEEFB7A5}">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Extraiga esta información del Plan de Desarrollo Territorial</t>
        </r>
      </text>
    </comment>
    <comment ref="H2" authorId="5" shapeId="0" xr:uid="{893C9A68-70D1-4669-A877-36100D5B77AD}">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Extraiga esta información del Plan de Desarrollo Territorial</t>
        </r>
      </text>
    </comment>
    <comment ref="L2" authorId="6" shapeId="0" xr:uid="{A19397DA-7414-4EC0-B0FC-5960B95AE26E}">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Diligencie ÚNICAMENTE si en la columna anterior seleccionó la opción "otra"</t>
        </r>
      </text>
    </comment>
    <comment ref="M2" authorId="7" shapeId="0" xr:uid="{7462AB18-4E9A-4027-8698-EE6FB51B3B74}">
      <text>
        <r>
          <rPr>
            <b/>
            <sz val="9"/>
            <color indexed="81"/>
            <rFont val="Tahoma"/>
            <family val="2"/>
          </rPr>
          <t>Dolly Perez:REGISTRE LA CIFRA QUE CORRESPONDA A LA NECESIDAD DE SU ENTIDAD SOBRE EL PRODUCTO REGISTRADO.</t>
        </r>
        <r>
          <rPr>
            <sz val="9"/>
            <color indexed="81"/>
            <rFont val="Tahoma"/>
            <family val="2"/>
          </rPr>
          <t xml:space="preserve">
</t>
        </r>
      </text>
    </comment>
    <comment ref="Q2" authorId="8" shapeId="0" xr:uid="{E6602DE2-9F1F-4159-9AA6-B02BE65D8DD7}">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Diligencie ÚNICAMENTE si en la columna anterior seleccionó la opción "otra"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tc={1D97BE38-6827-4285-9CE3-E0E081F66E4D}</author>
    <author>tc={B002E65C-8ECE-4210-8891-89F18F4A8B02}</author>
    <author>tc={5C344C00-26B8-4208-BF67-4A32467CAEF9}</author>
    <author>tc={031081C9-6586-45F1-9CE4-043056CA84E5}</author>
    <author>tc={8D7A95DB-CBAD-42F2-B2F2-23415F6791B7}</author>
    <author>tc={85E2D65A-95A2-422F-92E4-5A8BA7EB4748}</author>
    <author>tc={C032DF14-BE58-4296-A373-D5F4880AF5F0}</author>
    <author>Dolly Perez</author>
    <author>tc={8373AC0D-850F-41E8-958F-A3D049F8BB08}</author>
  </authors>
  <commentList>
    <comment ref="C2" authorId="0" shapeId="0" xr:uid="{B62EE2E2-4CF6-4A79-A446-764190B38C9F}">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Columna C - Fila 22 "Herramienta PPV-PDT Planeación 2024"</t>
        </r>
      </text>
    </comment>
    <comment ref="D2" authorId="1" shapeId="0" xr:uid="{9920EEE4-DD2A-42C7-B14B-D66012E40714}">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Columna D - Fila 22 "Herramienta PPV-PDT Planeación 2024"</t>
        </r>
      </text>
    </comment>
    <comment ref="E2" authorId="2" shapeId="0" xr:uid="{EF9C6C83-B6B9-45EC-9435-0DD76BF39412}">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Columna  E y F - Fila 22 "Herramienta PPV-PDT Planeación 2024"</t>
        </r>
      </text>
    </comment>
    <comment ref="F2" authorId="3" shapeId="0" xr:uid="{80B1809D-315D-4F36-907E-A1345A1DFC3E}">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Extraiga esta información del Plan de Desarrollo Territorial</t>
        </r>
      </text>
    </comment>
    <comment ref="G2" authorId="4" shapeId="0" xr:uid="{D66EF5BD-8F84-4B08-881E-E5B0D79BE14F}">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Extraiga esta información del Plan de Desarrollo Territorial</t>
        </r>
      </text>
    </comment>
    <comment ref="H2" authorId="5" shapeId="0" xr:uid="{05E04665-0475-479E-8F83-40A68F50C914}">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Extraiga esta información del Plan de Desarrollo Territorial</t>
        </r>
      </text>
    </comment>
    <comment ref="L2" authorId="6" shapeId="0" xr:uid="{B232FFCA-03AD-47FA-A06B-F0427A1A70D8}">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Diligencie ÚNICAMENTE si en la columna anterior seleccionó la opción "otra"</t>
        </r>
      </text>
    </comment>
    <comment ref="M2" authorId="7" shapeId="0" xr:uid="{7C5F449C-1AAD-402F-8B98-3E2F0FAC7309}">
      <text>
        <r>
          <rPr>
            <b/>
            <sz val="9"/>
            <color indexed="81"/>
            <rFont val="Tahoma"/>
            <family val="2"/>
          </rPr>
          <t>Dolly Perez:REGISTRE LA CIFRA QUE CORRESPONDA A LA NECESIDAD DE SU ENTIDAD SOBRE EL PRODUCTO REGISTRADO.</t>
        </r>
        <r>
          <rPr>
            <sz val="9"/>
            <color indexed="81"/>
            <rFont val="Tahoma"/>
            <family val="2"/>
          </rPr>
          <t xml:space="preserve">
</t>
        </r>
      </text>
    </comment>
    <comment ref="Q2" authorId="8" shapeId="0" xr:uid="{078A2DFC-2C5E-417B-A0EA-44B765E7D1DC}">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Diligencie ÚNICAMENTE si en la columna anterior seleccionó la opción "otra"</t>
        </r>
      </text>
    </comment>
    <comment ref="D3" authorId="7" shapeId="0" xr:uid="{4E971298-2983-493C-A031-A0284F4FF1A0}">
      <text>
        <r>
          <rPr>
            <b/>
            <sz val="9"/>
            <color indexed="81"/>
            <rFont val="Tahoma"/>
            <family val="2"/>
          </rPr>
          <t>Dolly Perez:</t>
        </r>
        <r>
          <rPr>
            <sz val="9"/>
            <color indexed="81"/>
            <rFont val="Tahoma"/>
            <family val="2"/>
          </rPr>
          <t xml:space="preserve">
se ajusto a seguridad alimentaria en sigo vivanto,teniendo en cuenta que  si se deja genracion d eingresos  mee obiga a vincular acciones de unidades productivas .ojo se cambio . Se dejo seguridad alimentaria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tc={1D97BE38-6827-4285-9CE3-E0E081F66E4D}</author>
    <author>tc={B002E65C-8ECE-4210-8891-89F18F4A8B02}</author>
    <author>tc={5C344C00-26B8-4208-BF67-4A32467CAEF9}</author>
    <author>tc={031081C9-6586-45F1-9CE4-043056CA84E5}</author>
    <author>tc={8D7A95DB-CBAD-42F2-B2F2-23415F6791B7}</author>
    <author>tc={85E2D65A-95A2-422F-92E4-5A8BA7EB4748}</author>
    <author>tc={C032DF14-BE58-4296-A373-D5F4880AF5F0}</author>
    <author>Dolly Perez</author>
    <author>tc={8373AC0D-850F-41E8-958F-A3D049F8BB08}</author>
    <author>Usuario</author>
  </authors>
  <commentList>
    <comment ref="C2" authorId="0" shapeId="0" xr:uid="{1B1D1435-EDC4-4A51-AE13-DC152E8AEDE9}">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Columna C - Fila 22 "Herramienta PPV-PDT Planeación 2024"</t>
        </r>
      </text>
    </comment>
    <comment ref="D2" authorId="1" shapeId="0" xr:uid="{A0605EE0-87AD-46C6-8ADB-8488C328962E}">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Columna D - Fila 22 "Herramienta PPV-PDT Planeación 2024"</t>
        </r>
      </text>
    </comment>
    <comment ref="E2" authorId="2" shapeId="0" xr:uid="{988BC6AB-F9FA-48DE-A0C9-66F602D7A6A9}">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Columna  E y F - Fila 22 "Herramienta PPV-PDT Planeación 2024"</t>
        </r>
      </text>
    </comment>
    <comment ref="F2" authorId="3" shapeId="0" xr:uid="{DFD99ADF-4640-4A67-9983-81F2574DD8A3}">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Extraiga esta información del Plan de Desarrollo Territorial</t>
        </r>
      </text>
    </comment>
    <comment ref="G2" authorId="4" shapeId="0" xr:uid="{31AEBBAF-8146-4864-B913-AFF8B0D5EF43}">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Extraiga esta información del Plan de Desarrollo Territorial</t>
        </r>
      </text>
    </comment>
    <comment ref="H2" authorId="5" shapeId="0" xr:uid="{69BF68D0-2CD7-4ABA-9F19-E88744AB326D}">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Extraiga esta información del Plan de Desarrollo Territorial</t>
        </r>
      </text>
    </comment>
    <comment ref="L2" authorId="6" shapeId="0" xr:uid="{BDF60156-13B7-4721-A3EB-8588CBD872A7}">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Diligencie ÚNICAMENTE si en la columna anterior seleccionó la opción "otra"</t>
        </r>
      </text>
    </comment>
    <comment ref="M2" authorId="7" shapeId="0" xr:uid="{1DB37E0F-0A06-454A-8C81-637A3A8B30CB}">
      <text>
        <r>
          <rPr>
            <b/>
            <sz val="9"/>
            <color indexed="81"/>
            <rFont val="Tahoma"/>
            <family val="2"/>
          </rPr>
          <t>Dolly Perez:REGISTRE LA CIFRA QUE CORRESPONDA A LA NECESIDAD DE SU ENTIDAD SOBRE EL PRODUCTO REGISTRADO.</t>
        </r>
        <r>
          <rPr>
            <sz val="9"/>
            <color indexed="81"/>
            <rFont val="Tahoma"/>
            <family val="2"/>
          </rPr>
          <t xml:space="preserve">
</t>
        </r>
      </text>
    </comment>
    <comment ref="Q2" authorId="8" shapeId="0" xr:uid="{0A2E691D-6932-44F2-AA5E-D57C17248337}">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Diligencie ÚNICAMENTE si en la columna anterior seleccionó la opción "otra"</t>
        </r>
      </text>
    </comment>
    <comment ref="M3" authorId="9" shapeId="0" xr:uid="{87695163-3F93-4DD1-AE43-CD7BA743FD15}">
      <text>
        <r>
          <rPr>
            <b/>
            <sz val="9"/>
            <color indexed="81"/>
            <rFont val="Tahoma"/>
            <family val="2"/>
          </rPr>
          <t>Usuario:</t>
        </r>
        <r>
          <rPr>
            <sz val="9"/>
            <color indexed="81"/>
            <rFont val="Tahoma"/>
            <family val="2"/>
          </rPr>
          <t xml:space="preserve">
22.423 - Población víctima con déficit de vivienda /Aproximación realizada con los datos arrojados por el CNPV 2018, en relación a los indicadores de déficit habitacional y de población</t>
        </r>
      </text>
    </comment>
    <comment ref="O3" authorId="9" shapeId="0" xr:uid="{8C2B623B-B259-47F3-BDCE-3744D975089A}">
      <text>
        <r>
          <rPr>
            <b/>
            <sz val="9"/>
            <color indexed="81"/>
            <rFont val="Tahoma"/>
            <family val="2"/>
          </rPr>
          <t>Usuario:</t>
        </r>
        <r>
          <rPr>
            <sz val="9"/>
            <color indexed="81"/>
            <rFont val="Tahoma"/>
            <family val="2"/>
          </rPr>
          <t xml:space="preserve">
Valor tomado conforme costos proyecto sectorial y en proporción a población con déficit de vivienda en el departamento CNPV 2018 vs población víctima </t>
        </r>
      </text>
    </comment>
    <comment ref="M4" authorId="9" shapeId="0" xr:uid="{4236A548-ECF0-4FC5-A663-4E78072AD5D3}">
      <text>
        <r>
          <rPr>
            <b/>
            <sz val="9"/>
            <color indexed="81"/>
            <rFont val="Tahoma"/>
            <family val="2"/>
          </rPr>
          <t>Usuario:</t>
        </r>
        <r>
          <rPr>
            <sz val="9"/>
            <color indexed="81"/>
            <rFont val="Tahoma"/>
            <family val="2"/>
          </rPr>
          <t xml:space="preserve">
22.423 - Población víctima con déficit de vivienda /Aproximación realizada con los datos arrojados por el CNPV 2018, en relación a los indicadores de déficit habitacional y de población</t>
        </r>
      </text>
    </comment>
    <comment ref="O4" authorId="9" shapeId="0" xr:uid="{68E285C0-6C99-49D2-AC08-7B4CB4187DC6}">
      <text>
        <r>
          <rPr>
            <b/>
            <sz val="9"/>
            <color indexed="81"/>
            <rFont val="Tahoma"/>
            <family val="2"/>
          </rPr>
          <t>Usuario:</t>
        </r>
        <r>
          <rPr>
            <sz val="9"/>
            <color indexed="81"/>
            <rFont val="Tahoma"/>
            <family val="2"/>
          </rPr>
          <t xml:space="preserve">
Valor tomado conforme costos proyecto sectorial y en proporción a población con déficit de vivienda en el departamento CNPV 2018 vs población víctima</t>
        </r>
      </text>
    </comment>
    <comment ref="M5" authorId="9" shapeId="0" xr:uid="{ED04C00A-27FE-415B-B602-500DFA61ADCC}">
      <text>
        <r>
          <rPr>
            <b/>
            <sz val="9"/>
            <color indexed="81"/>
            <rFont val="Tahoma"/>
            <family val="2"/>
          </rPr>
          <t>Usuario:</t>
        </r>
        <r>
          <rPr>
            <sz val="9"/>
            <color indexed="81"/>
            <rFont val="Tahoma"/>
            <family val="2"/>
          </rPr>
          <t xml:space="preserve">
22.423 - Población víctima con déficit de vivienda /Aproximación realizada con los datos arrojados por el CNPV 2018, en relación a los indicadores de déficit habitacional y de población</t>
        </r>
      </text>
    </comment>
    <comment ref="O5" authorId="9" shapeId="0" xr:uid="{E160DCA3-E6DE-4848-B654-6E6280031C41}">
      <text>
        <r>
          <rPr>
            <b/>
            <sz val="9"/>
            <color indexed="81"/>
            <rFont val="Tahoma"/>
            <family val="2"/>
          </rPr>
          <t>Usuario:</t>
        </r>
        <r>
          <rPr>
            <sz val="9"/>
            <color indexed="81"/>
            <rFont val="Tahoma"/>
            <family val="2"/>
          </rPr>
          <t xml:space="preserve">
Valor tomado conforme costos proyecto sectorial y en proporción a población con déficit de vivienda en el departamento CNPV 2018 vs población víctima</t>
        </r>
      </text>
    </comment>
    <comment ref="M6" authorId="9" shapeId="0" xr:uid="{D223AF6D-0448-4A6D-AA23-73C788C564EE}">
      <text>
        <r>
          <rPr>
            <b/>
            <sz val="9"/>
            <color indexed="81"/>
            <rFont val="Tahoma"/>
            <family val="2"/>
          </rPr>
          <t>Usuario:</t>
        </r>
        <r>
          <rPr>
            <sz val="9"/>
            <color indexed="81"/>
            <rFont val="Tahoma"/>
            <family val="2"/>
          </rPr>
          <t xml:space="preserve">
22.423 - Población víctima con déficit de vivienda /Aproximación realizada con los datos arrojados por el CNPV 2018, en relación a los indicadores de déficit habitacional y de población</t>
        </r>
      </text>
    </comment>
    <comment ref="O6" authorId="9" shapeId="0" xr:uid="{8F0EF650-23EC-4DAA-B92C-7B2B131C1D51}">
      <text>
        <r>
          <rPr>
            <b/>
            <sz val="9"/>
            <color indexed="81"/>
            <rFont val="Tahoma"/>
            <family val="2"/>
          </rPr>
          <t>Usuario:</t>
        </r>
        <r>
          <rPr>
            <sz val="9"/>
            <color indexed="81"/>
            <rFont val="Tahoma"/>
            <family val="2"/>
          </rPr>
          <t xml:space="preserve">
Valor tomado conforme costos proyecto sectorial y en proporción a población con déficit de vivienda en el departamento CNPV 2018 vs población víctima</t>
        </r>
      </text>
    </comment>
    <comment ref="M7" authorId="9" shapeId="0" xr:uid="{5799A0BA-5745-49DA-99F3-D4AD68D2FE43}">
      <text>
        <r>
          <rPr>
            <b/>
            <sz val="9"/>
            <color indexed="81"/>
            <rFont val="Tahoma"/>
            <family val="2"/>
          </rPr>
          <t>Usuario:</t>
        </r>
        <r>
          <rPr>
            <sz val="9"/>
            <color indexed="81"/>
            <rFont val="Tahoma"/>
            <family val="2"/>
          </rPr>
          <t xml:space="preserve">
22.423 - Población víctima con déficit de vivienda /Aproximación realizada con los datos arrojados por el CNPV 2018, en relación a los indicadores de déficit habitacional y de población</t>
        </r>
      </text>
    </comment>
    <comment ref="O7" authorId="9" shapeId="0" xr:uid="{EB7746BB-FE3A-4502-A991-CAC1ADE22700}">
      <text>
        <r>
          <rPr>
            <b/>
            <sz val="9"/>
            <color indexed="81"/>
            <rFont val="Tahoma"/>
            <family val="2"/>
          </rPr>
          <t>Usuario:</t>
        </r>
        <r>
          <rPr>
            <sz val="9"/>
            <color indexed="81"/>
            <rFont val="Tahoma"/>
            <family val="2"/>
          </rPr>
          <t xml:space="preserve">
Valor tomado conforme costos proyecto sectorial y en proporción a población con déficit de vivienda en el departamento CNPV 2018 vs población víctima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tc={1D97BE38-6827-4285-9CE3-E0E081F66E4D}</author>
    <author>tc={B002E65C-8ECE-4210-8891-89F18F4A8B02}</author>
    <author>tc={5C344C00-26B8-4208-BF67-4A32467CAEF9}</author>
    <author>tc={031081C9-6586-45F1-9CE4-043056CA84E5}</author>
    <author>tc={8D7A95DB-CBAD-42F2-B2F2-23415F6791B7}</author>
    <author>tc={85E2D65A-95A2-422F-92E4-5A8BA7EB4748}</author>
    <author>tc={C032DF14-BE58-4296-A373-D5F4880AF5F0}</author>
    <author>Dolly Perez</author>
    <author>tc={8373AC0D-850F-41E8-958F-A3D049F8BB08}</author>
    <author>geini albarracin Rivera</author>
  </authors>
  <commentList>
    <comment ref="C2" authorId="0" shapeId="0" xr:uid="{924C3AD9-5D5C-4D98-AA9F-2940834C5F91}">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Columna C - Fila 22 "Herramienta PPV-PDT Planeación 2024"</t>
        </r>
      </text>
    </comment>
    <comment ref="D2" authorId="1" shapeId="0" xr:uid="{C345FEF1-3BFB-4697-AC65-58E5D321F03A}">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Columna D - Fila 22 "Herramienta PPV-PDT Planeación 2024"</t>
        </r>
      </text>
    </comment>
    <comment ref="E2" authorId="2" shapeId="0" xr:uid="{1205D3DA-D53D-4BA3-87F1-7A42AE5A28A0}">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Columna  E y F - Fila 22 "Herramienta PPV-PDT Planeación 2024"</t>
        </r>
      </text>
    </comment>
    <comment ref="F2" authorId="3" shapeId="0" xr:uid="{39EC344F-A81A-4D1D-A31A-249FB7A7F6C5}">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Extraiga esta información del Plan de Desarrollo Territorial</t>
        </r>
      </text>
    </comment>
    <comment ref="G2" authorId="4" shapeId="0" xr:uid="{22215A14-A97D-4F95-A7D8-3222B3D659A3}">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Extraiga esta información del Plan de Desarrollo Territorial</t>
        </r>
      </text>
    </comment>
    <comment ref="H2" authorId="5" shapeId="0" xr:uid="{196C48E8-7793-4C11-9023-0BB4FFDAED31}">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Extraiga esta información del Plan de Desarrollo Territorial</t>
        </r>
      </text>
    </comment>
    <comment ref="L2" authorId="6" shapeId="0" xr:uid="{BD787127-ECF9-4AC8-9BD7-30212DDC90B7}">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Diligencie ÚNICAMENTE si en la columna anterior seleccionó la opción "otra"</t>
        </r>
      </text>
    </comment>
    <comment ref="M2" authorId="7" shapeId="0" xr:uid="{3FBCDD3B-471B-406E-A113-DE76CE9C3CB6}">
      <text>
        <r>
          <rPr>
            <b/>
            <sz val="9"/>
            <color indexed="81"/>
            <rFont val="Tahoma"/>
            <family val="2"/>
          </rPr>
          <t>Dolly Perez:REGISTRE LA CIFRA QUE CORRESPONDA A LA NECESIDAD DE SU ENTIDAD SOBRE EL PRODUCTO REGISTRADO.</t>
        </r>
        <r>
          <rPr>
            <sz val="9"/>
            <color indexed="81"/>
            <rFont val="Tahoma"/>
            <family val="2"/>
          </rPr>
          <t xml:space="preserve">
</t>
        </r>
      </text>
    </comment>
    <comment ref="Q2" authorId="8" shapeId="0" xr:uid="{7345F0DB-1407-4060-AC83-166E38068A60}">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Diligencie ÚNICAMENTE si en la columna anterior seleccionó la opción "otra"</t>
        </r>
      </text>
    </comment>
    <comment ref="M3" authorId="9" shapeId="0" xr:uid="{0124FFB5-97BA-4AE0-B32F-81F1FA8F33BF}">
      <text>
        <r>
          <rPr>
            <b/>
            <sz val="9"/>
            <color indexed="81"/>
            <rFont val="Tahoma"/>
            <family val="2"/>
          </rPr>
          <t xml:space="preserve">3 versiones del festival 
1 version concurso de cuentos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tc={1D97BE38-6827-4285-9CE3-E0E081F66E4D}</author>
    <author>tc={B002E65C-8ECE-4210-8891-89F18F4A8B02}</author>
    <author>tc={5C344C00-26B8-4208-BF67-4A32467CAEF9}</author>
    <author>tc={031081C9-6586-45F1-9CE4-043056CA84E5}</author>
    <author>tc={8D7A95DB-CBAD-42F2-B2F2-23415F6791B7}</author>
    <author>tc={85E2D65A-95A2-422F-92E4-5A8BA7EB4748}</author>
    <author>tc={C032DF14-BE58-4296-A373-D5F4880AF5F0}</author>
    <author>Dolly Perez</author>
    <author>tc={8373AC0D-850F-41E8-958F-A3D049F8BB08}</author>
  </authors>
  <commentList>
    <comment ref="C2" authorId="0" shapeId="0" xr:uid="{088795CD-80D9-4DC8-B167-39E994C0C089}">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Columna C - Fila 22 "Herramienta PPV-PDT Planeación 2024"</t>
        </r>
      </text>
    </comment>
    <comment ref="D2" authorId="1" shapeId="0" xr:uid="{A21D2CB3-F4F5-4A7A-A052-2FC25652C8F7}">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Columna D - Fila 22 "Herramienta PPV-PDT Planeación 2024"</t>
        </r>
      </text>
    </comment>
    <comment ref="E2" authorId="2" shapeId="0" xr:uid="{145D2B7A-944E-4F73-ADC6-5E7AF2688AE0}">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Columna  E y F - Fila 22 "Herramienta PPV-PDT Planeación 2024"</t>
        </r>
      </text>
    </comment>
    <comment ref="F2" authorId="3" shapeId="0" xr:uid="{CCA97D55-1117-4138-BBF7-7F1DA3CDCD0B}">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Extraiga esta información del Plan de Desarrollo Territorial</t>
        </r>
      </text>
    </comment>
    <comment ref="G2" authorId="4" shapeId="0" xr:uid="{58BA2262-234A-4C91-B09D-6A1ECD51EB3D}">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Extraiga esta información del Plan de Desarrollo Territorial</t>
        </r>
      </text>
    </comment>
    <comment ref="H2" authorId="5" shapeId="0" xr:uid="{905A7F3E-D6C9-40BB-958D-F4796CB93008}">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Extraiga esta información del Plan de Desarrollo Territorial</t>
        </r>
      </text>
    </comment>
    <comment ref="L2" authorId="6" shapeId="0" xr:uid="{D6BB10E1-6DE3-45FB-82AC-A562606589AA}">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Diligencie ÚNICAMENTE si en la columna anterior seleccionó la opción "otra"</t>
        </r>
      </text>
    </comment>
    <comment ref="M2" authorId="7" shapeId="0" xr:uid="{90F20C79-4C71-4AC2-9E7D-88EA5915411A}">
      <text>
        <r>
          <rPr>
            <b/>
            <sz val="9"/>
            <color indexed="81"/>
            <rFont val="Tahoma"/>
            <family val="2"/>
          </rPr>
          <t>Dolly Perez:REGISTRE LA CIFRA QUE CORRESPONDA A LA NECESIDAD DE SU ENTIDAD SOBRE EL PRODUCTO REGISTRADO.</t>
        </r>
        <r>
          <rPr>
            <sz val="9"/>
            <color indexed="81"/>
            <rFont val="Tahoma"/>
            <family val="2"/>
          </rPr>
          <t xml:space="preserve">
</t>
        </r>
      </text>
    </comment>
    <comment ref="Q2" authorId="8" shapeId="0" xr:uid="{92F90261-33AF-4F5D-86C4-64091ED1B906}">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Diligencie ÚNICAMENTE si en la columna anterior seleccionó la opción "otra"</t>
        </r>
      </text>
    </comment>
    <comment ref="H4" authorId="7" shapeId="0" xr:uid="{D37A36DD-F01C-48A4-9F4B-6E849509A228}">
      <text>
        <r>
          <rPr>
            <b/>
            <sz val="9"/>
            <color indexed="81"/>
            <rFont val="Tahoma"/>
            <family val="2"/>
          </rPr>
          <t>Dolly Perez:</t>
        </r>
        <r>
          <rPr>
            <sz val="9"/>
            <color indexed="81"/>
            <rFont val="Tahoma"/>
            <family val="2"/>
          </rPr>
          <t xml:space="preserve">
TRANSCRIBA EL PROGRAMA COMO ESTA EN EL PD</t>
        </r>
      </text>
    </comment>
  </commentList>
</comments>
</file>

<file path=xl/sharedStrings.xml><?xml version="1.0" encoding="utf-8"?>
<sst xmlns="http://schemas.openxmlformats.org/spreadsheetml/2006/main" count="1587" uniqueCount="377">
  <si>
    <t>MAPA DE POLÍTICA PÚBLICA - PPV</t>
  </si>
  <si>
    <t>ARTICULACIÓN PLAN DE DESARROLLO - PLAN DE ACCIÓN TERRITORIAL</t>
  </si>
  <si>
    <t>PLAN DE ACCIÓN TERRITORIAL</t>
  </si>
  <si>
    <t>TIPO_PLAN</t>
  </si>
  <si>
    <t>COMPONENTE</t>
  </si>
  <si>
    <t>MEDIDA</t>
  </si>
  <si>
    <t>ACCIÓN</t>
  </si>
  <si>
    <t>LINEA ESTRATÉGICA</t>
  </si>
  <si>
    <t>PROYECTO DE INVERSIÓN</t>
  </si>
  <si>
    <t>PROGRAMA</t>
  </si>
  <si>
    <t>PRODUCTO</t>
  </si>
  <si>
    <t>INDICADOR DE PRODUCTO</t>
  </si>
  <si>
    <t>UNIDAD DE MEDIDA</t>
  </si>
  <si>
    <t>OTRA UNIDAD DE MEDIDA</t>
  </si>
  <si>
    <t>NECESIDAD</t>
  </si>
  <si>
    <t>META CUATRIENIO</t>
  </si>
  <si>
    <t>PRESUPUESTO CUATRIENIO</t>
  </si>
  <si>
    <t>FUENTE DE FINANCIACIÓN</t>
  </si>
  <si>
    <t>OTRA FUENTE DE FINANCIACIÓN</t>
  </si>
  <si>
    <t>General</t>
  </si>
  <si>
    <t>Asistencia y Atención</t>
  </si>
  <si>
    <t>Generación de Ingresos</t>
  </si>
  <si>
    <t>Vincular a programas, estrategias o proyectos de emprendimiento.</t>
  </si>
  <si>
    <t>2024005850014 Fortalecimiento de capacidades para el desarrollo sostenible a través de la consolidación de negocios verdes en el departamento de Casanare.</t>
  </si>
  <si>
    <t>Negocios verdes apoyados</t>
  </si>
  <si>
    <t>Numero de negocios verdes apoyados</t>
  </si>
  <si>
    <t>Proyectos</t>
  </si>
  <si>
    <t xml:space="preserve">Se requiere apoyar a los emprendedores y/o empresarios victimas de la violencia que desarrollen o tengan una idea de negocio verde para que lo consoliden y logren llegar a la ventanilla única de negocios verdes y estos sean viables y generen ingresos a la familia </t>
  </si>
  <si>
    <t>Recursos propios</t>
  </si>
  <si>
    <t>2024005850011:  Implementación de estrategias para la gestión integral de los ecosistemas estratégicos, sus servicios ecosistémicos y la biodiversidad en el departamento de Casanare.</t>
  </si>
  <si>
    <t>Predios con Esquemas de Pagos por Servicios ambientales impactados</t>
  </si>
  <si>
    <t>Numero de Familias beneficiarias de proyectos productivos por PSA</t>
  </si>
  <si>
    <t>Hogares</t>
  </si>
  <si>
    <t>Numero de personas</t>
  </si>
  <si>
    <t>Formular e implementar esquemas de pagos por servicios ambientales en el Departamento que aporte a la conservacion  de los ecosistemas y la producción sostenible</t>
  </si>
  <si>
    <t>1% de ley 99 de 1993</t>
  </si>
  <si>
    <t>2024005850017: Fortalecimiento de la producción agropecuaria en el departamento de Casanare</t>
  </si>
  <si>
    <t xml:space="preserve">Unidades productivas </t>
  </si>
  <si>
    <t>Productores apoyados con activos productivos</t>
  </si>
  <si>
    <t>Personas</t>
  </si>
  <si>
    <t>Número de productores apoyados</t>
  </si>
  <si>
    <t>Apoyar a los productores con activos productivos, unidades productivas, capacitación, asistencia y apoyo para el fortalecimiento integral de las cadenas productivas agrícolas, forestales, cultivos emergentes.</t>
  </si>
  <si>
    <t>2024005850018: Desarrollo y fortalecimiento de la infraestructura productiva y de comercialización en el departamento de Casanare.</t>
  </si>
  <si>
    <t>Maquinaria para la producción agrícola adquirida.</t>
  </si>
  <si>
    <t xml:space="preserve">Numero de Bancos de maquinaria agricola </t>
  </si>
  <si>
    <t>Convenios</t>
  </si>
  <si>
    <t>Comodatos firmados</t>
  </si>
  <si>
    <t>Adquirir bancos de maquinaria y equipos agrícolas de precisión para el fortalecimiento de los procesos de producción agropecuaria.</t>
  </si>
  <si>
    <t>2024005850069: Fortalecimiento y articulación de acciones para el acceso y formalización de la propiedad  rural en el Departamento de  Casanare</t>
  </si>
  <si>
    <t>Predios formalizados o regularizados para el desarrollo rural.</t>
  </si>
  <si>
    <t>Numero de acciones desarrolladas para el acceso a la tierra</t>
  </si>
  <si>
    <t>Sesiones</t>
  </si>
  <si>
    <t>Actas de reunión</t>
  </si>
  <si>
    <t>Articular con la ANT y las diferentes entidades intervinientes las acciones y estrategias encaminadas a fortalecer la formalización del derecho de dominio de predios rurales  y el acceso a la tierra para los campesinos sin tierra.</t>
  </si>
  <si>
    <t>2024005850019: Generación de oportunidades para aumentar la productividad y competitividad del tejido empresarial en el Departamento de Casanare</t>
  </si>
  <si>
    <t xml:space="preserve">Crear   e   implementar   líneas   de
crédito empresariales para el mejoramiento de sus productos o procesos a pequeños empresarios y grupos asociativos y apoyo a proyectos productivos de generación  de  ingresos  para  la
Población víctima del conflicto armado.
</t>
  </si>
  <si>
    <t>Operaciones de crédito realizadas</t>
  </si>
  <si>
    <t>Otras</t>
  </si>
  <si>
    <t>unidad</t>
  </si>
  <si>
    <t>Se buscarán alternativas de financiamiento de los emprendimientos o proyectos individuales o asociativos de la población victima a traves del IFC o de la Banca comercial.</t>
  </si>
  <si>
    <t xml:space="preserve"> Programa 3502: Productividad y Competitividad de las Empresas Casanareñas</t>
  </si>
  <si>
    <t xml:space="preserve">Beneficiar unidades productivas con servicios de apoyo, asistencia técnica empresarial   y acompañamiento  para  la transferencia y/o implementación de metodologías de aumento de la productividad; la comercialización de sus productos, la identificación de mercados, la preparación de la apuesta exportadora de Casanare, la comercialización de productos a través de la agencia de comercialización, zonas francas del Departamento creando mercados y canales seguros de comercialización disminuyendo la intermediación y aumentando la ganancia a los productores en circuitos  cortos de
Comercialización.
</t>
  </si>
  <si>
    <t>Unidades productivas beneficiadas en la implementación de estrategias para incrementar su productividad</t>
  </si>
  <si>
    <t>Apoyor las unides productivas, emprendimientos y empresas de las víctimas urbanas y rurales.</t>
  </si>
  <si>
    <t>Numero de emprendimientos o empresas que participan en ferias y ruedas de negocios</t>
  </si>
  <si>
    <t>Generar espacios y plataformas para la promoción y comercialización de los productos de las familias victimas.</t>
  </si>
  <si>
    <t>Reparación Integral</t>
  </si>
  <si>
    <t>Satisfacción</t>
  </si>
  <si>
    <t>Implementar medidas de Satisfacción (dirigidas a la sociedad civil: foros, conversatorios, cátedras. festivales, etc.)</t>
  </si>
  <si>
    <t>Desarrollar una agenda cultural anual de promocion de las manifestaciones Artísticas y Culturales del Departamento</t>
  </si>
  <si>
    <t>Eventos de promoción de actividades culturales realizados</t>
  </si>
  <si>
    <t>Conmemoraciones</t>
  </si>
  <si>
    <t>recursos propios</t>
  </si>
  <si>
    <t>Concertar e implementar medidas de Satisfacción (medidas para preservar y honrar la memoria de las víctimas)</t>
  </si>
  <si>
    <t>Apoyar  la  circulación  artística  y cultural, así como las ediciones de publicaciones culturales, artísticas y literarias de los creadores Casanareños para el posicionamiento   de   la   cultura llanera y sus expresiones a nivel nacional e internacional.</t>
  </si>
  <si>
    <t>Contenidos culturales en circulación.</t>
  </si>
  <si>
    <t xml:space="preserve">publicaciones </t>
  </si>
  <si>
    <t>Vincular a programas, estrategias o proyectos de empleabilidad.</t>
  </si>
  <si>
    <t>Realizar acciones de promoción de lectura y extensión bibliotecaria en el Departamento de Casanare.</t>
  </si>
  <si>
    <t>Personas vinculadas</t>
  </si>
  <si>
    <t>Implementar y generar espacios para procesos de formación artística y cultural  con articulación público-privada, dirigidos a personas en sus diferentes ciclos de vida y diversos grupos poblacionales con enfoque diferencial y étnico.</t>
  </si>
  <si>
    <t>Prevención y Protección</t>
  </si>
  <si>
    <t>Prevención Temprana</t>
  </si>
  <si>
    <t>Desarrollar otras acciones de prevención</t>
  </si>
  <si>
    <t>Usuarios atendidos</t>
  </si>
  <si>
    <t>Educación</t>
  </si>
  <si>
    <t>Vincular a la población víctima en edad escolar a programas de calidad en educación.</t>
  </si>
  <si>
    <t>Calidad, cobertura y fortalecimiento de la educación inicial, prescolar, básica y media</t>
  </si>
  <si>
    <t>Sostener el servicio educativo a la población en edad escolar víctima del conflicto armado.</t>
  </si>
  <si>
    <t>Personas víctimas del conflicto con estrategias de fomento para el acceso a la educación inicial, preescolar, básica y media.</t>
  </si>
  <si>
    <t>La necesidad emana de las bajas competencias ciudadanas en los programas y proyectos pedagógicos transversales que se implementan en las instituciones educativas, lo cual incide en la baja apropiación por parte de los estudiantes a la hora de aplicar competencias sociales y comportamentales, afectando el proyecto de vida, lo cual se evidencia en la baja apropiación y alta tasa de deserción de la población estudiantil. Es por ello que se ha priorizado las estrategias de mejoramiento del proceso de enseñanza en las instituciones educativas del departamento como uno de los sectores más importantes. Es por ello que surge  la implementación obligatoria en todos los establecimientos educativos oficiales o privados los programas y/o proyectos pedagógicos transversales que permitan enseñar al individuo, disciplinas mediante la relación de áreas del conocimiento que aseguren la formación integral del mismo; en esta medida el proyecto pedagógico transversal, busca generar estrategias que brinden herramientas para la construcción de un proyecto que complemente el aprendizaje y a su vez genere una incidencia positiva en la vida de los estudiantes, extendiendo el impacto favorable que a su vez se extienda a las comunidades que hacen parte de las instituciones educativas. Su impacto se focaliza netamente de manera transversal, dando paso a solucionar problemas sociales, económicos, culturales y tecnológicos</t>
  </si>
  <si>
    <t>PROYECTOS PEDAGÓGICOS TRANSVERSALES (Educación Sexual y construcción de ciudadanía, Derechos Humanos, Educación Ambiental, Estilos de vida saludable, Educación económica y financiera, Educación vial)</t>
  </si>
  <si>
    <t>Garantizar la cobertura en educación basica a la población en edad escolar.</t>
  </si>
  <si>
    <t>La estrategia de acceso y permanencia "Estudiantes con servicio de Transporte escolar", está destinada a beneficiar a aquellos estudiantes que residen en áreas rurales y que no cuentan con una institución educativa cercana a su lugar de residencia donde acceder al grado a cursar. La estrategia de transporte escolar coadyuva a minimizar la deserción escolar y garantizar permanencia en el sistema educativo. Esta direccionada a beneficiar población dispersa rural, víctima y vulnerable.</t>
  </si>
  <si>
    <t>SGR-Sistema general de regalías</t>
  </si>
  <si>
    <t>Prestación del servicio educativo con estrategias de permanencia:  Transporte escolar</t>
  </si>
  <si>
    <t>La población en edad escolar de las zonas rurales dispersas de difícil ingreso de flujo vehicular escolar y público no acceden al sistema educativo por la falta de garantías de permanencia en este y no cuentan con instituciones educativas cercanas a su lugar de residencia donde puedan culminar sus estudios que ofrece el sistema educativo, dentro de esta población se encuentran los estudiantes matriculados en residencias escolares. Dentro de las estrategias de acceso y permanencia se encuentra beneficiar a estudiantes matriculados en Residencias escolares de las instituciones educativas oficiales del departamento de Casanare con el fin de aumentar los niveles de cobertura, y disminuir la deserción y repitencia escolar.</t>
  </si>
  <si>
    <t>Prestación del servicio educativo con estrategias de permanencia:  Residencias Escolares</t>
  </si>
  <si>
    <t>El Programa de Alimentación Escolar – PAE busca suministrar un complemento alimentario que contribuya al acceso, la permanencia, la reducción del ausentismo, y al bienestar en los establecimientos educativos durante el calendario escolar y en la jornada académica de los niños, niñas, adolescentes y jóvenes registrados en la matrícula oficial desde preescolar hasta básica y media (SIMAT) fomentando hábitos alimentarios saludables y aportando al logro de las trayectorias educativas completas con resultados de calidad.</t>
  </si>
  <si>
    <t>Asignación recursos  UAPA</t>
  </si>
  <si>
    <t>Prestación del servicio educativo con estrategias de permanencia:   Programa Alimentación Escolar - PAE</t>
  </si>
  <si>
    <t>Información y Orientación</t>
  </si>
  <si>
    <t>Garantizar el funcionamiento y mantenimiento del punto de atención.</t>
  </si>
  <si>
    <t>Inclusión Social y Reconciliación</t>
  </si>
  <si>
    <t>Programa 4101: Atención, Asistencia y Reparación Integral a las Víctimas</t>
  </si>
  <si>
    <t>Adecuar, Mejorar y/o Equipar los puntos de atención a víctimas de Yopal, Paz de Ariporo y Villanueva</t>
  </si>
  <si>
    <t>Puntos de atencion a victimas</t>
  </si>
  <si>
    <t xml:space="preserve">aporte Municipios </t>
  </si>
  <si>
    <t>Brindar información y orientación a las víctimas.</t>
  </si>
  <si>
    <t>Puntos de atencion a victimas - PROFESIONAL PROYECTO</t>
  </si>
  <si>
    <t>RECURSOS PROPIOS</t>
  </si>
  <si>
    <t>Ayuda Humanitaria Inmediata otros hechos</t>
  </si>
  <si>
    <t>Garantizar la Ayuda Humanitaria Inmediata a víctimas de hechos diferentes al desplazamiento.</t>
  </si>
  <si>
    <t>Brindar asistencia humanitaria a la población víctima del conflicto del Departamento de Casanare.</t>
  </si>
  <si>
    <t>Personas con asistencia humanitaria.</t>
  </si>
  <si>
    <t>Atención Humanitaria Inmediata Desplazamiento</t>
  </si>
  <si>
    <t>Garantizar la Atención Humanitaria Inmediata a víctimas de desplazamiento.</t>
  </si>
  <si>
    <t>Asistencia funeraria</t>
  </si>
  <si>
    <t xml:space="preserve">Garantizar la Asistencia Funeraria </t>
  </si>
  <si>
    <t xml:space="preserve">asistencia funeraria entregada </t>
  </si>
  <si>
    <t>Gestionar y articular acciones interinstitucionales para la búsqueda	de	personas desaparecidas en el marco del conflicto armado</t>
  </si>
  <si>
    <t>victimas que  acceden a medidas de satisfacción y de garantías de no repetición a nivel individual</t>
  </si>
  <si>
    <t>Retornos reubicaciones e integración local</t>
  </si>
  <si>
    <t>Acompañar los procesos de retornos, reubicación e integración local, individuales o comunitarios; bajo condiciones de seguridad, voluntariedad y dignidad</t>
  </si>
  <si>
    <t>Gestionar  y   articular   acciones
interinstitucionales para los Planes de Retorno y Reubicación de las víctimas del conflicto armado</t>
  </si>
  <si>
    <t>Documentos de planeación elaborados.</t>
  </si>
  <si>
    <t>Implementar medidas de memoria histórica.</t>
  </si>
  <si>
    <t xml:space="preserve">monumentos </t>
  </si>
  <si>
    <t>Transversal</t>
  </si>
  <si>
    <t>Participación</t>
  </si>
  <si>
    <t>Dar las garantías para el funcionamiento de la mesa de participación</t>
  </si>
  <si>
    <t>Brindar asistencia técnica a población víctima del conflicto y entidades del SNARIV.</t>
  </si>
  <si>
    <t xml:space="preserve">dar garantias para el funcionamiento  de la mesa de participacion </t>
  </si>
  <si>
    <t xml:space="preserve">plenarios - sesiones  financiadas </t>
  </si>
  <si>
    <t>Dar las garantías para la participación de la mesa en espacios institucionales</t>
  </si>
  <si>
    <t>garantias  economicas de compensacion y logistica para la participacion  de las victimas  en comites  y subcomites  entregados</t>
  </si>
  <si>
    <t>compensatorios</t>
  </si>
  <si>
    <t>DIAS</t>
  </si>
  <si>
    <t>DEISY</t>
  </si>
  <si>
    <t xml:space="preserve">Dar las garantías para las elecciones periódicas de mesas de participación </t>
  </si>
  <si>
    <t>garantizar los recursos  financieros para  la eleccion de la mesa  de participacion  2027</t>
  </si>
  <si>
    <t>otras elecciones mesa 2027</t>
  </si>
  <si>
    <t>Respaldar el plan de trabajo de la mesa de participación</t>
  </si>
  <si>
    <t xml:space="preserve">apoyo  a acciones diferentes  a las sesiones  formales y espacios institucionales- incentivos </t>
  </si>
  <si>
    <t xml:space="preserve">eventos - capacitaciones/ INCENTIVOS </t>
  </si>
  <si>
    <t xml:space="preserve">asistencia y orientacion </t>
  </si>
  <si>
    <t>PAV VILLANUEVA, PAZ DE ARIPORO</t>
  </si>
  <si>
    <t>Brindar asistencia técnica para la articulación interinstitucional en implementacion  de la politica publica para las victimas</t>
  </si>
  <si>
    <t>Planes de acción articulados.</t>
  </si>
  <si>
    <t>Prevención Urgente</t>
  </si>
  <si>
    <t>Formular ó actualizar el Plan de Contingencia.</t>
  </si>
  <si>
    <t>Formular ó actualizar el plan de prevención integral.</t>
  </si>
  <si>
    <t>Desarrollar acciones tendientes a la prevención del reclutamiento forzado.</t>
  </si>
  <si>
    <t>Implementar acciones de protección, visibilización y sensibilización frente a los Derechos Humanos.</t>
  </si>
  <si>
    <t xml:space="preserve">Planes de acción articulados ALERTAS TEMPRANAS </t>
  </si>
  <si>
    <t xml:space="preserve">sistemas de informacion </t>
  </si>
  <si>
    <t xml:space="preserve">aplicar mecanismos de caracterizacion de victimas </t>
  </si>
  <si>
    <t>formular y ejecutar  el plan  operativo  de sistemas de informacion POSI</t>
  </si>
  <si>
    <t xml:space="preserve">Asistencia </t>
  </si>
  <si>
    <t>PAV YOPAL</t>
  </si>
  <si>
    <t>Rehabilitación</t>
  </si>
  <si>
    <t>Vincular a programas de Rehabilitación psicosocial.</t>
  </si>
  <si>
    <t>Asistencia</t>
  </si>
  <si>
    <t>Salud</t>
  </si>
  <si>
    <t>Realizar acciones de apoyo para la prevención en salud</t>
  </si>
  <si>
    <t>Deporte y Recreación</t>
  </si>
  <si>
    <t>2.7.1. Fomento a la Recreación, la Actividad Física y el Deporte</t>
  </si>
  <si>
    <t>Servicio de organización de eventos deportivos comunitarios</t>
  </si>
  <si>
    <t>Eventos deportivos comunitarios realizados</t>
  </si>
  <si>
    <t>Eventos</t>
  </si>
  <si>
    <t>Número</t>
  </si>
  <si>
    <t>Garantizar la afiliación al régimen subsidiado (ampliación y continuidad)</t>
  </si>
  <si>
    <t>Fortalecimiento de la atención integral y continua en salud a la población con garantía de sostenibilidad del aseguramiento al régimen subsidiado en el departamento de Casanare</t>
  </si>
  <si>
    <t>1906- ASEGURAMIENTO Y PRESTACION DE SERVICIOS DE SALUD</t>
  </si>
  <si>
    <t>Mantener anualmente la sostenibilidad de la afiliación al régimen subsidiado en el Departamento  - Servicio de afiliaciones al régimen subsidiado del Sistema General de Seguridad Social</t>
  </si>
  <si>
    <t xml:space="preserve">Personas afiliadas al régimen subsidiado </t>
  </si>
  <si>
    <t>Otra</t>
  </si>
  <si>
    <t xml:space="preserve">RENTAS CEDIDAS </t>
  </si>
  <si>
    <t>Mejoramiento institucional y sectorial para el ejercicio de la autoridad sanitaria gobernabilidad e inspección vigilancia y control al SGSSS en el departamento de Casanare</t>
  </si>
  <si>
    <t xml:space="preserve">1903-INSPECCION, VIGILANCIA Y CONTROL </t>
  </si>
  <si>
    <t>Realizar inspección y vigilancia a las EPS habilitadas en el Departamento de Casanare en el cumplimiento de las acciones de aseguramiento y prestación de servicios de salud</t>
  </si>
  <si>
    <t>auditorías y visitas inspectivas realizadas</t>
  </si>
  <si>
    <t>Vincular a la población víctima a los programas de salud pública.</t>
  </si>
  <si>
    <t>Implementación de estrategias y acciones de promoción y cuidado de la salud con transversalización del enfoque diferencial en los municipios del departamento de Casanare</t>
  </si>
  <si>
    <t xml:space="preserve">1905-SALUD PUBLICA </t>
  </si>
  <si>
    <t>Realizar la implementación de  estrategias  de promoción de la salud   dirigidas a los pueblos y comunidades étnicas, sectores LGBTIQ+ y otras poblaciones por condición y/o situación (Servicio de promoción de la salud)</t>
  </si>
  <si>
    <t>Servicio de promoción de la salud</t>
  </si>
  <si>
    <t>Estrategias</t>
  </si>
  <si>
    <t>SGP-Sistema general de participaciones</t>
  </si>
  <si>
    <t>Prestar servicios de salud a la población víctima del conflicto armado no asegurada.</t>
  </si>
  <si>
    <t>Gestionar el pago a la Red Atención en Salud por servicios de salud prestados a Población a cargo del Departamento  (Servicio de atención en salud a la población)</t>
  </si>
  <si>
    <t>Personas atendidas con servicio de salud</t>
  </si>
  <si>
    <t xml:space="preserve">Porcentaje </t>
  </si>
  <si>
    <t xml:space="preserve">Implementación del programa de atención 
psicosocial y salud integral a poblacion vulnerable 
en el departamento de casanare </t>
  </si>
  <si>
    <t>Fortalecer el desarrollo e implementación del programa de atención psicosocial a víctimas del conflicto armado  PAPSIVI -(Servicio de atención psicosocial a víctimas del conflicto armado)</t>
  </si>
  <si>
    <t>Personas víctimas del conflicto armado atendidas con atención psicosocial</t>
  </si>
  <si>
    <t xml:space="preserve">Protección gestión y fortalecimiento sectorial intersectorial y comunitario para la garantía y cuidado de la salud en el Departamento Casanare
</t>
  </si>
  <si>
    <t>Mantener el Proceso de Certificación de Discapacidad en el Departamento de Casanare</t>
  </si>
  <si>
    <t xml:space="preserve">Personas víctimas del conflicto certificados </t>
  </si>
  <si>
    <t>Implementar estrategias para la atencion y proteccion integral del adulto mayor en el area urbana y rura.l</t>
  </si>
  <si>
    <t xml:space="preserve">Eje 4 Casanare, instituciones al servicio de la gente </t>
  </si>
  <si>
    <t>BPIN´2024005850074 Desarrollo de acciones para promover la igualdad y equidad social, que contribuyan a la proteccion integral de la poblacion adulta mayor del Departamento de Casanare.</t>
  </si>
  <si>
    <t>Programa 4502 Fortalecimiento del buen Gobierno para el Respeto y Garantia de los Derechos Humanos</t>
  </si>
  <si>
    <t>Meta de
producto
262.</t>
  </si>
  <si>
    <t>Estrategias de
promoción de la
garantía de derechos
implementadas.</t>
  </si>
  <si>
    <t xml:space="preserve">Se implementaran propuestas para superar las desaigualdades y las diferentes problematicas que vulneran los derechos de las personas mayores y se propendera por desarrollar acciones que reivindiquen la dignidad y el envejecimiento activo, implementando iniciativas que desarrollen habilidades en  cuidadores y personas de su entorno en cuidado, manejo de emociones, intercambio de saberes e independencia para propiciar condiciones dignas desde la corresponsabilidad, individual,familiar y social.  </t>
  </si>
  <si>
    <t xml:space="preserve">De 16,951 adultos mayores por cada vigencia se priorizaran 10,000 en el cuatrenio </t>
  </si>
  <si>
    <t>Vivienda</t>
  </si>
  <si>
    <t>Otras acciones asociadas a la medida de vivienda</t>
  </si>
  <si>
    <t>4001: Acceso a soluciones de vivienda</t>
  </si>
  <si>
    <t>4001004: Documentos de planeación</t>
  </si>
  <si>
    <t>Documentos de planeación en política de vivienda elaborados</t>
  </si>
  <si>
    <t>Promover la normalización y legalización de predios</t>
  </si>
  <si>
    <t>4001001: Servicio de asistencia técnica y jurídica en saneamiento y titulación de predios.</t>
  </si>
  <si>
    <t>Asistencias técnicas y jurídicas realizadas.</t>
  </si>
  <si>
    <t>Dar acceso a programas para la adquisión de vivienda.</t>
  </si>
  <si>
    <t>4001031: Servicio de apoyo financiero para adquisición de vivienda.</t>
  </si>
  <si>
    <t xml:space="preserve">Hogares beneficiados con adquisición de vivienda </t>
  </si>
  <si>
    <t>4001032: Servicio de apoyo financiero para mejoramiento de vivienda.</t>
  </si>
  <si>
    <t>Hogares beneficiados con mejoramiento de una vivienda</t>
  </si>
  <si>
    <t>4001034: Servicio de apoyo financiero para la construcción de vivienda en sitio propio.</t>
  </si>
  <si>
    <t>Hogares beneficiados con construcción de vivienda en sitio propio</t>
  </si>
  <si>
    <t>Casanare, territorio, agua y biodiversidad</t>
  </si>
  <si>
    <t>Casanare, agroindustria y economia.</t>
  </si>
  <si>
    <t>Generación de oportunidades para aumentar la productividad y competitividad del tejido empresarial en el departamento de Casanare</t>
  </si>
  <si>
    <t>Generación de oportunidades para aumentar la productividad y competitividad del tejido empresarial en el Departamento de Casanare</t>
  </si>
  <si>
    <t>Formalecimiento del desempeño ambiental de los sectores productivos.</t>
  </si>
  <si>
    <t>Conservación de la biodiversidad y sus servicios ecosistemicos.</t>
  </si>
  <si>
    <t>Gestión integral del recurso hídrico</t>
  </si>
  <si>
    <t>Gestión de la información y el conocimiento ambiental</t>
  </si>
  <si>
    <t>Gestión del cambio climático para un desarrollo bajo en carbono y resiliente al clima</t>
  </si>
  <si>
    <t>Educación ambiental</t>
  </si>
  <si>
    <t>Inclusión productiva de pequeños productores rurales.</t>
  </si>
  <si>
    <t>Ciencia, tecnologia e innovación agropecuaria.</t>
  </si>
  <si>
    <t>Infraestructura productiva y comercialización.</t>
  </si>
  <si>
    <t>Ordanamiento social y uso productivo del territorio rural.</t>
  </si>
  <si>
    <t>Programa 3502: productividad y competitividad de las empresas casanareñas.</t>
  </si>
  <si>
    <t xml:space="preserve">Fortalecimiento de la infraestructura cultural e implementación de estrategias que permitan el desarrollo del sector artístico y cultural en el Departamento de Casanare </t>
  </si>
  <si>
    <t>Promoción y acceso efectivo a procesos culturales y artísticos</t>
  </si>
  <si>
    <t>SGR</t>
  </si>
  <si>
    <t>Fortalecimiento de los proyectos pedagógicos en los establecimientos educativos en el departamento de casanare.</t>
  </si>
  <si>
    <t>Fortalecimiento del acceso y permanencia al servico educativo a través de la estrategia servicio de transporte escolar en forma segura sostenible y eficiente en el departamento de casanare</t>
  </si>
  <si>
    <t>Fortalecimiento de la permanencia escolar a través de la prestación del servicio de alimentación escolar de manera oportuna en las instituciones educativas oficiales que cuentan con residencias escolares del departamento de Casanare</t>
  </si>
  <si>
    <t>Implementación del programa de alimentación escolar y una estrategia de hábitos de vida saludable para fortalecer el acceso con permanencia de los estudiantes matriculados en las instituciones educativas oficiales departamento de casanare</t>
  </si>
  <si>
    <t>OBSERVACIONES</t>
  </si>
  <si>
    <t>Casanare, inversión social</t>
  </si>
  <si>
    <r>
      <t xml:space="preserve">2.5.1     </t>
    </r>
    <r>
      <rPr>
        <sz val="10"/>
        <color theme="1"/>
        <rFont val="Arial"/>
        <family val="2"/>
      </rPr>
      <t>Casanare, inversión social.</t>
    </r>
  </si>
  <si>
    <t>Casanare, inversión social.</t>
  </si>
  <si>
    <t>Fortalecimiento del acceso a los programas de vivienda para el mejoramiento de las condiciones de vida de los hogares en el departamento de Casanare.</t>
  </si>
  <si>
    <t xml:space="preserve">ID </t>
  </si>
  <si>
    <t>TOTAL</t>
  </si>
  <si>
    <t>TOTAL CULTURA</t>
  </si>
  <si>
    <t>TOTAL EDUCACION</t>
  </si>
  <si>
    <t>TOTAL GOBIERNO</t>
  </si>
  <si>
    <t>TOTAL INDERCAS</t>
  </si>
  <si>
    <t xml:space="preserve">TOTAL INTEGRACION </t>
  </si>
  <si>
    <t>TOTAL VIVIENDA</t>
  </si>
  <si>
    <t>AGRICULTURA</t>
  </si>
  <si>
    <t>EDUCACION</t>
  </si>
  <si>
    <t>GOBIERNO</t>
  </si>
  <si>
    <t>INDERCAS</t>
  </si>
  <si>
    <t>TOTAL SALUD</t>
  </si>
  <si>
    <t>SALUD</t>
  </si>
  <si>
    <t>INTEGRACION SOCIAL</t>
  </si>
  <si>
    <t>VIVIENDA</t>
  </si>
  <si>
    <t>CULTURA</t>
  </si>
  <si>
    <t>TOTAL GOBERNACION</t>
  </si>
  <si>
    <t>DEPENDENCIAS</t>
  </si>
  <si>
    <t>PROYECCION PAT 2024-2027</t>
  </si>
  <si>
    <t>2.5.1     Casanare, inversión social.</t>
  </si>
  <si>
    <t>EJECUCION 2024</t>
  </si>
  <si>
    <t>EJECUCION 2025</t>
  </si>
  <si>
    <t>EJECUCION  2024</t>
  </si>
  <si>
    <t>EJECUCION  2025 CORTE 30 JUNIO</t>
  </si>
  <si>
    <t>EJECUION 2024</t>
  </si>
  <si>
    <t xml:space="preserve">OBSERVACION </t>
  </si>
  <si>
    <t>PARA VIGENCIA 2025 SE PROYECTARON $10.000.000  SIN EMBARGO ESTAMOS A LA  ESPERA DE ADICION DE RECURSOS Y DE LA MISMA FORMA LA CONCERTACION CON LA MDV.</t>
  </si>
  <si>
    <t>VIGENCIA 2024</t>
  </si>
  <si>
    <t>VIGENCIA 2025</t>
  </si>
  <si>
    <t>Para la vigencia 2024:  13 hogares con enfoque diferencial de víctimas fueron beneficiados con subsidios de vivienda nueva en el marco del Proyecto Villa Carito, ubicado en el municipio de Paz de Ariporo.  Para la vigencia 2025 : 3 hogares con enfoque diferencial de víctimas fueron beneficiados con subsidios de vivienda nueva en el marco del Proyecto Villa Carito, ubicado en el municipio de Paz de Ariporo</t>
  </si>
  <si>
    <t>ASISTENCIA Y ATENCIÓN</t>
  </si>
  <si>
    <t>GENERACIÓN DE INGRESOS</t>
  </si>
  <si>
    <t xml:space="preserve"> Realizar la asistencia técnica y acompañamiento a las comunidades con mayor vocación artesanal, para fortalecer sus aspectos psicosociales individuales y colectivos, sus capacidades y competencias humanas, productivas, técnicas y comerciales con un enfoque transversal de Gestión Social Integral</t>
  </si>
  <si>
    <t xml:space="preserve">Persona </t>
  </si>
  <si>
    <t>Ingresos Corrientes de Libre Destinanción - ICLD</t>
  </si>
  <si>
    <t>20 Hogares</t>
  </si>
  <si>
    <t>$ 26,238,442</t>
  </si>
  <si>
    <t>SECRETARIA DE INTEGRACION DESARROLLO SOCIAL Y MUJER</t>
  </si>
  <si>
    <t>Implementar estrategias para reconocer, reducir y redistribuir, las cargas del trabajo del cuidado de las mujeres, promoviendo el desarrollo integral en habilidades educativas, sociales y laborales.</t>
  </si>
  <si>
    <t>Persona</t>
  </si>
  <si>
    <t xml:space="preserve">20 Personas </t>
  </si>
  <si>
    <t>$17,492,430</t>
  </si>
  <si>
    <t>PROFESIONAL QUE REALIZO ACOMPAÑAMIENTO A LA ANT EN LOS PROCESOS DE TIERRAS.</t>
  </si>
  <si>
    <t>PARA ESTA VIGENCIA NO SE ANULAIZO</t>
  </si>
  <si>
    <t xml:space="preserve">SEC AGRICULTURA ESTA EN PROCESO DE REALIZAR LOS FILTRO Y CRUCES, SE BENEFICIARON 44 VICTIMAS ENEVENTOS  FERIALES, PARA LA VIGENCIA 2025 SE PROYECTO 75.000.000 </t>
  </si>
  <si>
    <t>ESTE PROCESO DE UNIDADES PRUDCUTIVAS SE ENCUNTRA EN ETAPA DE FORMULACION PARA LA VIGENCIA 2025 SE PROYECTO $25.000.000</t>
  </si>
  <si>
    <t xml:space="preserve">COMPONENTES PARA INCLUIR EN EL PAT </t>
  </si>
  <si>
    <r>
      <t xml:space="preserve">COMPONENTE </t>
    </r>
    <r>
      <rPr>
        <b/>
        <sz val="8"/>
        <color theme="1"/>
        <rFont val="Arial"/>
        <family val="2"/>
      </rPr>
      <t>(de la politica publica de victimas )</t>
    </r>
  </si>
  <si>
    <r>
      <t>Asignación recursos  UAPA (</t>
    </r>
    <r>
      <rPr>
        <sz val="8"/>
        <color theme="1"/>
        <rFont val="Arial Narrow"/>
        <family val="2"/>
      </rPr>
      <t>La Unidad Administrativa Especial de Alimentación Escolar,</t>
    </r>
    <r>
      <rPr>
        <sz val="11"/>
        <color theme="1"/>
        <rFont val="Aptos Narrow"/>
        <family val="2"/>
        <scheme val="minor"/>
      </rPr>
      <t>adscrita la Mineducacion)</t>
    </r>
  </si>
  <si>
    <t>YOPAL</t>
  </si>
  <si>
    <t>VERIFICAR EL CUMPLIMIENTO DE LAS ORDENES CONTENIDAS EN LOS FALLOS DE RESTITUCION DE TIERRAS EN EL DEPARTAMENTO DE CASANARE  Y  SEGUIMIENTO A LA EJECUCION DEL PLAN OPERATIVO ANUAL (POA= 2024 DE LA COMISION DE TIERRAS DEL COMITE DE JUSTICIA TRANSICIONAL.</t>
  </si>
  <si>
    <r>
      <t>BÚSQUEDA DE PERSONAS DESAPARECIDAS EN EL MARCO DEL CONFLICTO ARMADO (MINIMA)CON ESTA ACTIVIDAD SE CUMPLE CON EL COMPROMISO DEL CUATRIENIO. PAT SE ENVIO SOLICITUD PARA CONCERTAR LA EJECUCION DE ESTOS RECURSOS. GALERIA FOTOGRAFICA, ENCUENTRO DEPARTAMETAL EN SABANALARGA , EL FORO ACADEMICO EN DESAPARICION FORZADA, ENCUENTRO MUJERES Y HOMBRES BUSCADORAS EN AGUZUL. PROYECION</t>
    </r>
    <r>
      <rPr>
        <b/>
        <sz val="10"/>
        <color rgb="FFFF9900"/>
        <rFont val="Aptos Narrow"/>
        <family val="2"/>
        <scheme val="minor"/>
      </rPr>
      <t xml:space="preserve"> $ 90.000.000 </t>
    </r>
    <r>
      <rPr>
        <sz val="10"/>
        <color rgb="FFFF9900"/>
        <rFont val="Aptos Narrow"/>
        <family val="2"/>
        <scheme val="minor"/>
      </rPr>
      <t xml:space="preserve"> </t>
    </r>
  </si>
  <si>
    <t xml:space="preserve">2024 % Cumplimieto </t>
  </si>
  <si>
    <t xml:space="preserve">2025 % Cumplimieto </t>
  </si>
  <si>
    <t>%Acumulado</t>
  </si>
  <si>
    <t>POBLACION ATENDIDA 2025</t>
  </si>
  <si>
    <t>POBLACION ATENDIDA 2024</t>
  </si>
  <si>
    <t xml:space="preserve">PARA EL 2024 SE ADELANTO EL PROCESO DEL PROYECTO SIN EJECUCION PARA LA VIGENCIA 2024. PARA EL 2025 SE REALIZO UNA CONVOCATORIA PUBLICA ABIERTA DEL 6 DE MAYO AL 13 DE JUNIO PARA LOS MUNCIPIOS DE TAMARA, NUNCHIA, PORE Y PAZ DE ARIPORO  Y BENEFICIARLOS CON UHA UNIDAD PRODUCTIVA APICOLA, PARA VIGENCIA 2025 SE PROYECTO $30.000.000 </t>
  </si>
  <si>
    <t>LA SEC AGRICULTURA ESTA EN PROCESO DE IDENTIFICACION Y CARACTERIZACION DE POTENCIALES NEGOCIOS VERDE EN LOS MUNICIPIO DE AGUAZUL, CHAMEZA Y YOPAL.</t>
  </si>
  <si>
    <t>39 PERSONAS VICTIMAS FUERON BENEFICIADAS ATRAVES DE ALIANZAS PRODUCTIVAS MEDIANTE LA ENTREGARON ACTIVOS PRODUCTIVOS  EN SECTOR DE APICULTURA,,GANADERIA, ,PORCICULTURA Y MARACUYA ALIANZAS PRODUCTIVAS</t>
  </si>
  <si>
    <t xml:space="preserve">LA SEC AGRICULTURA ESTA EN PROCESO DE IDENTIFICACION DE  BENEFICIARIOS DE CREDITOS DE CONVENIO GOBERNACION E IFC PARA LA VIGENCIA 2024 Y  PARA LA VIGENCIA 2025 SE PROYECTO $60.000.000 </t>
  </si>
  <si>
    <t>6 MUNICIPIOS  ATENDIDOS</t>
  </si>
  <si>
    <t>2 SESIONES DE COMISION DE SATISFACION</t>
  </si>
  <si>
    <t>1 PLAN DE CONTINGENCIA ELABORADO</t>
  </si>
  <si>
    <t xml:space="preserve">7 ASISTENCIAS TEC A MESAS MUNICIPALES DE VICTMAS MANI,OROCUE, MONTERREY, NUNCHIA, RECETOR, TRINIDAD Y   MDPV. ELABORACION DE XXX RESOLUCIONES </t>
  </si>
  <si>
    <t>9 ASISTENCIAS TEC A MESAS MUNICIPALES DE VICTMAS YOPAL, AGUAZUL,TAURAMENA,MONTERREY,PAZ DE ARIPORO, SAN LUIS, TRINIDAD, TAMARA, RECETOR Y 4 MDPEV</t>
  </si>
  <si>
    <t>4 ASITENCIAS TEC, MANI,AGUAZUL,YOPAL, TAURAMENA ALARTAS TEMPRAS Y PLATAFORMA SIGOB CIPRAT. 2 SESIONES MESA DESAPARICION FORZADA</t>
  </si>
  <si>
    <t>ASIS. TEC. A ENLACES MUNICIPALES  PAZ DE ARIPORO, HATOCOROZAL, AGUAZUL, YOPAL, PORE Y 42 REPORTES BIMENSUALES POR CADA ALERTA TEMPRANA.</t>
  </si>
  <si>
    <t xml:space="preserve">SE PROYECTA PARA LAS PROXIMAS VIGENCIAS . </t>
  </si>
  <si>
    <t>2 MESAS DE TRABAJO</t>
  </si>
  <si>
    <t>1 POSI FORMULADO, APROBADO, SEGUIMIENTO Y EVALUACION.</t>
  </si>
  <si>
    <t>16 FAMILIAS EN VISITAS PSICOSOCIAL Y 2 SESIONES DEL SUBCOMITE DE REHABILITACION.</t>
  </si>
  <si>
    <t>PARA LA VIGENCIA 2024 NO SE EJEUCTARON RECURSOS. PARA LA VIGENCIA 2025 SE ANUALIZARON $40.000.000 EN CONCERTACION CON LA MDV PARA DESARROLAR EL EVENTO EN MUNICIPIO DE CHAMEZA. SIN EMBARGO A LA ESPERA DE ADICION DE RECURSOS. SUPERAVI</t>
  </si>
  <si>
    <t>78 PERSONAS VICTIMAS</t>
  </si>
  <si>
    <t>19 PERSONAS VICTIMAS</t>
  </si>
  <si>
    <r>
      <t xml:space="preserve">SE HAN GARANTIZADO LA PARTICIPACION DE LOS MIEMBROS EN LOS RESPECTIVOS ESPACIOS, PARA LA VIGENCIA 2025 SE PROYECTO RECURSOS POR VALOR </t>
    </r>
    <r>
      <rPr>
        <b/>
        <sz val="11"/>
        <color rgb="FFFF9900"/>
        <rFont val="Aptos Narrow"/>
        <family val="2"/>
        <scheme val="minor"/>
      </rPr>
      <t>$452.971.940</t>
    </r>
  </si>
  <si>
    <t>Aunque su formulación sugiere un impacto positivo, se aclara que su alcance es general para toda la población del Departamento de Casanare y no está dirigida exclusivamente a la población víctima, se encuentra en estructuracion del marco normativo de la politica.</t>
  </si>
  <si>
    <t>Para la vigencia 2025, en estructuracion de acto administrativo de mejoramiento de los municipios de Pore  y  San Luis</t>
  </si>
  <si>
    <t>PARA el 2025 PENDIENTE POR CRUCE DE INFORMACION CON LA UARIV.Se PROYECTO 17.530.434,78</t>
  </si>
  <si>
    <t xml:space="preserve">PARA EL 2024 NO SE CONTRATARON INSTRUCTORES  POR QUE LAS HV NO LLEGARON A TIEMPO-los PROCESO FORMACION MINIMO 4 MESES, PARA EL 2025 SE CONTRATARON INICIALMENTE 2 INSTRUCTORES POR 4 MESES PARA YOPAL Y TAMARA </t>
  </si>
  <si>
    <t xml:space="preserve">RECURSOS QUE SE PROYECTA PARA LAS PROXIMAS VIGENCIAS . ALA FECHA SE HAN REALIZADO DIFERENTES GESTIONES, MESA DE TRABAJO, VISITAS ENTRE OTROS. LOTE DISPONIBLE EN PAZ DE ARIPORO, VILANUEVA DISPONIBLE OFICINA Y YOPAL CONSTRUCION PENDIENTE DE ESTUDIOS Y DISEÑOS. </t>
  </si>
  <si>
    <t>1  SEGUIMIENTO POSI</t>
  </si>
  <si>
    <t xml:space="preserve">2 SESIONES DE LA COMISION DE PREVENCION DE RECLUTAMIENTO. ELABORACION POA, 6  ASISTENCIAS TÉCNICAS CON UNA DURACIÓN DE 2 HORAS  EN LOS MUNICIPIOS DE PAZ DE ARIPORO, PORE, TÁMARA, NUNCHIA, TRINIDAD Y SAN LUIS DE PALENQUE EN TEMAS DE PREVENCIÓN DE RECLUTAMIENTO FORZADO  </t>
  </si>
  <si>
    <t>1 PLAN DE PREVENCION  ELABORADO</t>
  </si>
  <si>
    <t xml:space="preserve"> BRINDAR ASISTENCIA PSICOSOCIAL A LOS USUARIOS VICTIMAS DEL CONFLICTO ARMADO QUE ASISTEN AL PUNTO DE ATENCION A VICTIMAS</t>
  </si>
  <si>
    <t>PROFESIONA QUE BRINDAR ASISTENCIA TECNICA Y ACOMPAÑAMIENTO PROFESIONAL A LAS MESAS MUNICIPALES DE PARTICIPACION EFECTIVA DE VICTIMAS.                                                                                                                                                                                                                                                                                                                                     TECNICO DEISY LAVADO -  APOYO A LA GESTION PARA REALIZAR LA ELABORACION DE ACTOS ADMINISTRATIVOS Y DOCUMENTOS DE SEGUIMIENTO EN DESARROLLO DE ESPACIOS DE LA POLITICA DE VICTIMAS DEL CONFLICTO ARMADO EN EL DESPARTMAENTO DE CASANARE.</t>
  </si>
  <si>
    <t>3 SESIONES SUB COMITÉ SISTEMAS DE INFORMACION. POA FORMULADO, APROBADO                                                                                     PAT 2024-2027 FORMULADO , APROBADOY CARGADO EN VIVANTO, SEGUMIENTO  PAT 2024Y 3 REPORTES FUT 2024.</t>
  </si>
  <si>
    <t>1 SESION SUB COMITÉ SISTEMAS DE INFORMACION. POA FORMULADO, APROBADO Y SEGUMIENTO.                                                                                                   PAT ANULIZADO 2025, 1 REPORTE TRIMESTRAL FUT.</t>
  </si>
  <si>
    <t>PROFESIONAL QUE REALIZA  COMPAÑAMIENTO PARA LA OPERATIVIDAD DEL EJE DE SISTEMAS DE INFORMACION ,  PARA EL 2025 1 CAPAITACION VIRTUAL A INTEGRANTES  MDPV  Y COORDINADORES DE LAS MESAS MUNICIPALES DE VICTIMAS DE 19 MUNICIPIO EN CURSOS MINTIC . OFERTA CURSO PRESENCIAES MINTIC EN UNITROPICO.                                         PROFESIONAL  QUE REALIZA ELABORACION DE REPORTES RELACIONADOS CON EL PLAN DE ACCION TERRITORIAL PAT,  FORMATO UNICO TERRITORIAL FUT  RESOLUCION 1536 /2016</t>
  </si>
  <si>
    <t>PROFESIONAL QUE REALIZA SEGUIMIENTO A SISTEMA DE INFORMACION POSI. Y REALIZO SEGUIMIENTO AL POSI</t>
  </si>
  <si>
    <t>PARA AJUSTE EN EL PAT. LA GOBERNACION NO RELIZA CARACTERIZACION DIRECTAMENTE.</t>
  </si>
  <si>
    <t>PROFESIONAL QUE  REALIZAR ACCIONES DE OPERATIVIDAD Y EL SEGUIMIENTO A ALERTAS TEMPRANAS Y DESAPARICION FORZADA VIGENTES EN EL MARCO DE LA PREVENCION, ASISTENCIA Y REPARACION A LAS VICTIMAS DEL CONFLICTO ARMADO .</t>
  </si>
  <si>
    <t>3 JORNADAS DE SOCIALIZACION EN MEDIOS DE COMUNICACIÓN EN TEMAS DE PREVENCION DE RECLUTAMIENTO.  4 JORNADAS DE SOCIALIZACION QUE FOMENTE LA PROHIBICION, PREVENCION Y NO USO DE RECLUTAMIENTO DE NIÑOS, NIÑAS Y ADOLECENTES EN LOS MUNICIPIOS DE TAURAMENA, MANI, YOPA MONTERRREY,  PAZ DE ARIPORO, PORE, TAMARA,</t>
  </si>
  <si>
    <t>PROFESIONAL QUE REALIZAR ACOMPAÑAMIENTO ACCIONES DE PREVENCION- PLAN DE PREVENCION INTEGRAL.SE REALIZÓ ACOMPAÑAMIENTO CON LA PRESTACIÓN DE ASISTENCIAS TÉCNICAS A LOS MUNICIPIOS DE SABANALARGA, VILLANUEVA, MONTEREY, TAURAMENA, TAMARA, SAN LUIS DE PALENQUE Y SACAMA.</t>
  </si>
  <si>
    <t xml:space="preserve">1 PLAN CONTINGENCIA ACTUALIZADO Y ASISTECIA TECNICAPARA LA ELABORACION  A LOS 19 MUNICIPIOS </t>
  </si>
  <si>
    <t>2 SESIONES EN LA VIGENCIA 2024</t>
  </si>
  <si>
    <t>33 REPRESENTANTES DE MESA DE  VICTIMAS-INTERCAMBIO A SANTA MARTA</t>
  </si>
  <si>
    <r>
      <t>PROYECION DE RECURSOS PARA ELECION DE MDPEV LA</t>
    </r>
    <r>
      <rPr>
        <b/>
        <sz val="11"/>
        <color rgb="FFFF9900"/>
        <rFont val="Aptos Narrow"/>
        <family val="2"/>
        <scheme val="minor"/>
      </rPr>
      <t xml:space="preserve"> VIGENCIA 2027</t>
    </r>
  </si>
  <si>
    <t>78 ESPACIOS INSTITUCIONALES</t>
  </si>
  <si>
    <t>42 ESPACIOS INSTITUCIONALES</t>
  </si>
  <si>
    <r>
      <t xml:space="preserve">ACTIVIDAD POR CONCERTAR MDPEV MONUMENTO MERMORIA HISTORICA EN CONCERTACION.  PARA 2025 LOS RECURSOS DISPONIBLE </t>
    </r>
    <r>
      <rPr>
        <b/>
        <sz val="8"/>
        <color rgb="FFFF9900"/>
        <rFont val="Aptos Narrow"/>
        <family val="2"/>
        <scheme val="minor"/>
      </rPr>
      <t>$ 50.000.000</t>
    </r>
  </si>
  <si>
    <r>
      <t xml:space="preserve">PROFESIONAL REALIZA ACOMPAÑMIENTO,SEGUIMIENTO EN PLANES DE RETORNOS Y REUBICACIONES.- </t>
    </r>
    <r>
      <rPr>
        <sz val="10"/>
        <color theme="1"/>
        <rFont val="Aptos Narrow"/>
        <family val="2"/>
        <scheme val="minor"/>
      </rPr>
      <t xml:space="preserve">
De acuerdo a información aportada por la Unidad para las víctimas, el departamento de Casanare cuenta con 16 planes de retorno y reubicación comunitarios no étnicos:</t>
    </r>
  </si>
  <si>
    <t xml:space="preserve">NO SE HA RECEPCIONADO SOLICITUDES. TOTAL AYUDA HUMANITARIA </t>
  </si>
  <si>
    <t xml:space="preserve">PARA 2024 EL MUNICIPIO DE YOPAL, REALIZO SOLICITUD  ($162.500 C/U) PARA EL 2025  EN PROCESO SOLICITUD  DE TAURAMENA </t>
  </si>
  <si>
    <t>18.000 PROPORCIONAL</t>
  </si>
  <si>
    <t xml:space="preserve">4 EPS </t>
  </si>
  <si>
    <t xml:space="preserve"> EL GOBIERNO VIENE REALIZANDO LOS  GIROS A LOS HOSPITALES DIRECTAMENTE, Y EN 2024 ATENDIMOS 3806, PARA 2025 SE IMPLEMENTARA EN YOPAL Y TAURAMENA  RECURSOS DE PROGRAMAS NACIONALES - MSPS</t>
  </si>
  <si>
    <t xml:space="preserve">RECURSOS EJECUTADOS CON CORTE A JUNIO 2025. CORRESPONDE A LA SOSTENIBILIDAD DE PERSONAS AFILIADAS AL REGIMEN SUBSIDIADO, TRANSFERENCIA DIRECTA AL ADRES </t>
  </si>
  <si>
    <r>
      <rPr>
        <sz val="8"/>
        <rFont val="Aptos Narrow"/>
        <family val="2"/>
        <scheme val="minor"/>
      </rPr>
      <t xml:space="preserve">RECURSOS EJECUTADOS A JUNIO 2026, </t>
    </r>
    <r>
      <rPr>
        <b/>
        <sz val="8"/>
        <rFont val="Aptos Narrow"/>
        <family val="2"/>
        <scheme val="minor"/>
      </rPr>
      <t xml:space="preserve">ACCIONES DE SEGUIMIENTO Y MONITOREO  A  LAS ACCIONES DE ASEGURAMIENTO ;4  EPS CAPRESOCA,SANITAS,NUEVA EPS Y COSALU </t>
    </r>
  </si>
  <si>
    <t>PARA EL 2024 SE REALIZO UN ENCUENTRO DEPARTAMENTAL EN SALUD A MDPEV REALIZADO EN TAMARA. PARA EL 2025 SE CONCERTO CON LA MDPV, SE CONCERTO CON LA MDP V,  3 ENCUENTROS POR $90.000.000 Y SE ENCUNTRA PRECONTRACTUA,  HACE PARTE DEL PIC DEPARTAMENTAL 2025</t>
  </si>
  <si>
    <t>A LA FECHA NO SE HA REGISTRADO  PAGO A LA RED POR PRESTACION DE POBLACION NO AFILIADA.</t>
  </si>
  <si>
    <t>176 CERTIFICACIONES.</t>
  </si>
  <si>
    <t>EN EL 2024 SE IDENTIFICARON 176 PERSONAS BENEFICIADAS CON EL CERTIFICACIÓN DE DISCAPACIDAD.Y EN EL 2025 VAN  683 PERSONAS CERTIFICADAS   A CORTE DE JUNIO.  RECURSOS DE TRANFERENCIA GIRO HOSPITAL.</t>
  </si>
  <si>
    <t>SE TIENE DISPONIBLES RECURSOS, POR PRINCIPIO DE SUBSIDIARIDAD PARA CUANDO SE RECEPCIONEN REQUIERIMIENTOS DE ALCALDIAS.</t>
  </si>
  <si>
    <t xml:space="preserve">PROFESIONAL QUE BRINDA ORIENTACION Y ASISTENCIA A LOS USUARIOS VICTIMAS DEL CONFLICTO ARMADO QUE ASISTEN AL PUNTO DE ATENCION A VICTIMAS- SE HAN RELIZADO 136 ATENCIONES INDIVIDUALES  EN YOPAL. 4 TALLERES PSICOSOCIALES CON 102 USUARIOS </t>
  </si>
  <si>
    <t>PROFESIONALQUE BRINDA ACOMPAÑAMIENTO JURIDICO A LA POBLACION VICTIMA DEL CONFLICTO ARMADO EN EL PUNTO DE ATENCION A VICTIMAS YOPAL, VILLANUEVA Y PAZ DE ARIPORO. EN EL 2024  SE ATENDIO 930 VICTIMAS  Y EN EL 2025 SE REALIZARON 634 ATENCIONES  A PERSONAS Y ORGANIZACIONES.</t>
  </si>
  <si>
    <t>SE HA REALIZADO 161 ATENCIONES INDIVIDUALES. 20 VISITAS PSICOSOCIALES Y  3 TALLERES- 150 ASISTENTES</t>
  </si>
  <si>
    <r>
      <t xml:space="preserve">   MEDIDAS DE SATISFACCION.  CONMEMORACIONES  Y PROCESOS  PARA LOGISTICA CJT, PLENARIOS. COMITÉ DE ETICA Y COMITÉS EJECUTIVOS,  ACCIONES DE PREVENCION DE  RECLUTAMIENTO DE MENORES  EN  TAURAMENA MANI MONTERREY Y YOPAL </t>
    </r>
    <r>
      <rPr>
        <sz val="8"/>
        <color rgb="FFFF66CC"/>
        <rFont val="Aptos Narrow"/>
        <family val="2"/>
        <scheme val="minor"/>
      </rPr>
      <t>ENCUENTRO DE MINAS YOPAL,  ENCUENTRO DE CORDINADORES DE LAS MESAS MUNICIPAL Y MESA DEPARTAMENTAL ENYOPAL ,JORNADA PARA LOS NARP, ENCUENTRO DE MUJERES DE VIOELCIA SEXUAL EN TAMARA, PARTID</t>
    </r>
    <r>
      <rPr>
        <sz val="8"/>
        <color theme="1"/>
        <rFont val="Aptos Narrow"/>
        <family val="2"/>
        <scheme val="minor"/>
      </rPr>
      <t>O DE FUTBOL ENTORNO SEMANA DE LA PAZ., SE ENCUETRA PUBLICADO</t>
    </r>
  </si>
  <si>
    <t>2024 -3 SESIONES MESA DESAPARICON FORZADA. 4 SESIONES DE MEDIDAS DE SATISFACCION  Y CONMEMORACIONES, EN ATICULACION CON  EL DISTRITO MILITAR, UARIV Y ALCALDIA DE YOPAL, SE BENEFICIARON A 495 JOVENES EN SOCIALIZACION ,REGISTRO Y DEFINICION DE LA SITUACION MILIAR</t>
  </si>
  <si>
    <t>PROFESIONAL QUE  REALIZAR ACOMPAÑAMIENTO ACCIONES DE PREVENCION- FORMULACION DE PLANES  DE CONTINGENCIA. SE REALIZÓ ACOMPAÑAMIENTO CON LA PRESTACIÓN DE ASISTENCIAS TÉCNICAS A LOS MUNICIPIOS DE SABANALARGA, VILLANUEVA, MONTEREY, TAURAMENA, TAMARA, SAN LUIS DE PALENQUE Y SACAMA.</t>
  </si>
  <si>
    <t xml:space="preserve">SE REALIZA ASISTENCIA JURIDICA,  ACOMPAÑAMIENTO ACCIONES RE RECLUTAMIENTO FORZADO.DOS (2) SESIONES DE LA COMISIÓN DE PREVENCIÓN DE RECLUTAMIENTO, USO Y VIOLENCIA SEXUAL EN CONTRA DE NIÑOS, NIÑAS Y ADOLESCENTES EN EL DEPARTAMENTO DE CASANARE PARA LA VIGENCIA 2025. </t>
  </si>
  <si>
    <t>1 DOCUMENTO TECNICO DE IDENTIFICACION DE ASOCIACIONES, ODV,ONG, COPORACIONES  DE LOS 19MUNICIPIOS. ENTREGADO VIGENCIA 2024.</t>
  </si>
  <si>
    <t xml:space="preserve"> PARA LA VIGENCIA 2025 LA PROYECCION ESTA POR VALOR DE : $1.179.941.002 SIN EMBARGO  SE ESTA A LA ESPERA DE ADICION DE RECURSOS PARA ESTE COMPONENETE SE REQUIERE  AJUSTE ANTE LA UARIV , SE REGISTRO VALOR DE PRESUPUESTO SOLO PARA UNA VIGENCIA  POR ESO EL CUMPLIMIENTO ESTA POR ESTE %</t>
  </si>
  <si>
    <t>La ejecucion presupuestal al cierre financiero a JUNIO 30  DE 2025,    beneficia a cinco (05) nucleos familiares para poblacion victima del municipio del Chameza</t>
  </si>
  <si>
    <t>PARA VIGENCIA 2024 SE REALIZO EL 5 CONCURSO INSPIRATE POR LA PAZ SHOW ARTISTICO.                                      PARA VIGENCIA 2025 SE PROYECTARON $30.000.000  SIN EMBARGO ESTAMOS A LA  ESPERA DE ADICION DE RECURSOS Y DE LA MISMA FORMA LA CONCERTACION CON LA MDPV Y SECRETARIA DE GOBIERNO PARA DEFINIR  FECHA Y LUGAR.</t>
  </si>
  <si>
    <t>PARA EL 2024 SE CONTRATARON DOS PROMOTORAS PARA TAURAMENA Y SACAMA, Y PARA EL 2025 SE CONTRATARON INICIALMENTE 2 INSTRUCTORES POR 4 MESES PARA TAURAMENA Y SACAMA SE CONTRATARON EL 9 Y 10 DE JULIO 2025.</t>
  </si>
  <si>
    <t xml:space="preserve">PARA EL 2024 SE ATENDIERON 78 VICTIMAS  EN PROGRAMAS DE LECTURA Y EXTENCION BIBLIOTECARIA, PARA EL 2025 SE CONTINUA CON ATENCION DE ACCIONES DE PROMOCION DE LECTURA, EN PROCESO DE CRUCE DE INFORMACION CON LA UARIV.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</si>
</sst>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 #,##0;[Red]\-&quot;$&quot;\ #,##0"/>
    <numFmt numFmtId="44" formatCode="_-&quot;$&quot;\ * #,##0.00_-;\-&quot;$&quot;\ * #,##0.00_-;_-&quot;$&quot;\ * &quot;-&quot;??_-;_-@_-"/>
    <numFmt numFmtId="43" formatCode="_-* #,##0.00_-;\-* #,##0.00_-;_-* &quot;-&quot;??_-;_-@_-"/>
    <numFmt numFmtId="164" formatCode="&quot;$&quot;\ #,##0;[Red]&quot;$&quot;\ #,##0"/>
    <numFmt numFmtId="165" formatCode="_-* #,##0_-;\-* #,##0_-;_-* &quot;-&quot;??_-;_-@_-"/>
    <numFmt numFmtId="166" formatCode="_(* #,##0_);_(* \(#,##0\);_(* &quot;-&quot;??_);_(@_)"/>
    <numFmt numFmtId="167" formatCode="#,##0;[Red]#,##0"/>
    <numFmt numFmtId="168" formatCode="0.0"/>
    <numFmt numFmtId="169" formatCode="_-&quot;$&quot;\ * #,##0_-;\-&quot;$&quot;\ * #,##0_-;_-&quot;$&quot;\ * &quot;-&quot;??_-;_-@_-"/>
    <numFmt numFmtId="170" formatCode="#,##0.00;[Red]#,##0.00"/>
  </numFmts>
  <fonts count="32" x14ac:knownFonts="1">
    <font>
      <sz val="11"/>
      <color theme="1"/>
      <name val="Aptos Narrow"/>
      <family val="2"/>
      <scheme val="minor"/>
    </font>
    <font>
      <sz val="11"/>
      <color theme="1"/>
      <name val="Aptos Narrow"/>
      <family val="2"/>
      <scheme val="minor"/>
    </font>
    <font>
      <b/>
      <sz val="9"/>
      <color indexed="81"/>
      <name val="Tahoma"/>
      <family val="2"/>
    </font>
    <font>
      <sz val="9"/>
      <color indexed="81"/>
      <name val="Tahoma"/>
      <family val="2"/>
    </font>
    <font>
      <sz val="11"/>
      <color theme="1"/>
      <name val="Arial"/>
      <family val="2"/>
    </font>
    <font>
      <b/>
      <sz val="12"/>
      <color theme="1"/>
      <name val="Arial"/>
      <family val="2"/>
    </font>
    <font>
      <b/>
      <sz val="11"/>
      <color theme="1"/>
      <name val="Arial"/>
      <family val="2"/>
    </font>
    <font>
      <sz val="11"/>
      <color theme="1"/>
      <name val="Cambria"/>
      <family val="1"/>
    </font>
    <font>
      <b/>
      <sz val="12"/>
      <color theme="1"/>
      <name val="Aptos Narrow"/>
      <family val="2"/>
      <scheme val="minor"/>
    </font>
    <font>
      <sz val="10"/>
      <color theme="1"/>
      <name val="Arial"/>
      <family val="2"/>
    </font>
    <font>
      <b/>
      <sz val="11"/>
      <color theme="1"/>
      <name val="Aptos Narrow"/>
      <family val="2"/>
      <scheme val="minor"/>
    </font>
    <font>
      <b/>
      <sz val="14"/>
      <color theme="1"/>
      <name val="Aptos Narrow"/>
      <family val="2"/>
      <scheme val="minor"/>
    </font>
    <font>
      <sz val="8"/>
      <color theme="1"/>
      <name val="Aptos Narrow"/>
      <family val="2"/>
      <scheme val="minor"/>
    </font>
    <font>
      <b/>
      <sz val="10"/>
      <color theme="1"/>
      <name val="Arial"/>
      <family val="2"/>
    </font>
    <font>
      <b/>
      <sz val="10"/>
      <color theme="1"/>
      <name val="Aptos Narrow"/>
      <family val="2"/>
      <scheme val="minor"/>
    </font>
    <font>
      <sz val="10"/>
      <color theme="1"/>
      <name val="Aptos Narrow"/>
      <family val="2"/>
      <scheme val="minor"/>
    </font>
    <font>
      <sz val="10"/>
      <color theme="1"/>
      <name val="Cambria"/>
      <family val="1"/>
    </font>
    <font>
      <b/>
      <sz val="10"/>
      <color theme="1"/>
      <name val="Cambria"/>
      <family val="1"/>
    </font>
    <font>
      <sz val="8"/>
      <name val="Aptos Narrow"/>
      <family val="2"/>
      <scheme val="minor"/>
    </font>
    <font>
      <sz val="9"/>
      <color theme="1"/>
      <name val="Aptos Narrow"/>
      <family val="2"/>
      <scheme val="minor"/>
    </font>
    <font>
      <b/>
      <sz val="8"/>
      <color theme="1"/>
      <name val="Arial"/>
      <family val="2"/>
    </font>
    <font>
      <b/>
      <sz val="9"/>
      <color theme="1"/>
      <name val="Arial"/>
      <family val="2"/>
    </font>
    <font>
      <sz val="8"/>
      <color theme="1"/>
      <name val="Arial"/>
      <family val="2"/>
    </font>
    <font>
      <sz val="8"/>
      <color theme="1"/>
      <name val="Arial Narrow"/>
      <family val="2"/>
    </font>
    <font>
      <sz val="10"/>
      <color rgb="FFFF9900"/>
      <name val="Aptos Narrow"/>
      <family val="2"/>
      <scheme val="minor"/>
    </font>
    <font>
      <b/>
      <sz val="8"/>
      <color rgb="FFFF9900"/>
      <name val="Aptos Narrow"/>
      <family val="2"/>
      <scheme val="minor"/>
    </font>
    <font>
      <b/>
      <sz val="10"/>
      <color rgb="FFFF9900"/>
      <name val="Aptos Narrow"/>
      <family val="2"/>
      <scheme val="minor"/>
    </font>
    <font>
      <b/>
      <sz val="11"/>
      <color rgb="FFFF9900"/>
      <name val="Aptos Narrow"/>
      <family val="2"/>
      <scheme val="minor"/>
    </font>
    <font>
      <b/>
      <sz val="8"/>
      <color theme="1"/>
      <name val="Aptos Narrow"/>
      <family val="2"/>
      <scheme val="minor"/>
    </font>
    <font>
      <b/>
      <sz val="9"/>
      <color theme="1"/>
      <name val="Aptos Narrow"/>
      <family val="2"/>
      <scheme val="minor"/>
    </font>
    <font>
      <b/>
      <sz val="8"/>
      <name val="Aptos Narrow"/>
      <family val="2"/>
      <scheme val="minor"/>
    </font>
    <font>
      <sz val="8"/>
      <color rgb="FFFF66CC"/>
      <name val="Aptos Narrow"/>
      <family val="2"/>
      <scheme val="minor"/>
    </font>
  </fonts>
  <fills count="18">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FFC000"/>
        <bgColor indexed="64"/>
      </patternFill>
    </fill>
    <fill>
      <patternFill patternType="solid">
        <fgColor rgb="FFCCCCFF"/>
        <bgColor indexed="64"/>
      </patternFill>
    </fill>
    <fill>
      <patternFill patternType="solid">
        <fgColor rgb="FF00FFFF"/>
        <bgColor indexed="64"/>
      </patternFill>
    </fill>
    <fill>
      <patternFill patternType="solid">
        <fgColor rgb="FFFFFF00"/>
        <bgColor indexed="64"/>
      </patternFill>
    </fill>
    <fill>
      <patternFill patternType="solid">
        <fgColor rgb="FFCCCC00"/>
        <bgColor indexed="64"/>
      </patternFill>
    </fill>
    <fill>
      <patternFill patternType="solid">
        <fgColor rgb="FFFF66CC"/>
        <bgColor indexed="64"/>
      </patternFill>
    </fill>
    <fill>
      <patternFill patternType="solid">
        <fgColor rgb="FF00B0F0"/>
        <bgColor indexed="64"/>
      </patternFill>
    </fill>
    <fill>
      <patternFill patternType="solid">
        <fgColor rgb="FF00FF00"/>
        <bgColor indexed="64"/>
      </patternFill>
    </fill>
    <fill>
      <patternFill patternType="solid">
        <fgColor theme="7"/>
        <bgColor indexed="64"/>
      </patternFill>
    </fill>
    <fill>
      <patternFill patternType="solid">
        <fgColor theme="5"/>
        <bgColor indexed="64"/>
      </patternFill>
    </fill>
    <fill>
      <patternFill patternType="solid">
        <fgColor theme="3" tint="0.499984740745262"/>
        <bgColor indexed="64"/>
      </patternFill>
    </fill>
    <fill>
      <patternFill patternType="solid">
        <fgColor rgb="FFFF000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thin">
        <color theme="4" tint="-0.249977111117893"/>
      </left>
      <right style="medium">
        <color theme="4" tint="-0.249977111117893"/>
      </right>
      <top style="thin">
        <color theme="4" tint="-0.249977111117893"/>
      </top>
      <bottom style="thin">
        <color theme="4" tint="-0.249977111117893"/>
      </bottom>
      <diagonal/>
    </border>
    <border>
      <left style="thin">
        <color indexed="64"/>
      </left>
      <right/>
      <top/>
      <bottom/>
      <diagonal/>
    </border>
    <border>
      <left/>
      <right style="thin">
        <color theme="4" tint="-0.249977111117893"/>
      </right>
      <top style="thin">
        <color theme="4" tint="-0.249977111117893"/>
      </top>
      <bottom style="thin">
        <color theme="4" tint="-0.249977111117893"/>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400">
    <xf numFmtId="0" fontId="0" fillId="0" borderId="0" xfId="0"/>
    <xf numFmtId="0" fontId="0" fillId="0" borderId="0" xfId="0" applyAlignment="1">
      <alignment horizontal="right"/>
    </xf>
    <xf numFmtId="0" fontId="0" fillId="0" borderId="4" xfId="0" applyBorder="1"/>
    <xf numFmtId="0" fontId="0" fillId="0" borderId="0" xfId="0" applyAlignment="1">
      <alignment horizontal="center"/>
    </xf>
    <xf numFmtId="0" fontId="8" fillId="0" borderId="0" xfId="0" applyFont="1"/>
    <xf numFmtId="0" fontId="5" fillId="2" borderId="4"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2" borderId="4" xfId="0" applyFont="1" applyFill="1" applyBorder="1" applyAlignment="1">
      <alignment horizontal="left" vertical="center" wrapText="1"/>
    </xf>
    <xf numFmtId="0" fontId="0" fillId="0" borderId="0" xfId="0" applyAlignment="1">
      <alignment horizontal="left"/>
    </xf>
    <xf numFmtId="0" fontId="5" fillId="2" borderId="4" xfId="0" applyFont="1" applyFill="1" applyBorder="1" applyAlignment="1">
      <alignment vertical="center" wrapText="1"/>
    </xf>
    <xf numFmtId="0" fontId="5" fillId="0" borderId="4" xfId="0" applyFont="1" applyBorder="1" applyAlignment="1">
      <alignment horizontal="left" vertical="center" wrapText="1"/>
    </xf>
    <xf numFmtId="0" fontId="0" fillId="5" borderId="4" xfId="0" applyFill="1" applyBorder="1" applyAlignment="1">
      <alignment horizontal="right"/>
    </xf>
    <xf numFmtId="0" fontId="4" fillId="5" borderId="4" xfId="0" applyFont="1" applyFill="1" applyBorder="1" applyAlignment="1">
      <alignment horizontal="left"/>
    </xf>
    <xf numFmtId="0" fontId="4" fillId="5" borderId="4" xfId="0" applyFont="1" applyFill="1" applyBorder="1" applyAlignment="1">
      <alignment horizontal="center" vertical="center" wrapText="1"/>
    </xf>
    <xf numFmtId="0" fontId="4" fillId="5" borderId="4" xfId="0" applyFont="1" applyFill="1" applyBorder="1" applyAlignment="1">
      <alignment horizontal="center" wrapText="1"/>
    </xf>
    <xf numFmtId="0" fontId="4" fillId="5" borderId="4" xfId="0" applyFont="1" applyFill="1" applyBorder="1" applyAlignment="1">
      <alignment horizontal="center"/>
    </xf>
    <xf numFmtId="43" fontId="4" fillId="5" borderId="4" xfId="1" applyFont="1" applyFill="1" applyBorder="1" applyAlignment="1">
      <alignment horizontal="right"/>
    </xf>
    <xf numFmtId="0" fontId="4" fillId="5" borderId="4" xfId="0" applyFont="1" applyFill="1" applyBorder="1"/>
    <xf numFmtId="0" fontId="0" fillId="5" borderId="4" xfId="0" applyFill="1" applyBorder="1"/>
    <xf numFmtId="0" fontId="4" fillId="5" borderId="4" xfId="0" applyFont="1" applyFill="1" applyBorder="1" applyAlignment="1">
      <alignment horizontal="justify" wrapText="1"/>
    </xf>
    <xf numFmtId="0" fontId="0" fillId="6" borderId="4" xfId="0" applyFill="1" applyBorder="1" applyAlignment="1">
      <alignment horizontal="right"/>
    </xf>
    <xf numFmtId="0" fontId="0" fillId="6" borderId="4" xfId="0" applyFill="1" applyBorder="1" applyAlignment="1">
      <alignment horizontal="left"/>
    </xf>
    <xf numFmtId="0" fontId="4" fillId="6" borderId="4" xfId="0" applyFont="1" applyFill="1" applyBorder="1" applyAlignment="1">
      <alignment horizontal="center" vertical="center" wrapText="1"/>
    </xf>
    <xf numFmtId="0" fontId="4" fillId="6" borderId="4" xfId="0" applyFont="1" applyFill="1" applyBorder="1" applyAlignment="1">
      <alignment horizontal="center" wrapText="1"/>
    </xf>
    <xf numFmtId="0" fontId="0" fillId="6" borderId="4" xfId="0" applyFill="1" applyBorder="1" applyAlignment="1">
      <alignment horizontal="justify" wrapText="1"/>
    </xf>
    <xf numFmtId="0" fontId="0" fillId="6" borderId="4" xfId="0" applyFill="1" applyBorder="1" applyAlignment="1">
      <alignment horizontal="center"/>
    </xf>
    <xf numFmtId="43" fontId="0" fillId="6" borderId="4" xfId="1" applyFont="1" applyFill="1" applyBorder="1" applyAlignment="1">
      <alignment horizontal="right"/>
    </xf>
    <xf numFmtId="0" fontId="0" fillId="6" borderId="4" xfId="0" applyFill="1" applyBorder="1"/>
    <xf numFmtId="0" fontId="0" fillId="6" borderId="0" xfId="0" applyFill="1"/>
    <xf numFmtId="0" fontId="11" fillId="6" borderId="0" xfId="0" applyFont="1" applyFill="1" applyAlignment="1">
      <alignment horizontal="center"/>
    </xf>
    <xf numFmtId="43" fontId="11" fillId="6" borderId="0" xfId="0" applyNumberFormat="1" applyFont="1" applyFill="1" applyAlignment="1">
      <alignment horizontal="right"/>
    </xf>
    <xf numFmtId="0" fontId="0" fillId="7" borderId="4" xfId="0" applyFill="1" applyBorder="1" applyAlignment="1">
      <alignment horizontal="right"/>
    </xf>
    <xf numFmtId="0" fontId="0" fillId="7" borderId="4" xfId="0" applyFill="1" applyBorder="1" applyAlignment="1">
      <alignment horizontal="left" vertical="center"/>
    </xf>
    <xf numFmtId="0" fontId="0" fillId="7" borderId="4" xfId="0" applyFill="1" applyBorder="1" applyAlignment="1">
      <alignment horizontal="center" vertical="center" wrapText="1"/>
    </xf>
    <xf numFmtId="0" fontId="0" fillId="7" borderId="4" xfId="0" applyFill="1" applyBorder="1" applyAlignment="1">
      <alignment horizontal="center" vertical="center"/>
    </xf>
    <xf numFmtId="43" fontId="0" fillId="7" borderId="4" xfId="0" applyNumberFormat="1" applyFill="1" applyBorder="1" applyAlignment="1">
      <alignment horizontal="right" vertical="center"/>
    </xf>
    <xf numFmtId="0" fontId="0" fillId="7" borderId="4" xfId="0" applyFill="1" applyBorder="1"/>
    <xf numFmtId="0" fontId="0" fillId="7" borderId="4" xfId="0" applyFill="1" applyBorder="1" applyAlignment="1">
      <alignment wrapText="1"/>
    </xf>
    <xf numFmtId="0" fontId="0" fillId="7" borderId="4" xfId="0" applyFill="1" applyBorder="1" applyAlignment="1">
      <alignment vertical="center" wrapText="1"/>
    </xf>
    <xf numFmtId="43" fontId="0" fillId="7" borderId="4" xfId="1" applyFont="1" applyFill="1" applyBorder="1" applyAlignment="1">
      <alignment horizontal="right" vertical="center"/>
    </xf>
    <xf numFmtId="0" fontId="11" fillId="7" borderId="0" xfId="0" applyFont="1" applyFill="1" applyAlignment="1">
      <alignment horizontal="center"/>
    </xf>
    <xf numFmtId="43" fontId="11" fillId="7" borderId="0" xfId="0" applyNumberFormat="1" applyFont="1" applyFill="1" applyAlignment="1">
      <alignment horizontal="right"/>
    </xf>
    <xf numFmtId="0" fontId="0" fillId="8" borderId="4" xfId="0" applyFill="1" applyBorder="1" applyAlignment="1">
      <alignment horizontal="right"/>
    </xf>
    <xf numFmtId="0" fontId="4" fillId="8" borderId="4" xfId="0" applyFont="1" applyFill="1" applyBorder="1" applyAlignment="1">
      <alignment horizontal="left"/>
    </xf>
    <xf numFmtId="0" fontId="4" fillId="8" borderId="4" xfId="0" applyFont="1" applyFill="1" applyBorder="1" applyAlignment="1">
      <alignment horizontal="center" vertical="center" wrapText="1"/>
    </xf>
    <xf numFmtId="0" fontId="4" fillId="8" borderId="4" xfId="0" applyFont="1" applyFill="1" applyBorder="1" applyAlignment="1">
      <alignment vertical="center" wrapText="1"/>
    </xf>
    <xf numFmtId="0" fontId="4" fillId="8" borderId="4" xfId="0" applyFont="1" applyFill="1" applyBorder="1" applyAlignment="1">
      <alignment horizontal="center"/>
    </xf>
    <xf numFmtId="44" fontId="4" fillId="8" borderId="4" xfId="2" applyFont="1" applyFill="1" applyBorder="1" applyAlignment="1">
      <alignment horizontal="right"/>
    </xf>
    <xf numFmtId="165" fontId="4" fillId="8" borderId="4" xfId="1" applyNumberFormat="1" applyFont="1" applyFill="1" applyBorder="1" applyAlignment="1">
      <alignment vertical="center" wrapText="1"/>
    </xf>
    <xf numFmtId="0" fontId="0" fillId="8" borderId="4" xfId="0" applyFill="1" applyBorder="1"/>
    <xf numFmtId="0" fontId="0" fillId="8" borderId="0" xfId="0" applyFill="1"/>
    <xf numFmtId="165" fontId="4" fillId="8" borderId="4" xfId="1" applyNumberFormat="1" applyFont="1" applyFill="1" applyBorder="1" applyAlignment="1"/>
    <xf numFmtId="0" fontId="4" fillId="8" borderId="4" xfId="0" applyFont="1" applyFill="1" applyBorder="1" applyAlignment="1">
      <alignment horizontal="justify" vertical="center" wrapText="1"/>
    </xf>
    <xf numFmtId="0" fontId="4" fillId="8" borderId="4" xfId="0" applyFont="1" applyFill="1" applyBorder="1"/>
    <xf numFmtId="0" fontId="4" fillId="8" borderId="4" xfId="0" applyFont="1" applyFill="1" applyBorder="1" applyAlignment="1">
      <alignment horizontal="left" vertical="center" wrapText="1"/>
    </xf>
    <xf numFmtId="0" fontId="0" fillId="8" borderId="4" xfId="0" applyFill="1" applyBorder="1" applyAlignment="1">
      <alignment horizontal="center"/>
    </xf>
    <xf numFmtId="44" fontId="0" fillId="8" borderId="4" xfId="2" applyFont="1" applyFill="1" applyBorder="1" applyAlignment="1">
      <alignment horizontal="right"/>
    </xf>
    <xf numFmtId="165" fontId="0" fillId="8" borderId="4" xfId="1" applyNumberFormat="1" applyFont="1" applyFill="1" applyBorder="1" applyAlignment="1"/>
    <xf numFmtId="0" fontId="4" fillId="9" borderId="4" xfId="0" applyFont="1" applyFill="1" applyBorder="1" applyAlignment="1">
      <alignment horizontal="right" vertical="center"/>
    </xf>
    <xf numFmtId="0" fontId="4" fillId="9" borderId="4" xfId="0" applyFont="1" applyFill="1" applyBorder="1" applyAlignment="1">
      <alignment horizontal="left" vertical="center" wrapText="1"/>
    </xf>
    <xf numFmtId="0" fontId="4" fillId="9" borderId="4" xfId="0" applyFont="1" applyFill="1" applyBorder="1" applyAlignment="1">
      <alignment horizontal="center" vertical="center" wrapText="1"/>
    </xf>
    <xf numFmtId="0" fontId="4" fillId="9" borderId="4" xfId="0" applyFont="1" applyFill="1" applyBorder="1" applyAlignment="1">
      <alignment horizontal="center" vertical="center"/>
    </xf>
    <xf numFmtId="0" fontId="6" fillId="9" borderId="4" xfId="0" applyFont="1" applyFill="1" applyBorder="1" applyAlignment="1">
      <alignment horizontal="center" vertical="center" wrapText="1"/>
    </xf>
    <xf numFmtId="0" fontId="4" fillId="9" borderId="4" xfId="0" applyFont="1" applyFill="1" applyBorder="1" applyAlignment="1">
      <alignment horizontal="justify" vertical="center" wrapText="1"/>
    </xf>
    <xf numFmtId="0" fontId="4" fillId="9" borderId="4" xfId="0" applyFont="1" applyFill="1" applyBorder="1" applyAlignment="1">
      <alignment vertical="center" wrapText="1"/>
    </xf>
    <xf numFmtId="4" fontId="4" fillId="9" borderId="4" xfId="0" applyNumberFormat="1" applyFont="1" applyFill="1" applyBorder="1" applyAlignment="1">
      <alignment horizontal="right" vertical="center" wrapText="1"/>
    </xf>
    <xf numFmtId="0" fontId="0" fillId="9" borderId="4" xfId="0" applyFill="1" applyBorder="1"/>
    <xf numFmtId="0" fontId="11" fillId="8" borderId="0" xfId="0" applyFont="1" applyFill="1" applyAlignment="1">
      <alignment horizontal="center"/>
    </xf>
    <xf numFmtId="43" fontId="11" fillId="8" borderId="0" xfId="0" applyNumberFormat="1" applyFont="1" applyFill="1" applyAlignment="1">
      <alignment horizontal="right"/>
    </xf>
    <xf numFmtId="0" fontId="11" fillId="9" borderId="0" xfId="0" applyFont="1" applyFill="1" applyAlignment="1">
      <alignment horizontal="center"/>
    </xf>
    <xf numFmtId="43" fontId="11" fillId="9" borderId="0" xfId="0" applyNumberFormat="1" applyFont="1" applyFill="1" applyAlignment="1">
      <alignment horizontal="right"/>
    </xf>
    <xf numFmtId="0" fontId="4" fillId="10" borderId="4" xfId="0" applyFont="1" applyFill="1" applyBorder="1" applyAlignment="1">
      <alignment horizontal="left" vertical="center"/>
    </xf>
    <xf numFmtId="0" fontId="4" fillId="10" borderId="4" xfId="0" applyFont="1" applyFill="1" applyBorder="1" applyAlignment="1">
      <alignment horizontal="center" vertical="center"/>
    </xf>
    <xf numFmtId="0" fontId="4" fillId="10" borderId="4" xfId="0" applyFont="1" applyFill="1" applyBorder="1" applyAlignment="1">
      <alignment horizontal="center" vertical="center" wrapText="1"/>
    </xf>
    <xf numFmtId="0" fontId="0" fillId="10" borderId="4" xfId="0" applyFill="1" applyBorder="1" applyAlignment="1">
      <alignment horizontal="right"/>
    </xf>
    <xf numFmtId="0" fontId="4" fillId="10" borderId="4" xfId="0" applyFont="1" applyFill="1" applyBorder="1" applyAlignment="1">
      <alignment vertical="center" wrapText="1"/>
    </xf>
    <xf numFmtId="0" fontId="4" fillId="10" borderId="4" xfId="0" applyFont="1" applyFill="1" applyBorder="1" applyAlignment="1">
      <alignment horizontal="center"/>
    </xf>
    <xf numFmtId="0" fontId="4" fillId="11" borderId="4" xfId="0" applyFont="1" applyFill="1" applyBorder="1" applyAlignment="1">
      <alignment horizontal="right" vertical="center"/>
    </xf>
    <xf numFmtId="0" fontId="4" fillId="11" borderId="4" xfId="0" applyFont="1" applyFill="1" applyBorder="1" applyAlignment="1">
      <alignment horizontal="left" vertical="center"/>
    </xf>
    <xf numFmtId="0" fontId="4" fillId="11" borderId="4" xfId="0" applyFont="1" applyFill="1" applyBorder="1" applyAlignment="1">
      <alignment horizontal="center" vertical="center"/>
    </xf>
    <xf numFmtId="0" fontId="4" fillId="11" borderId="4" xfId="0" applyFont="1" applyFill="1" applyBorder="1" applyAlignment="1">
      <alignment horizontal="justify" vertical="center" wrapText="1"/>
    </xf>
    <xf numFmtId="44" fontId="4" fillId="11" borderId="4" xfId="2" applyFont="1" applyFill="1" applyBorder="1" applyAlignment="1">
      <alignment horizontal="right" vertical="center"/>
    </xf>
    <xf numFmtId="0" fontId="4" fillId="11" borderId="4" xfId="0" applyFont="1" applyFill="1" applyBorder="1" applyAlignment="1">
      <alignment vertical="center"/>
    </xf>
    <xf numFmtId="0" fontId="9" fillId="11" borderId="4" xfId="0" applyFont="1" applyFill="1" applyBorder="1" applyAlignment="1">
      <alignment horizontal="center" vertical="center"/>
    </xf>
    <xf numFmtId="167" fontId="4" fillId="10" borderId="4" xfId="1" applyNumberFormat="1" applyFont="1" applyFill="1" applyBorder="1" applyAlignment="1">
      <alignment horizontal="right" vertical="center" wrapText="1"/>
    </xf>
    <xf numFmtId="0" fontId="11" fillId="10" borderId="0" xfId="0" applyFont="1" applyFill="1" applyAlignment="1">
      <alignment horizontal="center"/>
    </xf>
    <xf numFmtId="43" fontId="11" fillId="10" borderId="0" xfId="0" applyNumberFormat="1" applyFont="1" applyFill="1" applyAlignment="1">
      <alignment horizontal="right"/>
    </xf>
    <xf numFmtId="43" fontId="0" fillId="0" borderId="0" xfId="0" applyNumberFormat="1"/>
    <xf numFmtId="0" fontId="11" fillId="11" borderId="0" xfId="0" applyFont="1" applyFill="1" applyAlignment="1">
      <alignment horizontal="center"/>
    </xf>
    <xf numFmtId="43" fontId="11" fillId="11" borderId="0" xfId="0" applyNumberFormat="1" applyFont="1" applyFill="1" applyAlignment="1">
      <alignment horizontal="right"/>
    </xf>
    <xf numFmtId="43" fontId="0" fillId="0" borderId="4" xfId="0" applyNumberFormat="1" applyBorder="1"/>
    <xf numFmtId="0" fontId="10" fillId="0" borderId="4" xfId="0" applyFont="1" applyBorder="1"/>
    <xf numFmtId="0" fontId="7" fillId="6" borderId="4" xfId="0" applyFont="1" applyFill="1" applyBorder="1" applyAlignment="1">
      <alignment horizontal="center" wrapText="1"/>
    </xf>
    <xf numFmtId="0" fontId="7" fillId="6" borderId="4" xfId="0" applyFont="1" applyFill="1" applyBorder="1" applyAlignment="1">
      <alignment horizontal="center" vertical="center" wrapText="1"/>
    </xf>
    <xf numFmtId="0" fontId="12" fillId="6" borderId="4" xfId="0" applyFont="1" applyFill="1" applyBorder="1" applyAlignment="1">
      <alignment horizontal="center"/>
    </xf>
    <xf numFmtId="0" fontId="13" fillId="2" borderId="4" xfId="0" applyFont="1" applyFill="1" applyBorder="1" applyAlignment="1">
      <alignment horizontal="center" vertical="center" wrapText="1"/>
    </xf>
    <xf numFmtId="0" fontId="13" fillId="2" borderId="4" xfId="0" applyFont="1" applyFill="1" applyBorder="1" applyAlignment="1">
      <alignment vertical="center" wrapText="1"/>
    </xf>
    <xf numFmtId="0" fontId="14" fillId="0" borderId="4" xfId="0" applyFont="1" applyBorder="1"/>
    <xf numFmtId="0" fontId="15" fillId="0" borderId="4" xfId="0" applyFont="1" applyBorder="1"/>
    <xf numFmtId="0" fontId="15" fillId="0" borderId="0" xfId="0" applyFont="1"/>
    <xf numFmtId="0" fontId="13" fillId="0" borderId="4" xfId="0" applyFont="1" applyBorder="1" applyAlignment="1">
      <alignment horizontal="left" vertical="center" wrapText="1"/>
    </xf>
    <xf numFmtId="0" fontId="13" fillId="2" borderId="4" xfId="0" applyFont="1" applyFill="1" applyBorder="1" applyAlignment="1">
      <alignment horizontal="left" vertical="center" wrapText="1"/>
    </xf>
    <xf numFmtId="0" fontId="13" fillId="3" borderId="4" xfId="0" applyFont="1" applyFill="1" applyBorder="1" applyAlignment="1">
      <alignment horizontal="center" vertical="center" wrapText="1"/>
    </xf>
    <xf numFmtId="0" fontId="14" fillId="0" borderId="0" xfId="0" applyFont="1"/>
    <xf numFmtId="0" fontId="15" fillId="5" borderId="4" xfId="0" applyFont="1" applyFill="1" applyBorder="1" applyAlignment="1">
      <alignment horizontal="right"/>
    </xf>
    <xf numFmtId="0" fontId="9" fillId="5" borderId="4" xfId="0" applyFont="1" applyFill="1" applyBorder="1" applyAlignment="1">
      <alignment horizontal="left"/>
    </xf>
    <xf numFmtId="0" fontId="9" fillId="5" borderId="4" xfId="0" applyFont="1" applyFill="1" applyBorder="1" applyAlignment="1">
      <alignment horizontal="center" vertical="center" wrapText="1"/>
    </xf>
    <xf numFmtId="0" fontId="9" fillId="5" borderId="4" xfId="0" applyFont="1" applyFill="1" applyBorder="1" applyAlignment="1">
      <alignment horizontal="center" wrapText="1"/>
    </xf>
    <xf numFmtId="0" fontId="9" fillId="5" borderId="4" xfId="0" applyFont="1" applyFill="1" applyBorder="1" applyAlignment="1">
      <alignment horizontal="center"/>
    </xf>
    <xf numFmtId="43" fontId="9" fillId="5" borderId="4" xfId="1" applyFont="1" applyFill="1" applyBorder="1" applyAlignment="1">
      <alignment horizontal="right"/>
    </xf>
    <xf numFmtId="0" fontId="9" fillId="5" borderId="4" xfId="0" applyFont="1" applyFill="1" applyBorder="1"/>
    <xf numFmtId="0" fontId="15" fillId="5" borderId="4" xfId="0" applyFont="1" applyFill="1" applyBorder="1"/>
    <xf numFmtId="0" fontId="15" fillId="5" borderId="0" xfId="0" applyFont="1" applyFill="1"/>
    <xf numFmtId="0" fontId="9" fillId="5" borderId="4" xfId="0" applyFont="1" applyFill="1" applyBorder="1" applyAlignment="1">
      <alignment horizontal="justify" wrapText="1"/>
    </xf>
    <xf numFmtId="0" fontId="15" fillId="6" borderId="4" xfId="0" applyFont="1" applyFill="1" applyBorder="1" applyAlignment="1">
      <alignment horizontal="right"/>
    </xf>
    <xf numFmtId="0" fontId="15" fillId="6" borderId="4" xfId="0" applyFont="1" applyFill="1" applyBorder="1" applyAlignment="1">
      <alignment horizontal="left"/>
    </xf>
    <xf numFmtId="0" fontId="9" fillId="6" borderId="4" xfId="0" applyFont="1" applyFill="1" applyBorder="1" applyAlignment="1">
      <alignment horizontal="center" vertical="center" wrapText="1"/>
    </xf>
    <xf numFmtId="0" fontId="16" fillId="6" borderId="4" xfId="0" applyFont="1" applyFill="1" applyBorder="1" applyAlignment="1">
      <alignment horizontal="center" vertical="center"/>
    </xf>
    <xf numFmtId="0" fontId="9" fillId="6" borderId="4" xfId="0" applyFont="1" applyFill="1" applyBorder="1" applyAlignment="1">
      <alignment horizontal="center" wrapText="1"/>
    </xf>
    <xf numFmtId="0" fontId="16" fillId="6" borderId="4" xfId="0" applyFont="1" applyFill="1" applyBorder="1" applyAlignment="1">
      <alignment horizontal="center"/>
    </xf>
    <xf numFmtId="0" fontId="15" fillId="6" borderId="4" xfId="0" applyFont="1" applyFill="1" applyBorder="1" applyAlignment="1">
      <alignment horizontal="justify" wrapText="1"/>
    </xf>
    <xf numFmtId="0" fontId="15" fillId="6" borderId="4" xfId="0" applyFont="1" applyFill="1" applyBorder="1" applyAlignment="1">
      <alignment horizontal="center"/>
    </xf>
    <xf numFmtId="43" fontId="15" fillId="6" borderId="4" xfId="1" applyFont="1" applyFill="1" applyBorder="1" applyAlignment="1">
      <alignment horizontal="right"/>
    </xf>
    <xf numFmtId="0" fontId="15" fillId="6" borderId="4" xfId="0" applyFont="1" applyFill="1" applyBorder="1"/>
    <xf numFmtId="0" fontId="15" fillId="6" borderId="0" xfId="0" applyFont="1" applyFill="1"/>
    <xf numFmtId="0" fontId="15" fillId="7" borderId="4" xfId="0" applyFont="1" applyFill="1" applyBorder="1" applyAlignment="1">
      <alignment horizontal="right"/>
    </xf>
    <xf numFmtId="0" fontId="15" fillId="7" borderId="4" xfId="0" applyFont="1" applyFill="1" applyBorder="1" applyAlignment="1">
      <alignment horizontal="left" vertical="center"/>
    </xf>
    <xf numFmtId="0" fontId="15" fillId="7" borderId="4" xfId="0" applyFont="1" applyFill="1" applyBorder="1" applyAlignment="1">
      <alignment horizontal="center" vertical="center" wrapText="1"/>
    </xf>
    <xf numFmtId="0" fontId="16" fillId="7" borderId="4" xfId="0" applyFont="1" applyFill="1" applyBorder="1" applyAlignment="1">
      <alignment horizontal="center" vertical="center"/>
    </xf>
    <xf numFmtId="0" fontId="9" fillId="7" borderId="4" xfId="0" applyFont="1" applyFill="1" applyBorder="1" applyAlignment="1">
      <alignment horizontal="center" vertical="center" wrapText="1"/>
    </xf>
    <xf numFmtId="0" fontId="17" fillId="7" borderId="4" xfId="0" applyFont="1" applyFill="1" applyBorder="1" applyAlignment="1">
      <alignment horizontal="center" vertical="center" wrapText="1"/>
    </xf>
    <xf numFmtId="0" fontId="15" fillId="7" borderId="4" xfId="0" applyFont="1" applyFill="1" applyBorder="1" applyAlignment="1">
      <alignment horizontal="center" vertical="center"/>
    </xf>
    <xf numFmtId="0" fontId="15" fillId="7" borderId="4" xfId="0" applyFont="1" applyFill="1" applyBorder="1" applyAlignment="1">
      <alignment horizontal="center"/>
    </xf>
    <xf numFmtId="0" fontId="15" fillId="7" borderId="4" xfId="0" applyFont="1" applyFill="1" applyBorder="1" applyAlignment="1">
      <alignment horizontal="justify" vertical="justify" wrapText="1"/>
    </xf>
    <xf numFmtId="43" fontId="15" fillId="7" borderId="4" xfId="0" applyNumberFormat="1" applyFont="1" applyFill="1" applyBorder="1" applyAlignment="1">
      <alignment horizontal="right" vertical="center"/>
    </xf>
    <xf numFmtId="0" fontId="15" fillId="7" borderId="4" xfId="0" applyFont="1" applyFill="1" applyBorder="1"/>
    <xf numFmtId="0" fontId="15" fillId="7" borderId="4" xfId="0" applyFont="1" applyFill="1" applyBorder="1" applyAlignment="1">
      <alignment wrapText="1"/>
    </xf>
    <xf numFmtId="0" fontId="15" fillId="7" borderId="0" xfId="0" applyFont="1" applyFill="1"/>
    <xf numFmtId="0" fontId="15" fillId="7" borderId="4" xfId="0" applyFont="1" applyFill="1" applyBorder="1" applyAlignment="1">
      <alignment vertical="center" wrapText="1"/>
    </xf>
    <xf numFmtId="43" fontId="15" fillId="7" borderId="4" xfId="1" applyFont="1" applyFill="1" applyBorder="1" applyAlignment="1">
      <alignment horizontal="right" vertical="center"/>
    </xf>
    <xf numFmtId="0" fontId="15" fillId="8" borderId="4" xfId="0" applyFont="1" applyFill="1" applyBorder="1" applyAlignment="1">
      <alignment horizontal="right"/>
    </xf>
    <xf numFmtId="0" fontId="9" fillId="8" borderId="4" xfId="0" applyFont="1" applyFill="1" applyBorder="1" applyAlignment="1">
      <alignment horizontal="left"/>
    </xf>
    <xf numFmtId="0" fontId="9" fillId="8" borderId="4" xfId="0" applyFont="1" applyFill="1" applyBorder="1" applyAlignment="1">
      <alignment horizontal="center" vertical="center" wrapText="1"/>
    </xf>
    <xf numFmtId="0" fontId="9" fillId="8" borderId="4" xfId="0" applyFont="1" applyFill="1" applyBorder="1" applyAlignment="1">
      <alignment horizontal="center" vertical="center"/>
    </xf>
    <xf numFmtId="0" fontId="9" fillId="8" borderId="4" xfId="0" applyFont="1" applyFill="1" applyBorder="1" applyAlignment="1">
      <alignment vertical="center" wrapText="1"/>
    </xf>
    <xf numFmtId="0" fontId="9" fillId="8" borderId="4" xfId="0" applyFont="1" applyFill="1" applyBorder="1" applyAlignment="1">
      <alignment horizontal="center"/>
    </xf>
    <xf numFmtId="44" fontId="9" fillId="8" borderId="4" xfId="2" applyFont="1" applyFill="1" applyBorder="1" applyAlignment="1">
      <alignment horizontal="right"/>
    </xf>
    <xf numFmtId="165" fontId="9" fillId="8" borderId="4" xfId="1" applyNumberFormat="1" applyFont="1" applyFill="1" applyBorder="1" applyAlignment="1">
      <alignment vertical="center" wrapText="1"/>
    </xf>
    <xf numFmtId="0" fontId="15" fillId="8" borderId="4" xfId="0" applyFont="1" applyFill="1" applyBorder="1"/>
    <xf numFmtId="0" fontId="15" fillId="8" borderId="0" xfId="0" applyFont="1" applyFill="1"/>
    <xf numFmtId="165" fontId="9" fillId="8" borderId="4" xfId="1" applyNumberFormat="1" applyFont="1" applyFill="1" applyBorder="1" applyAlignment="1"/>
    <xf numFmtId="0" fontId="9" fillId="8" borderId="4" xfId="0" applyFont="1" applyFill="1" applyBorder="1" applyAlignment="1">
      <alignment horizontal="justify" vertical="center" wrapText="1"/>
    </xf>
    <xf numFmtId="0" fontId="9" fillId="8" borderId="4" xfId="0" applyFont="1" applyFill="1" applyBorder="1"/>
    <xf numFmtId="0" fontId="9" fillId="8" borderId="4" xfId="0" applyFont="1" applyFill="1" applyBorder="1" applyAlignment="1">
      <alignment horizontal="left" vertical="center" wrapText="1"/>
    </xf>
    <xf numFmtId="0" fontId="15" fillId="8" borderId="4" xfId="0" applyFont="1" applyFill="1" applyBorder="1" applyAlignment="1">
      <alignment horizontal="center"/>
    </xf>
    <xf numFmtId="44" fontId="15" fillId="8" borderId="4" xfId="2" applyFont="1" applyFill="1" applyBorder="1" applyAlignment="1">
      <alignment horizontal="right"/>
    </xf>
    <xf numFmtId="165" fontId="15" fillId="8" borderId="4" xfId="1" applyNumberFormat="1" applyFont="1" applyFill="1" applyBorder="1" applyAlignment="1"/>
    <xf numFmtId="0" fontId="9" fillId="9" borderId="4" xfId="0" applyFont="1" applyFill="1" applyBorder="1" applyAlignment="1">
      <alignment horizontal="right" vertical="center"/>
    </xf>
    <xf numFmtId="0" fontId="9" fillId="9" borderId="4" xfId="0" applyFont="1" applyFill="1" applyBorder="1" applyAlignment="1">
      <alignment horizontal="left" vertical="center" wrapText="1"/>
    </xf>
    <xf numFmtId="0" fontId="9" fillId="9" borderId="4" xfId="0" applyFont="1" applyFill="1" applyBorder="1" applyAlignment="1">
      <alignment horizontal="center" vertical="center" wrapText="1"/>
    </xf>
    <xf numFmtId="0" fontId="9" fillId="9" borderId="4" xfId="0" applyFont="1" applyFill="1" applyBorder="1" applyAlignment="1">
      <alignment horizontal="center" vertical="center"/>
    </xf>
    <xf numFmtId="0" fontId="13" fillId="9" borderId="4" xfId="0" applyFont="1" applyFill="1" applyBorder="1" applyAlignment="1">
      <alignment horizontal="center" vertical="center" wrapText="1"/>
    </xf>
    <xf numFmtId="0" fontId="9" fillId="9" borderId="4" xfId="0" applyFont="1" applyFill="1" applyBorder="1" applyAlignment="1">
      <alignment horizontal="justify" vertical="center" wrapText="1"/>
    </xf>
    <xf numFmtId="0" fontId="9" fillId="9" borderId="4" xfId="0" applyFont="1" applyFill="1" applyBorder="1" applyAlignment="1">
      <alignment vertical="center" wrapText="1"/>
    </xf>
    <xf numFmtId="4" fontId="9" fillId="9" borderId="4" xfId="0" applyNumberFormat="1" applyFont="1" applyFill="1" applyBorder="1" applyAlignment="1">
      <alignment horizontal="right" vertical="center" wrapText="1"/>
    </xf>
    <xf numFmtId="0" fontId="15" fillId="9" borderId="4" xfId="0" applyFont="1" applyFill="1" applyBorder="1"/>
    <xf numFmtId="0" fontId="15" fillId="9" borderId="0" xfId="0" applyFont="1" applyFill="1"/>
    <xf numFmtId="0" fontId="9" fillId="11" borderId="4" xfId="0" applyFont="1" applyFill="1" applyBorder="1" applyAlignment="1">
      <alignment horizontal="right" vertical="center"/>
    </xf>
    <xf numFmtId="0" fontId="9" fillId="11" borderId="4" xfId="0" applyFont="1" applyFill="1" applyBorder="1" applyAlignment="1">
      <alignment horizontal="left" vertical="center"/>
    </xf>
    <xf numFmtId="0" fontId="9" fillId="11" borderId="4" xfId="0" applyFont="1" applyFill="1" applyBorder="1" applyAlignment="1">
      <alignment horizontal="center" vertical="center" wrapText="1"/>
    </xf>
    <xf numFmtId="0" fontId="13" fillId="11" borderId="4" xfId="0" applyFont="1" applyFill="1" applyBorder="1" applyAlignment="1">
      <alignment vertical="center"/>
    </xf>
    <xf numFmtId="0" fontId="9" fillId="11" borderId="4" xfId="0" applyFont="1" applyFill="1" applyBorder="1" applyAlignment="1">
      <alignment horizontal="justify" vertical="center" wrapText="1"/>
    </xf>
    <xf numFmtId="44" fontId="9" fillId="11" borderId="4" xfId="2" applyFont="1" applyFill="1" applyBorder="1" applyAlignment="1">
      <alignment horizontal="right" vertical="center"/>
    </xf>
    <xf numFmtId="0" fontId="9" fillId="11" borderId="4" xfId="0" applyFont="1" applyFill="1" applyBorder="1" applyAlignment="1">
      <alignment vertical="center"/>
    </xf>
    <xf numFmtId="0" fontId="15" fillId="11" borderId="4" xfId="0" applyFont="1" applyFill="1" applyBorder="1"/>
    <xf numFmtId="0" fontId="15" fillId="11" borderId="0" xfId="0" applyFont="1" applyFill="1"/>
    <xf numFmtId="0" fontId="15" fillId="10" borderId="4" xfId="0" applyFont="1" applyFill="1" applyBorder="1" applyAlignment="1">
      <alignment horizontal="right"/>
    </xf>
    <xf numFmtId="0" fontId="9" fillId="10" borderId="4" xfId="0" applyFont="1" applyFill="1" applyBorder="1" applyAlignment="1">
      <alignment horizontal="left" vertical="center"/>
    </xf>
    <xf numFmtId="0" fontId="9" fillId="10" borderId="4" xfId="0" applyFont="1" applyFill="1" applyBorder="1" applyAlignment="1">
      <alignment horizontal="center" vertical="center" wrapText="1"/>
    </xf>
    <xf numFmtId="0" fontId="9" fillId="10" borderId="4" xfId="0" applyFont="1" applyFill="1" applyBorder="1" applyAlignment="1">
      <alignment vertical="center" wrapText="1"/>
    </xf>
    <xf numFmtId="0" fontId="9" fillId="10" borderId="4" xfId="0" applyFont="1" applyFill="1" applyBorder="1" applyAlignment="1">
      <alignment horizontal="center" vertical="center"/>
    </xf>
    <xf numFmtId="0" fontId="9" fillId="10" borderId="4" xfId="0" applyFont="1" applyFill="1" applyBorder="1" applyAlignment="1">
      <alignment horizontal="center"/>
    </xf>
    <xf numFmtId="166" fontId="9" fillId="10" borderId="4" xfId="1" applyNumberFormat="1" applyFont="1" applyFill="1" applyBorder="1" applyAlignment="1">
      <alignment horizontal="right" vertical="center" wrapText="1"/>
    </xf>
    <xf numFmtId="0" fontId="15" fillId="10" borderId="4" xfId="0" applyFont="1" applyFill="1" applyBorder="1"/>
    <xf numFmtId="0" fontId="15" fillId="10" borderId="0" xfId="0" applyFont="1" applyFill="1"/>
    <xf numFmtId="0" fontId="9" fillId="4" borderId="4" xfId="0" applyFont="1" applyFill="1" applyBorder="1" applyAlignment="1">
      <alignment horizontal="right" vertical="center" wrapText="1"/>
    </xf>
    <xf numFmtId="0" fontId="9" fillId="4" borderId="4" xfId="0" applyFont="1" applyFill="1" applyBorder="1" applyAlignment="1">
      <alignment horizontal="left" vertical="center" wrapText="1"/>
    </xf>
    <xf numFmtId="0" fontId="9" fillId="4" borderId="4" xfId="0" applyFont="1" applyFill="1" applyBorder="1" applyAlignment="1">
      <alignment horizontal="center" vertical="center" wrapText="1"/>
    </xf>
    <xf numFmtId="0" fontId="9" fillId="4" borderId="4" xfId="0" applyFont="1" applyFill="1" applyBorder="1" applyAlignment="1">
      <alignment horizontal="center" vertical="center"/>
    </xf>
    <xf numFmtId="44" fontId="9" fillId="4" borderId="4" xfId="0" applyNumberFormat="1" applyFont="1" applyFill="1" applyBorder="1" applyAlignment="1">
      <alignment horizontal="right" vertical="center" wrapText="1"/>
    </xf>
    <xf numFmtId="0" fontId="9" fillId="4" borderId="4" xfId="0" applyFont="1" applyFill="1" applyBorder="1" applyAlignment="1">
      <alignment vertical="center" wrapText="1"/>
    </xf>
    <xf numFmtId="0" fontId="15" fillId="4" borderId="4" xfId="0" applyFont="1" applyFill="1" applyBorder="1"/>
    <xf numFmtId="0" fontId="15" fillId="4" borderId="0" xfId="0" applyFont="1" applyFill="1"/>
    <xf numFmtId="0" fontId="15" fillId="0" borderId="0" xfId="0" applyFont="1" applyAlignment="1">
      <alignment horizontal="left"/>
    </xf>
    <xf numFmtId="0" fontId="15" fillId="0" borderId="0" xfId="0" applyFont="1" applyAlignment="1">
      <alignment horizontal="center"/>
    </xf>
    <xf numFmtId="43" fontId="15" fillId="0" borderId="0" xfId="0" applyNumberFormat="1" applyFont="1" applyAlignment="1">
      <alignment horizontal="right"/>
    </xf>
    <xf numFmtId="0" fontId="15" fillId="0" borderId="0" xfId="0" applyFont="1" applyAlignment="1">
      <alignment horizontal="right"/>
    </xf>
    <xf numFmtId="0" fontId="9" fillId="5" borderId="4" xfId="0" applyFont="1" applyFill="1" applyBorder="1" applyAlignment="1">
      <alignment horizontal="left" wrapText="1"/>
    </xf>
    <xf numFmtId="44" fontId="0" fillId="0" borderId="0" xfId="0" applyNumberFormat="1"/>
    <xf numFmtId="0" fontId="4" fillId="10" borderId="4" xfId="0" applyFont="1" applyFill="1" applyBorder="1" applyAlignment="1">
      <alignment horizontal="justify" vertical="center" wrapText="1"/>
    </xf>
    <xf numFmtId="0" fontId="0" fillId="7" borderId="4" xfId="0" applyFill="1" applyBorder="1" applyAlignment="1">
      <alignment horizontal="justify" vertical="center" wrapText="1"/>
    </xf>
    <xf numFmtId="44" fontId="0" fillId="7" borderId="4" xfId="2" applyFont="1" applyFill="1" applyBorder="1" applyAlignment="1">
      <alignment horizontal="justify" vertical="center" wrapText="1"/>
    </xf>
    <xf numFmtId="0" fontId="8" fillId="12" borderId="4" xfId="0" applyFont="1" applyFill="1" applyBorder="1"/>
    <xf numFmtId="0" fontId="5" fillId="4" borderId="4" xfId="0" applyFont="1" applyFill="1" applyBorder="1" applyAlignment="1">
      <alignment horizontal="left" vertical="center" wrapText="1"/>
    </xf>
    <xf numFmtId="44" fontId="0" fillId="6" borderId="4" xfId="2" applyFont="1" applyFill="1" applyBorder="1"/>
    <xf numFmtId="0" fontId="13" fillId="2" borderId="1" xfId="0" applyFont="1" applyFill="1" applyBorder="1" applyAlignment="1">
      <alignment vertical="center" wrapText="1"/>
    </xf>
    <xf numFmtId="0" fontId="0" fillId="6" borderId="1" xfId="0" applyFill="1" applyBorder="1"/>
    <xf numFmtId="0" fontId="0" fillId="6" borderId="0" xfId="0" applyFill="1" applyAlignment="1">
      <alignment horizontal="left"/>
    </xf>
    <xf numFmtId="0" fontId="0" fillId="6" borderId="0" xfId="0" applyFill="1" applyAlignment="1">
      <alignment horizontal="center"/>
    </xf>
    <xf numFmtId="44" fontId="10" fillId="6" borderId="4" xfId="0" applyNumberFormat="1" applyFont="1" applyFill="1" applyBorder="1"/>
    <xf numFmtId="44" fontId="10" fillId="6" borderId="4" xfId="2" applyFont="1" applyFill="1" applyBorder="1"/>
    <xf numFmtId="44" fontId="10" fillId="11" borderId="0" xfId="0" applyNumberFormat="1" applyFont="1" applyFill="1"/>
    <xf numFmtId="0" fontId="0" fillId="12" borderId="0" xfId="0" applyFill="1"/>
    <xf numFmtId="0" fontId="6" fillId="11" borderId="4" xfId="0" applyFont="1" applyFill="1" applyBorder="1" applyAlignment="1">
      <alignment horizontal="justify" vertical="center" wrapText="1"/>
    </xf>
    <xf numFmtId="0" fontId="0" fillId="12" borderId="5" xfId="0" applyFill="1" applyBorder="1"/>
    <xf numFmtId="0" fontId="20" fillId="2" borderId="4" xfId="0" applyFont="1" applyFill="1" applyBorder="1" applyAlignment="1">
      <alignment vertical="center" wrapText="1"/>
    </xf>
    <xf numFmtId="0" fontId="21" fillId="2" borderId="4" xfId="0" applyFont="1" applyFill="1" applyBorder="1" applyAlignment="1">
      <alignment horizontal="left" vertical="center" wrapText="1"/>
    </xf>
    <xf numFmtId="0" fontId="0" fillId="12" borderId="4" xfId="0" applyFill="1" applyBorder="1"/>
    <xf numFmtId="44" fontId="0" fillId="10" borderId="4" xfId="2" applyFont="1" applyFill="1" applyBorder="1" applyAlignment="1">
      <alignment horizontal="justify" vertical="center"/>
    </xf>
    <xf numFmtId="0" fontId="4" fillId="13" borderId="4" xfId="0" applyFont="1" applyFill="1" applyBorder="1" applyAlignment="1">
      <alignment horizontal="right" vertical="center" wrapText="1"/>
    </xf>
    <xf numFmtId="0" fontId="4" fillId="13" borderId="4" xfId="0" applyFont="1" applyFill="1" applyBorder="1" applyAlignment="1">
      <alignment horizontal="left" vertical="center" wrapText="1"/>
    </xf>
    <xf numFmtId="0" fontId="4" fillId="13" borderId="4" xfId="0" applyFont="1" applyFill="1" applyBorder="1" applyAlignment="1">
      <alignment horizontal="center" vertical="center" wrapText="1"/>
    </xf>
    <xf numFmtId="0" fontId="4" fillId="13" borderId="4" xfId="0" applyFont="1" applyFill="1" applyBorder="1" applyAlignment="1">
      <alignment horizontal="justify" vertical="center" wrapText="1"/>
    </xf>
    <xf numFmtId="44" fontId="4" fillId="13" borderId="4" xfId="0" applyNumberFormat="1" applyFont="1" applyFill="1" applyBorder="1" applyAlignment="1">
      <alignment horizontal="right" vertical="center" wrapText="1"/>
    </xf>
    <xf numFmtId="0" fontId="4" fillId="13" borderId="4" xfId="0" applyFont="1" applyFill="1" applyBorder="1" applyAlignment="1">
      <alignment vertical="center" wrapText="1"/>
    </xf>
    <xf numFmtId="0" fontId="0" fillId="13" borderId="4" xfId="0" applyFill="1" applyBorder="1"/>
    <xf numFmtId="0" fontId="11" fillId="13" borderId="0" xfId="0" applyFont="1" applyFill="1" applyAlignment="1">
      <alignment horizontal="center"/>
    </xf>
    <xf numFmtId="43" fontId="11" fillId="13" borderId="0" xfId="0" applyNumberFormat="1" applyFont="1" applyFill="1" applyAlignment="1">
      <alignment horizontal="right"/>
    </xf>
    <xf numFmtId="44" fontId="8" fillId="13" borderId="0" xfId="2" applyFont="1" applyFill="1"/>
    <xf numFmtId="0" fontId="0" fillId="10" borderId="8" xfId="0" applyFill="1" applyBorder="1" applyAlignment="1">
      <alignment vertical="center" wrapText="1"/>
    </xf>
    <xf numFmtId="0" fontId="0" fillId="10" borderId="8" xfId="0" applyFill="1" applyBorder="1" applyAlignment="1">
      <alignment vertical="center"/>
    </xf>
    <xf numFmtId="0" fontId="0" fillId="10" borderId="8" xfId="0" applyFill="1" applyBorder="1" applyAlignment="1">
      <alignment horizontal="left" vertical="top" wrapText="1"/>
    </xf>
    <xf numFmtId="0" fontId="0" fillId="10" borderId="8" xfId="0" applyFill="1" applyBorder="1" applyAlignment="1">
      <alignment horizontal="center" vertical="center"/>
    </xf>
    <xf numFmtId="0" fontId="0" fillId="10" borderId="8" xfId="0" applyFill="1" applyBorder="1" applyAlignment="1">
      <alignment horizontal="center" vertical="center" wrapText="1"/>
    </xf>
    <xf numFmtId="4" fontId="0" fillId="10" borderId="8" xfId="0" applyNumberFormat="1" applyFill="1" applyBorder="1" applyAlignment="1">
      <alignment horizontal="center" vertical="center" wrapText="1"/>
    </xf>
    <xf numFmtId="0" fontId="0" fillId="10" borderId="9" xfId="0" applyFill="1" applyBorder="1" applyAlignment="1">
      <alignment horizontal="center" vertical="center" wrapText="1"/>
    </xf>
    <xf numFmtId="3" fontId="0" fillId="10" borderId="8" xfId="0" applyNumberFormat="1" applyFill="1" applyBorder="1" applyAlignment="1">
      <alignment horizontal="center" vertical="center" wrapText="1"/>
    </xf>
    <xf numFmtId="0" fontId="12" fillId="5" borderId="0" xfId="0" applyFont="1" applyFill="1" applyAlignment="1">
      <alignment horizontal="justify" wrapText="1"/>
    </xf>
    <xf numFmtId="44" fontId="0" fillId="5" borderId="4" xfId="2" applyFont="1" applyFill="1" applyBorder="1"/>
    <xf numFmtId="0" fontId="0" fillId="10" borderId="11" xfId="0" applyFill="1" applyBorder="1" applyAlignment="1">
      <alignment vertical="center" wrapText="1"/>
    </xf>
    <xf numFmtId="44" fontId="0" fillId="8" borderId="4" xfId="2" applyFont="1" applyFill="1" applyBorder="1"/>
    <xf numFmtId="0" fontId="0" fillId="8" borderId="4" xfId="0" applyFill="1" applyBorder="1" applyAlignment="1">
      <alignment horizontal="justify" wrapText="1"/>
    </xf>
    <xf numFmtId="0" fontId="0" fillId="8" borderId="4" xfId="0" applyFill="1" applyBorder="1" applyAlignment="1">
      <alignment horizontal="justify" vertical="center" wrapText="1"/>
    </xf>
    <xf numFmtId="44" fontId="0" fillId="8" borderId="4" xfId="0" applyNumberFormat="1" applyFill="1" applyBorder="1"/>
    <xf numFmtId="44" fontId="0" fillId="8" borderId="5" xfId="2" applyFont="1" applyFill="1" applyBorder="1" applyAlignment="1">
      <alignment horizontal="center"/>
    </xf>
    <xf numFmtId="0" fontId="10" fillId="0" borderId="0" xfId="0" applyFont="1"/>
    <xf numFmtId="44" fontId="0" fillId="6" borderId="4" xfId="2" applyFont="1" applyFill="1" applyBorder="1" applyAlignment="1">
      <alignment horizontal="right"/>
    </xf>
    <xf numFmtId="6" fontId="0" fillId="6" borderId="4" xfId="0" applyNumberFormat="1" applyFill="1" applyBorder="1" applyAlignment="1">
      <alignment horizontal="right"/>
    </xf>
    <xf numFmtId="0" fontId="8" fillId="5" borderId="0" xfId="0" applyFont="1" applyFill="1" applyAlignment="1">
      <alignment horizontal="center"/>
    </xf>
    <xf numFmtId="43" fontId="8" fillId="5" borderId="0" xfId="0" applyNumberFormat="1" applyFont="1" applyFill="1" applyAlignment="1">
      <alignment horizontal="right"/>
    </xf>
    <xf numFmtId="0" fontId="8" fillId="5" borderId="0" xfId="0" applyFont="1" applyFill="1"/>
    <xf numFmtId="44" fontId="8" fillId="5" borderId="0" xfId="2" applyFont="1" applyFill="1"/>
    <xf numFmtId="0" fontId="0" fillId="5" borderId="0" xfId="0" applyFill="1" applyAlignment="1">
      <alignment horizontal="justify" vertical="center" wrapText="1"/>
    </xf>
    <xf numFmtId="44" fontId="12" fillId="5" borderId="0" xfId="2" applyFont="1" applyFill="1" applyAlignment="1">
      <alignment horizontal="justify" vertical="center" wrapText="1"/>
    </xf>
    <xf numFmtId="0" fontId="12" fillId="5" borderId="0" xfId="0" applyFont="1" applyFill="1" applyAlignment="1">
      <alignment horizontal="justify" vertical="center" wrapText="1"/>
    </xf>
    <xf numFmtId="0" fontId="12" fillId="8" borderId="4" xfId="0" applyFont="1" applyFill="1" applyBorder="1" applyAlignment="1">
      <alignment horizontal="justify" vertical="center" wrapText="1"/>
    </xf>
    <xf numFmtId="44" fontId="0" fillId="0" borderId="4" xfId="0" applyNumberFormat="1" applyBorder="1"/>
    <xf numFmtId="0" fontId="0" fillId="8" borderId="0" xfId="0" applyFill="1" applyAlignment="1">
      <alignment horizontal="left"/>
    </xf>
    <xf numFmtId="0" fontId="0" fillId="8" borderId="0" xfId="0" applyFill="1" applyAlignment="1">
      <alignment horizontal="center"/>
    </xf>
    <xf numFmtId="44" fontId="10" fillId="8" borderId="0" xfId="2" applyFont="1" applyFill="1"/>
    <xf numFmtId="44" fontId="0" fillId="13" borderId="4" xfId="2" applyFont="1" applyFill="1" applyBorder="1" applyAlignment="1">
      <alignment horizontal="justify" vertical="center" wrapText="1"/>
    </xf>
    <xf numFmtId="44" fontId="1" fillId="8" borderId="4" xfId="2" applyFont="1" applyFill="1" applyBorder="1"/>
    <xf numFmtId="168" fontId="0" fillId="0" borderId="4" xfId="0" applyNumberFormat="1" applyBorder="1"/>
    <xf numFmtId="0" fontId="20" fillId="14" borderId="4" xfId="0" applyFont="1" applyFill="1" applyBorder="1" applyAlignment="1">
      <alignment vertical="center" wrapText="1"/>
    </xf>
    <xf numFmtId="0" fontId="6" fillId="14" borderId="0" xfId="0" applyFont="1" applyFill="1" applyAlignment="1">
      <alignment horizontal="center" vertical="center"/>
    </xf>
    <xf numFmtId="0" fontId="4" fillId="8" borderId="5" xfId="0" applyFont="1" applyFill="1" applyBorder="1"/>
    <xf numFmtId="165" fontId="22" fillId="8" borderId="4" xfId="1" applyNumberFormat="1" applyFont="1" applyFill="1" applyBorder="1" applyAlignment="1">
      <alignment horizontal="justify" vertical="center" wrapText="1"/>
    </xf>
    <xf numFmtId="0" fontId="6" fillId="2" borderId="5" xfId="0" applyFont="1" applyFill="1" applyBorder="1" applyAlignment="1">
      <alignment horizontal="center" vertical="center"/>
    </xf>
    <xf numFmtId="0" fontId="4" fillId="15" borderId="4" xfId="0" applyFont="1" applyFill="1" applyBorder="1"/>
    <xf numFmtId="44" fontId="0" fillId="15" borderId="4" xfId="2" applyFont="1" applyFill="1" applyBorder="1"/>
    <xf numFmtId="0" fontId="0" fillId="15" borderId="4" xfId="0" applyFill="1" applyBorder="1"/>
    <xf numFmtId="0" fontId="0" fillId="14" borderId="4" xfId="0" applyFill="1" applyBorder="1"/>
    <xf numFmtId="0" fontId="0" fillId="7" borderId="4" xfId="0" applyFill="1" applyBorder="1" applyAlignment="1">
      <alignment horizontal="right" vertical="center" wrapText="1"/>
    </xf>
    <xf numFmtId="44" fontId="0" fillId="7" borderId="4" xfId="2" applyFont="1" applyFill="1" applyBorder="1" applyAlignment="1">
      <alignment horizontal="justify" vertical="center"/>
    </xf>
    <xf numFmtId="0" fontId="0" fillId="0" borderId="0" xfId="0" applyAlignment="1">
      <alignment horizontal="justify" vertical="center"/>
    </xf>
    <xf numFmtId="44" fontId="8" fillId="7" borderId="0" xfId="0" applyNumberFormat="1" applyFont="1" applyFill="1" applyAlignment="1">
      <alignment horizontal="justify" vertical="center"/>
    </xf>
    <xf numFmtId="0" fontId="0" fillId="7" borderId="4" xfId="0" applyFill="1" applyBorder="1" applyAlignment="1">
      <alignment horizontal="right" vertical="center"/>
    </xf>
    <xf numFmtId="44" fontId="10" fillId="7" borderId="4" xfId="0" applyNumberFormat="1" applyFont="1" applyFill="1" applyBorder="1"/>
    <xf numFmtId="168" fontId="10" fillId="7" borderId="4" xfId="0" applyNumberFormat="1" applyFont="1" applyFill="1" applyBorder="1"/>
    <xf numFmtId="169" fontId="0" fillId="8" borderId="4" xfId="2" applyNumberFormat="1" applyFont="1" applyFill="1" applyBorder="1"/>
    <xf numFmtId="0" fontId="22" fillId="8" borderId="4" xfId="0" applyFont="1" applyFill="1" applyBorder="1"/>
    <xf numFmtId="0" fontId="22" fillId="8" borderId="4" xfId="0" applyFont="1" applyFill="1" applyBorder="1" applyAlignment="1">
      <alignment horizontal="justify" wrapText="1"/>
    </xf>
    <xf numFmtId="44" fontId="12" fillId="8" borderId="4" xfId="2" applyFont="1" applyFill="1" applyBorder="1"/>
    <xf numFmtId="167" fontId="0" fillId="8" borderId="4" xfId="0" applyNumberFormat="1" applyFill="1" applyBorder="1"/>
    <xf numFmtId="0" fontId="22" fillId="8" borderId="4" xfId="0" applyFont="1" applyFill="1" applyBorder="1" applyAlignment="1">
      <alignment horizontal="justify" vertical="center" wrapText="1"/>
    </xf>
    <xf numFmtId="165" fontId="0" fillId="8" borderId="4" xfId="1" applyNumberFormat="1" applyFont="1" applyFill="1" applyBorder="1" applyAlignment="1">
      <alignment horizontal="justify" vertical="center" wrapText="1"/>
    </xf>
    <xf numFmtId="44" fontId="12" fillId="8" borderId="4" xfId="2" applyFont="1" applyFill="1" applyBorder="1" applyAlignment="1">
      <alignment horizontal="justify" vertical="center" wrapText="1"/>
    </xf>
    <xf numFmtId="0" fontId="6" fillId="14" borderId="4" xfId="0" applyFont="1" applyFill="1" applyBorder="1" applyAlignment="1">
      <alignment horizontal="center" vertical="center"/>
    </xf>
    <xf numFmtId="0" fontId="0" fillId="14" borderId="0" xfId="0" applyFill="1"/>
    <xf numFmtId="0" fontId="29" fillId="14" borderId="4" xfId="0" applyFont="1" applyFill="1" applyBorder="1" applyAlignment="1">
      <alignment horizontal="center" vertical="center" wrapText="1"/>
    </xf>
    <xf numFmtId="0" fontId="6" fillId="16" borderId="5" xfId="0" applyFont="1" applyFill="1" applyBorder="1" applyAlignment="1">
      <alignment horizontal="center" vertical="center"/>
    </xf>
    <xf numFmtId="0" fontId="0" fillId="16" borderId="0" xfId="0" applyFill="1"/>
    <xf numFmtId="0" fontId="21" fillId="16" borderId="1" xfId="0" applyFont="1" applyFill="1" applyBorder="1" applyAlignment="1">
      <alignment horizontal="center" vertical="center" wrapText="1"/>
    </xf>
    <xf numFmtId="0" fontId="19" fillId="6" borderId="4" xfId="0" applyFont="1" applyFill="1" applyBorder="1" applyAlignment="1">
      <alignment horizontal="justify" vertical="center" wrapText="1"/>
    </xf>
    <xf numFmtId="0" fontId="22" fillId="11" borderId="4" xfId="0" applyFont="1" applyFill="1" applyBorder="1" applyAlignment="1">
      <alignment vertical="center"/>
    </xf>
    <xf numFmtId="0" fontId="0" fillId="9" borderId="4" xfId="0" applyFill="1" applyBorder="1" applyAlignment="1">
      <alignment horizontal="justify" vertical="center" wrapText="1"/>
    </xf>
    <xf numFmtId="0" fontId="22" fillId="11" borderId="4" xfId="0" applyFont="1" applyFill="1" applyBorder="1" applyAlignment="1">
      <alignment horizontal="justify" vertical="center" wrapText="1"/>
    </xf>
    <xf numFmtId="0" fontId="22" fillId="10" borderId="4" xfId="0" applyFont="1" applyFill="1" applyBorder="1" applyAlignment="1">
      <alignment horizontal="justify" vertical="center" wrapText="1"/>
    </xf>
    <xf numFmtId="0" fontId="29" fillId="14" borderId="1" xfId="0" applyFont="1" applyFill="1" applyBorder="1" applyAlignment="1">
      <alignment horizontal="center" vertical="center" wrapText="1"/>
    </xf>
    <xf numFmtId="0" fontId="20" fillId="14" borderId="4" xfId="0" applyFont="1" applyFill="1" applyBorder="1" applyAlignment="1">
      <alignment horizontal="center" wrapText="1"/>
    </xf>
    <xf numFmtId="0" fontId="20" fillId="14" borderId="4" xfId="0" applyFont="1" applyFill="1" applyBorder="1" applyAlignment="1">
      <alignment horizontal="justify" vertical="center" wrapText="1"/>
    </xf>
    <xf numFmtId="0" fontId="20" fillId="12" borderId="4" xfId="0" applyFont="1" applyFill="1" applyBorder="1" applyAlignment="1">
      <alignment horizontal="center"/>
    </xf>
    <xf numFmtId="0" fontId="20" fillId="12" borderId="4" xfId="0" applyFont="1" applyFill="1" applyBorder="1" applyAlignment="1">
      <alignment horizontal="center" wrapText="1"/>
    </xf>
    <xf numFmtId="44" fontId="12" fillId="11" borderId="4" xfId="2" applyFont="1" applyFill="1" applyBorder="1"/>
    <xf numFmtId="44" fontId="12" fillId="11" borderId="4" xfId="2" applyFont="1" applyFill="1" applyBorder="1" applyAlignment="1">
      <alignment horizontal="right"/>
    </xf>
    <xf numFmtId="0" fontId="22" fillId="11" borderId="4" xfId="0" applyFont="1" applyFill="1" applyBorder="1" applyAlignment="1">
      <alignment horizontal="center" vertical="center"/>
    </xf>
    <xf numFmtId="0" fontId="12" fillId="11" borderId="4" xfId="0" applyFont="1" applyFill="1" applyBorder="1"/>
    <xf numFmtId="0" fontId="20" fillId="14" borderId="4" xfId="0" applyFont="1" applyFill="1" applyBorder="1" applyAlignment="1">
      <alignment horizontal="center" vertical="center" wrapText="1"/>
    </xf>
    <xf numFmtId="0" fontId="21" fillId="14" borderId="4" xfId="0" applyFont="1" applyFill="1" applyBorder="1" applyAlignment="1">
      <alignment horizontal="center" vertical="center" wrapText="1"/>
    </xf>
    <xf numFmtId="44" fontId="0" fillId="0" borderId="4" xfId="0" applyNumberFormat="1" applyBorder="1" applyAlignment="1">
      <alignment horizontal="justify" vertical="center" wrapText="1"/>
    </xf>
    <xf numFmtId="0" fontId="12" fillId="13" borderId="4" xfId="0" applyFont="1" applyFill="1" applyBorder="1" applyAlignment="1">
      <alignment horizontal="justify" vertical="center" wrapText="1"/>
    </xf>
    <xf numFmtId="44" fontId="4" fillId="13" borderId="4" xfId="2" applyFont="1" applyFill="1" applyBorder="1" applyAlignment="1">
      <alignment vertical="center" wrapText="1"/>
    </xf>
    <xf numFmtId="44" fontId="0" fillId="0" borderId="0" xfId="0" applyNumberFormat="1" applyAlignment="1">
      <alignment horizontal="right"/>
    </xf>
    <xf numFmtId="0" fontId="28" fillId="12" borderId="4" xfId="0" applyFont="1" applyFill="1" applyBorder="1" applyAlignment="1">
      <alignment horizontal="center" vertical="center" wrapText="1"/>
    </xf>
    <xf numFmtId="168" fontId="0" fillId="8" borderId="4" xfId="0" applyNumberFormat="1" applyFill="1" applyBorder="1"/>
    <xf numFmtId="170" fontId="0" fillId="7" borderId="4" xfId="2" applyNumberFormat="1" applyFont="1" applyFill="1" applyBorder="1" applyAlignment="1">
      <alignment horizontal="center" vertical="center"/>
    </xf>
    <xf numFmtId="168" fontId="0" fillId="7" borderId="4" xfId="0" applyNumberFormat="1" applyFill="1" applyBorder="1" applyAlignment="1">
      <alignment horizontal="center" vertical="center"/>
    </xf>
    <xf numFmtId="170" fontId="0" fillId="7" borderId="4" xfId="0" applyNumberFormat="1" applyFill="1" applyBorder="1" applyAlignment="1">
      <alignment horizontal="center" vertical="center"/>
    </xf>
    <xf numFmtId="165" fontId="4" fillId="8" borderId="4" xfId="1" applyNumberFormat="1" applyFont="1" applyFill="1" applyBorder="1" applyAlignment="1">
      <alignment horizontal="center" vertical="center" wrapText="1"/>
    </xf>
    <xf numFmtId="0" fontId="0" fillId="8" borderId="4" xfId="0" applyFill="1" applyBorder="1" applyAlignment="1">
      <alignment horizontal="center" vertical="center"/>
    </xf>
    <xf numFmtId="165" fontId="4" fillId="8" borderId="4" xfId="1" applyNumberFormat="1" applyFont="1" applyFill="1" applyBorder="1" applyAlignment="1">
      <alignment horizontal="center" vertical="center"/>
    </xf>
    <xf numFmtId="44" fontId="0" fillId="8" borderId="4" xfId="2" applyFont="1" applyFill="1" applyBorder="1" applyAlignment="1">
      <alignment horizontal="center" vertical="center"/>
    </xf>
    <xf numFmtId="0" fontId="15" fillId="8" borderId="4" xfId="0" applyFont="1" applyFill="1" applyBorder="1" applyAlignment="1">
      <alignment horizontal="justify" vertical="center" wrapText="1"/>
    </xf>
    <xf numFmtId="0" fontId="21" fillId="16" borderId="4" xfId="0" applyFont="1" applyFill="1" applyBorder="1" applyAlignment="1">
      <alignment horizontal="center" vertical="center" wrapText="1"/>
    </xf>
    <xf numFmtId="0" fontId="4" fillId="8" borderId="7" xfId="0" applyFont="1" applyFill="1" applyBorder="1" applyAlignment="1">
      <alignment horizontal="justify" vertical="center" wrapText="1"/>
    </xf>
    <xf numFmtId="44" fontId="0" fillId="8" borderId="7" xfId="2" applyFont="1" applyFill="1" applyBorder="1" applyAlignment="1">
      <alignment horizontal="justify" vertical="center" wrapText="1"/>
    </xf>
    <xf numFmtId="0" fontId="10" fillId="14" borderId="4" xfId="0" applyFont="1" applyFill="1" applyBorder="1"/>
    <xf numFmtId="2" fontId="28" fillId="0" borderId="4" xfId="0" applyNumberFormat="1" applyFont="1" applyBorder="1"/>
    <xf numFmtId="0" fontId="15" fillId="5" borderId="4" xfId="0" applyFont="1" applyFill="1" applyBorder="1" applyAlignment="1">
      <alignment horizontal="center"/>
    </xf>
    <xf numFmtId="0" fontId="13" fillId="2" borderId="1" xfId="0" applyFont="1" applyFill="1" applyBorder="1" applyAlignment="1">
      <alignment horizontal="center" vertical="center"/>
    </xf>
    <xf numFmtId="0" fontId="13" fillId="2" borderId="2" xfId="0" applyFont="1" applyFill="1" applyBorder="1" applyAlignment="1">
      <alignment horizontal="center" vertical="center"/>
    </xf>
    <xf numFmtId="0" fontId="13" fillId="2" borderId="3" xfId="0" applyFont="1" applyFill="1" applyBorder="1" applyAlignment="1">
      <alignment horizontal="center" vertical="center"/>
    </xf>
    <xf numFmtId="0" fontId="9" fillId="5" borderId="4" xfId="0" applyFont="1" applyFill="1" applyBorder="1" applyAlignment="1">
      <alignment horizontal="center" wrapText="1"/>
    </xf>
    <xf numFmtId="0" fontId="9" fillId="5" borderId="4" xfId="0" applyFont="1" applyFill="1" applyBorder="1"/>
    <xf numFmtId="0" fontId="9" fillId="5" borderId="4" xfId="0" applyFont="1" applyFill="1" applyBorder="1" applyAlignment="1">
      <alignment horizontal="center" vertical="center" wrapText="1"/>
    </xf>
    <xf numFmtId="0" fontId="9" fillId="5" borderId="4" xfId="0" applyFont="1" applyFill="1" applyBorder="1" applyAlignment="1">
      <alignment horizontal="center"/>
    </xf>
    <xf numFmtId="43" fontId="9" fillId="5" borderId="4" xfId="1" applyFont="1" applyFill="1" applyBorder="1" applyAlignment="1">
      <alignment horizontal="right"/>
    </xf>
    <xf numFmtId="164" fontId="9" fillId="5" borderId="4" xfId="0" applyNumberFormat="1" applyFont="1" applyFill="1" applyBorder="1" applyAlignment="1">
      <alignment horizontal="right" vertical="center" wrapText="1"/>
    </xf>
    <xf numFmtId="0" fontId="9" fillId="5" borderId="4" xfId="0" applyFont="1" applyFill="1" applyBorder="1" applyAlignment="1">
      <alignment vertical="center" wrapText="1"/>
    </xf>
    <xf numFmtId="0" fontId="9" fillId="5" borderId="4" xfId="0" applyFont="1" applyFill="1" applyBorder="1" applyAlignment="1">
      <alignment horizontal="left"/>
    </xf>
    <xf numFmtId="0" fontId="9" fillId="5" borderId="4" xfId="0" applyFont="1" applyFill="1" applyBorder="1" applyAlignment="1">
      <alignment horizontal="left" wrapText="1"/>
    </xf>
    <xf numFmtId="0" fontId="13" fillId="3" borderId="4" xfId="0" applyFont="1" applyFill="1" applyBorder="1" applyAlignment="1">
      <alignment horizontal="center" vertical="center"/>
    </xf>
    <xf numFmtId="0" fontId="13" fillId="2" borderId="4" xfId="0" applyFont="1" applyFill="1" applyBorder="1" applyAlignment="1">
      <alignment horizontal="center" vertical="center"/>
    </xf>
    <xf numFmtId="0" fontId="15" fillId="5" borderId="4" xfId="0" applyFont="1" applyFill="1" applyBorder="1" applyAlignment="1">
      <alignment horizontal="right"/>
    </xf>
    <xf numFmtId="0" fontId="9" fillId="5" borderId="5" xfId="0" applyFont="1" applyFill="1" applyBorder="1" applyAlignment="1">
      <alignment horizontal="center" wrapText="1"/>
    </xf>
    <xf numFmtId="0" fontId="9" fillId="5" borderId="6" xfId="0" applyFont="1" applyFill="1" applyBorder="1" applyAlignment="1">
      <alignment horizontal="center" wrapText="1"/>
    </xf>
    <xf numFmtId="0" fontId="9" fillId="5" borderId="7" xfId="0" applyFont="1" applyFill="1" applyBorder="1" applyAlignment="1">
      <alignment horizontal="center" wrapText="1"/>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4" xfId="0" applyFont="1" applyFill="1" applyBorder="1" applyAlignment="1">
      <alignment horizontal="center" vertical="center"/>
    </xf>
    <xf numFmtId="0" fontId="0" fillId="8" borderId="5" xfId="0" applyFill="1" applyBorder="1" applyAlignment="1">
      <alignment horizontal="justify" vertical="center" wrapText="1"/>
    </xf>
    <xf numFmtId="0" fontId="0" fillId="8" borderId="7" xfId="0" applyFill="1" applyBorder="1" applyAlignment="1">
      <alignment horizontal="justify" vertical="center" wrapText="1"/>
    </xf>
    <xf numFmtId="0" fontId="6" fillId="2" borderId="3" xfId="0" applyFont="1" applyFill="1" applyBorder="1" applyAlignment="1">
      <alignment horizontal="center" vertical="center"/>
    </xf>
    <xf numFmtId="44" fontId="0" fillId="8" borderId="5" xfId="2" applyFont="1" applyFill="1" applyBorder="1" applyAlignment="1">
      <alignment horizontal="center"/>
    </xf>
    <xf numFmtId="44" fontId="0" fillId="8" borderId="7" xfId="2" applyFont="1" applyFill="1" applyBorder="1" applyAlignment="1">
      <alignment horizontal="center"/>
    </xf>
    <xf numFmtId="0" fontId="6" fillId="3" borderId="4" xfId="0" applyFont="1" applyFill="1" applyBorder="1" applyAlignment="1">
      <alignment horizontal="center" vertical="center"/>
    </xf>
    <xf numFmtId="0" fontId="0" fillId="5" borderId="4" xfId="0" applyFill="1" applyBorder="1" applyAlignment="1">
      <alignment horizontal="right"/>
    </xf>
    <xf numFmtId="0" fontId="4" fillId="5" borderId="4" xfId="0" applyFont="1" applyFill="1" applyBorder="1" applyAlignment="1">
      <alignment horizontal="left"/>
    </xf>
    <xf numFmtId="0" fontId="4" fillId="5" borderId="4" xfId="0" applyFont="1" applyFill="1" applyBorder="1" applyAlignment="1">
      <alignment horizontal="center" wrapText="1"/>
    </xf>
    <xf numFmtId="0" fontId="4" fillId="5" borderId="4" xfId="0" applyFont="1" applyFill="1" applyBorder="1" applyAlignment="1">
      <alignment horizontal="center" vertical="center" wrapText="1"/>
    </xf>
    <xf numFmtId="0" fontId="0" fillId="5" borderId="5" xfId="0" applyFill="1" applyBorder="1" applyAlignment="1">
      <alignment horizontal="right"/>
    </xf>
    <xf numFmtId="0" fontId="0" fillId="5" borderId="6" xfId="0" applyFill="1" applyBorder="1" applyAlignment="1">
      <alignment horizontal="right"/>
    </xf>
    <xf numFmtId="0" fontId="0" fillId="5" borderId="7" xfId="0" applyFill="1" applyBorder="1" applyAlignment="1">
      <alignment horizontal="right"/>
    </xf>
    <xf numFmtId="0" fontId="0" fillId="5" borderId="10" xfId="0" applyFill="1" applyBorder="1" applyAlignment="1">
      <alignment horizontal="justify" vertical="center" wrapText="1"/>
    </xf>
    <xf numFmtId="0" fontId="4" fillId="5" borderId="5" xfId="0" applyFont="1" applyFill="1" applyBorder="1" applyAlignment="1">
      <alignment horizontal="right" vertical="center" wrapText="1"/>
    </xf>
    <xf numFmtId="0" fontId="4" fillId="5" borderId="6" xfId="0" applyFont="1" applyFill="1" applyBorder="1" applyAlignment="1">
      <alignment horizontal="right" vertical="center" wrapText="1"/>
    </xf>
    <xf numFmtId="0" fontId="4" fillId="5" borderId="7" xfId="0" applyFont="1" applyFill="1" applyBorder="1" applyAlignment="1">
      <alignment horizontal="right" vertical="center" wrapText="1"/>
    </xf>
    <xf numFmtId="164" fontId="4" fillId="5" borderId="4" xfId="0" applyNumberFormat="1" applyFont="1" applyFill="1" applyBorder="1" applyAlignment="1">
      <alignment horizontal="right" vertical="center" wrapText="1"/>
    </xf>
    <xf numFmtId="0" fontId="4" fillId="5" borderId="4" xfId="0" applyFont="1" applyFill="1" applyBorder="1" applyAlignment="1">
      <alignment vertical="center" wrapText="1"/>
    </xf>
    <xf numFmtId="0" fontId="0" fillId="5" borderId="4" xfId="0" applyFill="1" applyBorder="1" applyAlignment="1">
      <alignment horizontal="center"/>
    </xf>
    <xf numFmtId="44" fontId="12" fillId="5" borderId="10" xfId="2" applyFont="1" applyFill="1" applyBorder="1" applyAlignment="1">
      <alignment horizontal="justify" vertical="center" wrapText="1"/>
    </xf>
    <xf numFmtId="0" fontId="0" fillId="5" borderId="5" xfId="0" applyFill="1" applyBorder="1" applyAlignment="1">
      <alignment horizontal="center"/>
    </xf>
    <xf numFmtId="0" fontId="0" fillId="5" borderId="7" xfId="0" applyFill="1" applyBorder="1" applyAlignment="1">
      <alignment horizontal="center"/>
    </xf>
    <xf numFmtId="0" fontId="4" fillId="5" borderId="5" xfId="0" applyFont="1" applyFill="1" applyBorder="1" applyAlignment="1">
      <alignment horizontal="center"/>
    </xf>
    <xf numFmtId="0" fontId="4" fillId="5" borderId="7" xfId="0" applyFont="1" applyFill="1" applyBorder="1" applyAlignment="1">
      <alignment horizontal="center"/>
    </xf>
    <xf numFmtId="0" fontId="4" fillId="5" borderId="4" xfId="0" applyFont="1" applyFill="1" applyBorder="1" applyAlignment="1">
      <alignment horizontal="center"/>
    </xf>
    <xf numFmtId="43" fontId="4" fillId="5" borderId="4" xfId="1" applyFont="1" applyFill="1" applyBorder="1" applyAlignment="1">
      <alignment horizontal="right"/>
    </xf>
    <xf numFmtId="0" fontId="4" fillId="5" borderId="4" xfId="0" applyFont="1" applyFill="1" applyBorder="1"/>
    <xf numFmtId="44" fontId="0" fillId="5" borderId="5" xfId="2" applyFont="1" applyFill="1" applyBorder="1" applyAlignment="1">
      <alignment horizontal="center"/>
    </xf>
    <xf numFmtId="44" fontId="0" fillId="5" borderId="7" xfId="2" applyFont="1" applyFill="1" applyBorder="1" applyAlignment="1">
      <alignment horizontal="center"/>
    </xf>
    <xf numFmtId="43" fontId="0" fillId="0" borderId="4" xfId="0" applyNumberForma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43" fontId="0" fillId="0" borderId="5" xfId="0" applyNumberFormat="1" applyBorder="1" applyAlignment="1">
      <alignment horizontal="center"/>
    </xf>
    <xf numFmtId="43" fontId="0" fillId="0" borderId="7" xfId="0" applyNumberFormat="1" applyBorder="1" applyAlignment="1">
      <alignment horizontal="center"/>
    </xf>
    <xf numFmtId="0" fontId="0" fillId="4" borderId="4" xfId="0" applyFill="1" applyBorder="1" applyAlignment="1">
      <alignment horizontal="justify" vertical="center" wrapText="1"/>
    </xf>
    <xf numFmtId="0" fontId="30" fillId="11" borderId="4" xfId="0" applyFont="1" applyFill="1" applyBorder="1" applyAlignment="1">
      <alignment horizontal="justify" vertical="center" wrapText="1"/>
    </xf>
    <xf numFmtId="0" fontId="18" fillId="11" borderId="4" xfId="0" applyFont="1" applyFill="1" applyBorder="1" applyAlignment="1">
      <alignment horizontal="justify" vertical="center" wrapText="1"/>
    </xf>
    <xf numFmtId="0" fontId="4" fillId="7" borderId="4" xfId="0" applyFont="1" applyFill="1" applyBorder="1" applyAlignment="1">
      <alignment vertical="center" wrapText="1"/>
    </xf>
    <xf numFmtId="0" fontId="4" fillId="7" borderId="4" xfId="0" applyFont="1" applyFill="1" applyBorder="1" applyAlignment="1">
      <alignment horizontal="center" vertical="center" wrapText="1"/>
    </xf>
    <xf numFmtId="0" fontId="19" fillId="7" borderId="4" xfId="0" applyFont="1" applyFill="1" applyBorder="1" applyAlignment="1">
      <alignment horizontal="justify" vertical="center" wrapText="1"/>
    </xf>
    <xf numFmtId="165" fontId="22" fillId="7" borderId="4" xfId="1" applyNumberFormat="1" applyFont="1" applyFill="1" applyBorder="1" applyAlignment="1">
      <alignment horizontal="justify" vertical="center" wrapText="1"/>
    </xf>
    <xf numFmtId="44" fontId="12" fillId="7" borderId="4" xfId="2" applyFont="1" applyFill="1" applyBorder="1" applyAlignment="1">
      <alignment horizontal="justify" vertical="center" wrapText="1"/>
    </xf>
    <xf numFmtId="0" fontId="4" fillId="7" borderId="4" xfId="0" applyFont="1" applyFill="1" applyBorder="1" applyAlignment="1">
      <alignment horizontal="justify" vertical="center" wrapText="1"/>
    </xf>
    <xf numFmtId="0" fontId="0" fillId="17" borderId="4" xfId="0" applyFill="1" applyBorder="1"/>
    <xf numFmtId="0" fontId="0" fillId="11" borderId="4" xfId="0" applyFill="1" applyBorder="1" applyAlignment="1">
      <alignment horizontal="justify" vertical="center" wrapText="1"/>
    </xf>
    <xf numFmtId="44" fontId="0" fillId="11" borderId="4" xfId="2" applyFont="1" applyFill="1" applyBorder="1" applyAlignment="1">
      <alignment horizontal="justify" vertical="center" wrapText="1"/>
    </xf>
    <xf numFmtId="0" fontId="19" fillId="11" borderId="4" xfId="0" applyFont="1" applyFill="1" applyBorder="1" applyAlignment="1">
      <alignment horizontal="justify" vertical="center" wrapText="1"/>
    </xf>
    <xf numFmtId="0" fontId="0" fillId="11" borderId="1" xfId="0" applyFill="1" applyBorder="1" applyAlignment="1">
      <alignment horizontal="justify" vertical="center" wrapText="1"/>
    </xf>
  </cellXfs>
  <cellStyles count="3">
    <cellStyle name="Millares" xfId="1" builtinId="3"/>
    <cellStyle name="Moneda" xfId="2" builtinId="4"/>
    <cellStyle name="Normal" xfId="0" builtinId="0"/>
  </cellStyles>
  <dxfs count="0"/>
  <tableStyles count="0" defaultTableStyle="TableStyleMedium2" defaultPivotStyle="PivotStyleLight16"/>
  <colors>
    <mruColors>
      <color rgb="FFFF66CC"/>
      <color rgb="FFCCCCFF"/>
      <color rgb="FF00FF00"/>
      <color rgb="FF00FFFF"/>
      <color rgb="FFFF9900"/>
      <color rgb="FFCC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F844A-A89C-4E9F-89A1-C49152B124B9}">
  <dimension ref="A1:R65"/>
  <sheetViews>
    <sheetView topLeftCell="I1" zoomScale="71" zoomScaleNormal="71" workbookViewId="0">
      <selection activeCell="I1" sqref="I1:Q1"/>
    </sheetView>
  </sheetViews>
  <sheetFormatPr baseColWidth="10" defaultRowHeight="13" x14ac:dyDescent="0.3"/>
  <cols>
    <col min="1" max="1" width="6.08984375" style="99" customWidth="1"/>
    <col min="2" max="2" width="10.36328125" style="193" customWidth="1"/>
    <col min="3" max="3" width="15.54296875" style="193" customWidth="1"/>
    <col min="4" max="4" width="17.453125" style="193" customWidth="1"/>
    <col min="5" max="5" width="23" style="99" customWidth="1"/>
    <col min="6" max="6" width="30.08984375" style="99" customWidth="1"/>
    <col min="7" max="7" width="46.81640625" style="99" customWidth="1"/>
    <col min="8" max="8" width="63.26953125" style="99" customWidth="1"/>
    <col min="9" max="9" width="48.26953125" style="99" customWidth="1"/>
    <col min="10" max="10" width="35.1796875" style="99" customWidth="1"/>
    <col min="11" max="11" width="21.1796875" style="194" customWidth="1"/>
    <col min="12" max="12" width="24.453125" style="194" customWidth="1"/>
    <col min="13" max="13" width="43.453125" style="194" customWidth="1"/>
    <col min="14" max="14" width="22.7265625" style="194" bestFit="1" customWidth="1"/>
    <col min="15" max="15" width="27.26953125" style="196" bestFit="1" customWidth="1"/>
    <col min="16" max="16" width="32.26953125" style="194" bestFit="1" customWidth="1"/>
    <col min="17" max="17" width="32.26953125" style="99" bestFit="1" customWidth="1"/>
    <col min="18" max="18" width="26.1796875" style="99" customWidth="1"/>
    <col min="19" max="16384" width="10.90625" style="99"/>
  </cols>
  <sheetData>
    <row r="1" spans="1:18" ht="33" customHeight="1" x14ac:dyDescent="0.3">
      <c r="A1" s="329" t="s">
        <v>0</v>
      </c>
      <c r="B1" s="330"/>
      <c r="C1" s="330"/>
      <c r="D1" s="330"/>
      <c r="E1" s="331"/>
      <c r="F1" s="341" t="s">
        <v>1</v>
      </c>
      <c r="G1" s="341"/>
      <c r="H1" s="341"/>
      <c r="I1" s="342" t="s">
        <v>2</v>
      </c>
      <c r="J1" s="342"/>
      <c r="K1" s="342"/>
      <c r="L1" s="342"/>
      <c r="M1" s="342"/>
      <c r="N1" s="342"/>
      <c r="O1" s="342"/>
      <c r="P1" s="342"/>
      <c r="Q1" s="342"/>
      <c r="R1" s="98"/>
    </row>
    <row r="2" spans="1:18" s="103" customFormat="1" ht="95.25" customHeight="1" x14ac:dyDescent="0.3">
      <c r="A2" s="100" t="s">
        <v>249</v>
      </c>
      <c r="B2" s="101" t="s">
        <v>3</v>
      </c>
      <c r="C2" s="101" t="s">
        <v>4</v>
      </c>
      <c r="D2" s="101" t="s">
        <v>5</v>
      </c>
      <c r="E2" s="95" t="s">
        <v>6</v>
      </c>
      <c r="F2" s="102" t="s">
        <v>7</v>
      </c>
      <c r="G2" s="102" t="s">
        <v>8</v>
      </c>
      <c r="H2" s="102" t="s">
        <v>9</v>
      </c>
      <c r="I2" s="95" t="s">
        <v>10</v>
      </c>
      <c r="J2" s="95" t="s">
        <v>11</v>
      </c>
      <c r="K2" s="95" t="s">
        <v>12</v>
      </c>
      <c r="L2" s="95" t="s">
        <v>13</v>
      </c>
      <c r="M2" s="95" t="s">
        <v>14</v>
      </c>
      <c r="N2" s="95" t="s">
        <v>15</v>
      </c>
      <c r="O2" s="95" t="s">
        <v>16</v>
      </c>
      <c r="P2" s="95" t="s">
        <v>17</v>
      </c>
      <c r="Q2" s="96" t="s">
        <v>18</v>
      </c>
      <c r="R2" s="97" t="s">
        <v>244</v>
      </c>
    </row>
    <row r="3" spans="1:18" s="112" customFormat="1" ht="75.5" x14ac:dyDescent="0.3">
      <c r="A3" s="104">
        <v>52996</v>
      </c>
      <c r="B3" s="105" t="s">
        <v>19</v>
      </c>
      <c r="C3" s="197" t="s">
        <v>20</v>
      </c>
      <c r="D3" s="105" t="s">
        <v>21</v>
      </c>
      <c r="E3" s="106" t="s">
        <v>22</v>
      </c>
      <c r="F3" s="106" t="s">
        <v>222</v>
      </c>
      <c r="G3" s="107" t="s">
        <v>23</v>
      </c>
      <c r="H3" s="107" t="s">
        <v>226</v>
      </c>
      <c r="I3" s="106" t="s">
        <v>24</v>
      </c>
      <c r="J3" s="107" t="s">
        <v>25</v>
      </c>
      <c r="K3" s="108" t="s">
        <v>26</v>
      </c>
      <c r="L3" s="108"/>
      <c r="M3" s="107" t="s">
        <v>27</v>
      </c>
      <c r="N3" s="108">
        <v>2</v>
      </c>
      <c r="O3" s="109">
        <v>20000000</v>
      </c>
      <c r="P3" s="107" t="s">
        <v>28</v>
      </c>
      <c r="Q3" s="110">
        <v>0</v>
      </c>
      <c r="R3" s="111"/>
    </row>
    <row r="4" spans="1:18" s="112" customFormat="1" ht="34" customHeight="1" x14ac:dyDescent="0.3">
      <c r="A4" s="343">
        <v>53003</v>
      </c>
      <c r="B4" s="339" t="s">
        <v>19</v>
      </c>
      <c r="C4" s="344" t="s">
        <v>20</v>
      </c>
      <c r="D4" s="339" t="s">
        <v>21</v>
      </c>
      <c r="E4" s="332" t="s">
        <v>22</v>
      </c>
      <c r="F4" s="332" t="s">
        <v>222</v>
      </c>
      <c r="G4" s="334" t="s">
        <v>29</v>
      </c>
      <c r="H4" s="108" t="s">
        <v>227</v>
      </c>
      <c r="I4" s="334" t="s">
        <v>30</v>
      </c>
      <c r="J4" s="334" t="s">
        <v>31</v>
      </c>
      <c r="K4" s="334" t="s">
        <v>32</v>
      </c>
      <c r="L4" s="334" t="s">
        <v>33</v>
      </c>
      <c r="M4" s="334" t="s">
        <v>34</v>
      </c>
      <c r="N4" s="334">
        <v>5</v>
      </c>
      <c r="O4" s="337">
        <v>100000000</v>
      </c>
      <c r="P4" s="334" t="s">
        <v>28</v>
      </c>
      <c r="Q4" s="338" t="s">
        <v>35</v>
      </c>
      <c r="R4" s="328"/>
    </row>
    <row r="5" spans="1:18" s="112" customFormat="1" ht="30" customHeight="1" x14ac:dyDescent="0.3">
      <c r="A5" s="343"/>
      <c r="B5" s="339"/>
      <c r="C5" s="345"/>
      <c r="D5" s="339"/>
      <c r="E5" s="332"/>
      <c r="F5" s="332"/>
      <c r="G5" s="334"/>
      <c r="H5" s="107" t="s">
        <v>228</v>
      </c>
      <c r="I5" s="334"/>
      <c r="J5" s="334"/>
      <c r="K5" s="334"/>
      <c r="L5" s="334"/>
      <c r="M5" s="334"/>
      <c r="N5" s="334"/>
      <c r="O5" s="337"/>
      <c r="P5" s="334"/>
      <c r="Q5" s="338"/>
      <c r="R5" s="328"/>
    </row>
    <row r="6" spans="1:18" s="112" customFormat="1" ht="32.25" customHeight="1" x14ac:dyDescent="0.3">
      <c r="A6" s="343"/>
      <c r="B6" s="339"/>
      <c r="C6" s="345"/>
      <c r="D6" s="339"/>
      <c r="E6" s="332"/>
      <c r="F6" s="332"/>
      <c r="G6" s="334"/>
      <c r="H6" s="107" t="s">
        <v>229</v>
      </c>
      <c r="I6" s="334"/>
      <c r="J6" s="334"/>
      <c r="K6" s="334"/>
      <c r="L6" s="334"/>
      <c r="M6" s="334"/>
      <c r="N6" s="334"/>
      <c r="O6" s="337"/>
      <c r="P6" s="334"/>
      <c r="Q6" s="338"/>
      <c r="R6" s="328"/>
    </row>
    <row r="7" spans="1:18" s="112" customFormat="1" ht="33.5" customHeight="1" x14ac:dyDescent="0.3">
      <c r="A7" s="343"/>
      <c r="B7" s="339"/>
      <c r="C7" s="345"/>
      <c r="D7" s="339"/>
      <c r="E7" s="332"/>
      <c r="F7" s="332"/>
      <c r="G7" s="334"/>
      <c r="H7" s="107" t="s">
        <v>230</v>
      </c>
      <c r="I7" s="334"/>
      <c r="J7" s="334"/>
      <c r="K7" s="334"/>
      <c r="L7" s="334"/>
      <c r="M7" s="334"/>
      <c r="N7" s="334"/>
      <c r="O7" s="337"/>
      <c r="P7" s="334"/>
      <c r="Q7" s="338"/>
      <c r="R7" s="328"/>
    </row>
    <row r="8" spans="1:18" s="112" customFormat="1" ht="29" customHeight="1" x14ac:dyDescent="0.3">
      <c r="A8" s="343"/>
      <c r="B8" s="339"/>
      <c r="C8" s="346"/>
      <c r="D8" s="339"/>
      <c r="E8" s="332"/>
      <c r="F8" s="332"/>
      <c r="G8" s="334"/>
      <c r="H8" s="107" t="s">
        <v>231</v>
      </c>
      <c r="I8" s="334"/>
      <c r="J8" s="334"/>
      <c r="K8" s="334"/>
      <c r="L8" s="334"/>
      <c r="M8" s="334"/>
      <c r="N8" s="334"/>
      <c r="O8" s="337"/>
      <c r="P8" s="334"/>
      <c r="Q8" s="338"/>
      <c r="R8" s="328"/>
    </row>
    <row r="9" spans="1:18" s="112" customFormat="1" ht="89.5" customHeight="1" x14ac:dyDescent="0.3">
      <c r="A9" s="104">
        <v>53020</v>
      </c>
      <c r="B9" s="339" t="s">
        <v>19</v>
      </c>
      <c r="C9" s="340" t="s">
        <v>20</v>
      </c>
      <c r="D9" s="339" t="s">
        <v>21</v>
      </c>
      <c r="E9" s="334" t="s">
        <v>22</v>
      </c>
      <c r="F9" s="334" t="s">
        <v>223</v>
      </c>
      <c r="G9" s="334" t="s">
        <v>36</v>
      </c>
      <c r="H9" s="106" t="s">
        <v>232</v>
      </c>
      <c r="I9" s="332" t="s">
        <v>37</v>
      </c>
      <c r="J9" s="334" t="s">
        <v>38</v>
      </c>
      <c r="K9" s="334" t="s">
        <v>39</v>
      </c>
      <c r="L9" s="334" t="s">
        <v>40</v>
      </c>
      <c r="M9" s="332" t="s">
        <v>41</v>
      </c>
      <c r="N9" s="335">
        <v>400</v>
      </c>
      <c r="O9" s="336">
        <v>200000000</v>
      </c>
      <c r="P9" s="332" t="s">
        <v>28</v>
      </c>
      <c r="Q9" s="333">
        <v>0</v>
      </c>
      <c r="R9" s="328"/>
    </row>
    <row r="10" spans="1:18" s="112" customFormat="1" ht="23.25" customHeight="1" x14ac:dyDescent="0.3">
      <c r="A10" s="104"/>
      <c r="B10" s="339"/>
      <c r="C10" s="340"/>
      <c r="D10" s="339"/>
      <c r="E10" s="334"/>
      <c r="F10" s="334"/>
      <c r="G10" s="334"/>
      <c r="H10" s="108" t="s">
        <v>233</v>
      </c>
      <c r="I10" s="332"/>
      <c r="J10" s="334"/>
      <c r="K10" s="334"/>
      <c r="L10" s="334"/>
      <c r="M10" s="332"/>
      <c r="N10" s="335"/>
      <c r="O10" s="336"/>
      <c r="P10" s="332"/>
      <c r="Q10" s="333"/>
      <c r="R10" s="328"/>
    </row>
    <row r="11" spans="1:18" s="112" customFormat="1" ht="78" customHeight="1" x14ac:dyDescent="0.3">
      <c r="A11" s="104">
        <v>53057</v>
      </c>
      <c r="B11" s="105" t="s">
        <v>19</v>
      </c>
      <c r="C11" s="197" t="s">
        <v>20</v>
      </c>
      <c r="D11" s="105" t="s">
        <v>21</v>
      </c>
      <c r="E11" s="106" t="s">
        <v>22</v>
      </c>
      <c r="F11" s="108" t="s">
        <v>223</v>
      </c>
      <c r="G11" s="107" t="s">
        <v>42</v>
      </c>
      <c r="H11" s="107" t="s">
        <v>234</v>
      </c>
      <c r="I11" s="113" t="s">
        <v>43</v>
      </c>
      <c r="J11" s="107" t="s">
        <v>44</v>
      </c>
      <c r="K11" s="108" t="s">
        <v>45</v>
      </c>
      <c r="L11" s="108" t="s">
        <v>46</v>
      </c>
      <c r="M11" s="107" t="s">
        <v>47</v>
      </c>
      <c r="N11" s="108">
        <v>1</v>
      </c>
      <c r="O11" s="109">
        <v>200000000</v>
      </c>
      <c r="P11" s="107" t="s">
        <v>28</v>
      </c>
      <c r="Q11" s="110"/>
      <c r="R11" s="111"/>
    </row>
    <row r="12" spans="1:18" s="112" customFormat="1" ht="100" customHeight="1" x14ac:dyDescent="0.3">
      <c r="A12" s="104">
        <v>53059</v>
      </c>
      <c r="B12" s="105" t="s">
        <v>19</v>
      </c>
      <c r="C12" s="197" t="s">
        <v>20</v>
      </c>
      <c r="D12" s="105" t="s">
        <v>21</v>
      </c>
      <c r="E12" s="106" t="s">
        <v>22</v>
      </c>
      <c r="F12" s="108" t="s">
        <v>223</v>
      </c>
      <c r="G12" s="107" t="s">
        <v>48</v>
      </c>
      <c r="H12" s="108" t="s">
        <v>235</v>
      </c>
      <c r="I12" s="113" t="s">
        <v>49</v>
      </c>
      <c r="J12" s="107" t="s">
        <v>50</v>
      </c>
      <c r="K12" s="108" t="s">
        <v>51</v>
      </c>
      <c r="L12" s="108" t="s">
        <v>52</v>
      </c>
      <c r="M12" s="107" t="s">
        <v>53</v>
      </c>
      <c r="N12" s="108">
        <v>5</v>
      </c>
      <c r="O12" s="109">
        <v>25000000</v>
      </c>
      <c r="P12" s="107" t="s">
        <v>28</v>
      </c>
      <c r="Q12" s="110">
        <v>0</v>
      </c>
      <c r="R12" s="111"/>
    </row>
    <row r="13" spans="1:18" s="112" customFormat="1" ht="103.5" customHeight="1" x14ac:dyDescent="0.3">
      <c r="A13" s="104">
        <v>53115</v>
      </c>
      <c r="B13" s="105" t="s">
        <v>19</v>
      </c>
      <c r="C13" s="197" t="s">
        <v>20</v>
      </c>
      <c r="D13" s="105" t="s">
        <v>21</v>
      </c>
      <c r="E13" s="106" t="s">
        <v>22</v>
      </c>
      <c r="F13" s="108" t="s">
        <v>223</v>
      </c>
      <c r="G13" s="107" t="s">
        <v>54</v>
      </c>
      <c r="H13" s="107" t="s">
        <v>236</v>
      </c>
      <c r="I13" s="113" t="s">
        <v>55</v>
      </c>
      <c r="J13" s="107" t="s">
        <v>56</v>
      </c>
      <c r="K13" s="108" t="s">
        <v>57</v>
      </c>
      <c r="L13" s="108" t="s">
        <v>58</v>
      </c>
      <c r="M13" s="106" t="s">
        <v>59</v>
      </c>
      <c r="N13" s="108">
        <v>50</v>
      </c>
      <c r="O13" s="109">
        <v>250000000</v>
      </c>
      <c r="P13" s="107" t="s">
        <v>28</v>
      </c>
      <c r="Q13" s="110"/>
      <c r="R13" s="111"/>
    </row>
    <row r="14" spans="1:18" s="112" customFormat="1" ht="198" customHeight="1" x14ac:dyDescent="0.3">
      <c r="A14" s="104">
        <v>55882</v>
      </c>
      <c r="B14" s="105" t="s">
        <v>19</v>
      </c>
      <c r="C14" s="197" t="s">
        <v>20</v>
      </c>
      <c r="D14" s="105" t="s">
        <v>21</v>
      </c>
      <c r="E14" s="106" t="s">
        <v>22</v>
      </c>
      <c r="F14" s="108" t="s">
        <v>223</v>
      </c>
      <c r="G14" s="107" t="s">
        <v>224</v>
      </c>
      <c r="H14" s="107" t="s">
        <v>60</v>
      </c>
      <c r="I14" s="113" t="s">
        <v>61</v>
      </c>
      <c r="J14" s="107" t="s">
        <v>62</v>
      </c>
      <c r="K14" s="108" t="s">
        <v>39</v>
      </c>
      <c r="L14" s="108" t="s">
        <v>58</v>
      </c>
      <c r="M14" s="106" t="s">
        <v>63</v>
      </c>
      <c r="N14" s="108">
        <v>20</v>
      </c>
      <c r="O14" s="109">
        <v>300000000</v>
      </c>
      <c r="P14" s="107" t="s">
        <v>28</v>
      </c>
      <c r="Q14" s="110"/>
      <c r="R14" s="111"/>
    </row>
    <row r="15" spans="1:18" s="112" customFormat="1" ht="159" customHeight="1" x14ac:dyDescent="0.3">
      <c r="A15" s="104">
        <v>55885</v>
      </c>
      <c r="B15" s="105" t="s">
        <v>19</v>
      </c>
      <c r="C15" s="197" t="s">
        <v>20</v>
      </c>
      <c r="D15" s="105" t="s">
        <v>21</v>
      </c>
      <c r="E15" s="106" t="s">
        <v>22</v>
      </c>
      <c r="F15" s="108" t="s">
        <v>223</v>
      </c>
      <c r="G15" s="107" t="s">
        <v>225</v>
      </c>
      <c r="H15" s="107" t="s">
        <v>60</v>
      </c>
      <c r="I15" s="113" t="s">
        <v>61</v>
      </c>
      <c r="J15" s="107" t="s">
        <v>64</v>
      </c>
      <c r="K15" s="108" t="s">
        <v>39</v>
      </c>
      <c r="L15" s="108" t="s">
        <v>58</v>
      </c>
      <c r="M15" s="106" t="s">
        <v>65</v>
      </c>
      <c r="N15" s="108">
        <v>25</v>
      </c>
      <c r="O15" s="109">
        <v>100000000</v>
      </c>
      <c r="P15" s="108" t="s">
        <v>28</v>
      </c>
      <c r="Q15" s="110" t="s">
        <v>239</v>
      </c>
      <c r="R15" s="111"/>
    </row>
    <row r="16" spans="1:18" s="124" customFormat="1" ht="62.5" x14ac:dyDescent="0.3">
      <c r="A16" s="114">
        <v>53127</v>
      </c>
      <c r="B16" s="115" t="s">
        <v>19</v>
      </c>
      <c r="C16" s="115" t="s">
        <v>66</v>
      </c>
      <c r="D16" s="115" t="s">
        <v>67</v>
      </c>
      <c r="E16" s="116" t="s">
        <v>68</v>
      </c>
      <c r="F16" s="117" t="s">
        <v>245</v>
      </c>
      <c r="G16" s="118" t="s">
        <v>237</v>
      </c>
      <c r="H16" s="119" t="s">
        <v>238</v>
      </c>
      <c r="I16" s="120" t="s">
        <v>69</v>
      </c>
      <c r="J16" s="120" t="s">
        <v>70</v>
      </c>
      <c r="K16" s="121" t="s">
        <v>71</v>
      </c>
      <c r="L16" s="121"/>
      <c r="M16" s="121">
        <v>4</v>
      </c>
      <c r="N16" s="121">
        <v>4</v>
      </c>
      <c r="O16" s="122">
        <v>120000000</v>
      </c>
      <c r="P16" s="121" t="s">
        <v>72</v>
      </c>
      <c r="Q16" s="123"/>
      <c r="R16" s="123"/>
    </row>
    <row r="17" spans="1:18" s="124" customFormat="1" ht="65" x14ac:dyDescent="0.3">
      <c r="A17" s="114">
        <v>53430</v>
      </c>
      <c r="B17" s="115" t="s">
        <v>19</v>
      </c>
      <c r="C17" s="115" t="s">
        <v>66</v>
      </c>
      <c r="D17" s="115" t="s">
        <v>67</v>
      </c>
      <c r="E17" s="116" t="s">
        <v>73</v>
      </c>
      <c r="F17" s="117" t="s">
        <v>245</v>
      </c>
      <c r="G17" s="118" t="s">
        <v>237</v>
      </c>
      <c r="H17" s="119" t="s">
        <v>238</v>
      </c>
      <c r="I17" s="120" t="s">
        <v>74</v>
      </c>
      <c r="J17" s="120" t="s">
        <v>75</v>
      </c>
      <c r="K17" s="121" t="s">
        <v>57</v>
      </c>
      <c r="L17" s="115" t="s">
        <v>76</v>
      </c>
      <c r="M17" s="121">
        <v>1</v>
      </c>
      <c r="N17" s="121">
        <v>1</v>
      </c>
      <c r="O17" s="122">
        <v>10000000</v>
      </c>
      <c r="P17" s="121" t="s">
        <v>72</v>
      </c>
      <c r="Q17" s="123"/>
      <c r="R17" s="123"/>
    </row>
    <row r="18" spans="1:18" s="124" customFormat="1" ht="50.5" x14ac:dyDescent="0.3">
      <c r="A18" s="114">
        <v>53133</v>
      </c>
      <c r="B18" s="115" t="s">
        <v>19</v>
      </c>
      <c r="C18" s="115" t="s">
        <v>20</v>
      </c>
      <c r="D18" s="115" t="s">
        <v>21</v>
      </c>
      <c r="E18" s="116" t="s">
        <v>77</v>
      </c>
      <c r="F18" s="117" t="s">
        <v>245</v>
      </c>
      <c r="G18" s="118" t="s">
        <v>237</v>
      </c>
      <c r="H18" s="119" t="s">
        <v>238</v>
      </c>
      <c r="I18" s="120" t="s">
        <v>78</v>
      </c>
      <c r="J18" s="120" t="s">
        <v>79</v>
      </c>
      <c r="K18" s="121" t="s">
        <v>39</v>
      </c>
      <c r="L18" s="121"/>
      <c r="M18" s="121">
        <v>2</v>
      </c>
      <c r="N18" s="121">
        <v>2</v>
      </c>
      <c r="O18" s="122">
        <v>134400000</v>
      </c>
      <c r="P18" s="121" t="s">
        <v>72</v>
      </c>
      <c r="Q18" s="123"/>
      <c r="R18" s="123"/>
    </row>
    <row r="19" spans="1:18" s="124" customFormat="1" ht="52" x14ac:dyDescent="0.3">
      <c r="A19" s="114">
        <v>53136</v>
      </c>
      <c r="B19" s="115" t="s">
        <v>19</v>
      </c>
      <c r="C19" s="115" t="s">
        <v>20</v>
      </c>
      <c r="D19" s="115" t="s">
        <v>21</v>
      </c>
      <c r="E19" s="116" t="s">
        <v>77</v>
      </c>
      <c r="F19" s="117" t="s">
        <v>245</v>
      </c>
      <c r="G19" s="118" t="s">
        <v>237</v>
      </c>
      <c r="H19" s="119" t="s">
        <v>238</v>
      </c>
      <c r="I19" s="120" t="s">
        <v>80</v>
      </c>
      <c r="J19" s="120" t="s">
        <v>79</v>
      </c>
      <c r="K19" s="121" t="s">
        <v>39</v>
      </c>
      <c r="L19" s="121"/>
      <c r="M19" s="121">
        <v>2</v>
      </c>
      <c r="N19" s="121">
        <v>2</v>
      </c>
      <c r="O19" s="122">
        <v>134400000</v>
      </c>
      <c r="P19" s="121" t="s">
        <v>72</v>
      </c>
      <c r="Q19" s="123"/>
      <c r="R19" s="123"/>
    </row>
    <row r="20" spans="1:18" s="124" customFormat="1" ht="50.5" x14ac:dyDescent="0.3">
      <c r="A20" s="114">
        <v>53470</v>
      </c>
      <c r="B20" s="115" t="s">
        <v>19</v>
      </c>
      <c r="C20" s="115" t="s">
        <v>81</v>
      </c>
      <c r="D20" s="115" t="s">
        <v>82</v>
      </c>
      <c r="E20" s="116" t="s">
        <v>83</v>
      </c>
      <c r="F20" s="117" t="s">
        <v>245</v>
      </c>
      <c r="G20" s="118" t="s">
        <v>237</v>
      </c>
      <c r="H20" s="119" t="s">
        <v>238</v>
      </c>
      <c r="I20" s="120" t="s">
        <v>78</v>
      </c>
      <c r="J20" s="120" t="s">
        <v>84</v>
      </c>
      <c r="K20" s="121" t="s">
        <v>39</v>
      </c>
      <c r="L20" s="121"/>
      <c r="M20" s="121">
        <v>480</v>
      </c>
      <c r="N20" s="121">
        <v>480</v>
      </c>
      <c r="O20" s="122">
        <v>42073043.478260897</v>
      </c>
      <c r="P20" s="121" t="s">
        <v>72</v>
      </c>
      <c r="Q20" s="123"/>
      <c r="R20" s="123"/>
    </row>
    <row r="21" spans="1:18" s="124" customFormat="1" ht="52" x14ac:dyDescent="0.3">
      <c r="A21" s="114">
        <v>53491</v>
      </c>
      <c r="B21" s="115" t="s">
        <v>19</v>
      </c>
      <c r="C21" s="115" t="s">
        <v>81</v>
      </c>
      <c r="D21" s="115" t="s">
        <v>82</v>
      </c>
      <c r="E21" s="116" t="s">
        <v>83</v>
      </c>
      <c r="F21" s="117" t="s">
        <v>245</v>
      </c>
      <c r="G21" s="118" t="s">
        <v>237</v>
      </c>
      <c r="H21" s="119" t="s">
        <v>238</v>
      </c>
      <c r="I21" s="120" t="s">
        <v>80</v>
      </c>
      <c r="J21" s="120" t="s">
        <v>84</v>
      </c>
      <c r="K21" s="121" t="s">
        <v>39</v>
      </c>
      <c r="L21" s="121"/>
      <c r="M21" s="121">
        <v>800</v>
      </c>
      <c r="N21" s="121">
        <v>800</v>
      </c>
      <c r="O21" s="122">
        <v>70121739.130434781</v>
      </c>
      <c r="P21" s="121" t="s">
        <v>72</v>
      </c>
      <c r="Q21" s="123"/>
      <c r="R21" s="123"/>
    </row>
    <row r="22" spans="1:18" s="137" customFormat="1" ht="351" x14ac:dyDescent="0.3">
      <c r="A22" s="125">
        <v>49185</v>
      </c>
      <c r="B22" s="126" t="s">
        <v>19</v>
      </c>
      <c r="C22" s="126" t="s">
        <v>81</v>
      </c>
      <c r="D22" s="126" t="s">
        <v>85</v>
      </c>
      <c r="E22" s="127" t="s">
        <v>86</v>
      </c>
      <c r="F22" s="128" t="s">
        <v>245</v>
      </c>
      <c r="G22" s="129" t="s">
        <v>240</v>
      </c>
      <c r="H22" s="130" t="s">
        <v>87</v>
      </c>
      <c r="I22" s="127" t="s">
        <v>88</v>
      </c>
      <c r="J22" s="127" t="s">
        <v>89</v>
      </c>
      <c r="K22" s="131" t="s">
        <v>39</v>
      </c>
      <c r="L22" s="132"/>
      <c r="M22" s="133" t="s">
        <v>90</v>
      </c>
      <c r="N22" s="131">
        <v>7550</v>
      </c>
      <c r="O22" s="134">
        <v>410206576</v>
      </c>
      <c r="P22" s="131" t="s">
        <v>28</v>
      </c>
      <c r="Q22" s="135"/>
      <c r="R22" s="136" t="s">
        <v>91</v>
      </c>
    </row>
    <row r="23" spans="1:18" s="137" customFormat="1" ht="117" x14ac:dyDescent="0.3">
      <c r="A23" s="125">
        <v>52614</v>
      </c>
      <c r="B23" s="126" t="s">
        <v>19</v>
      </c>
      <c r="C23" s="126" t="s">
        <v>20</v>
      </c>
      <c r="D23" s="126" t="s">
        <v>85</v>
      </c>
      <c r="E23" s="127" t="s">
        <v>92</v>
      </c>
      <c r="F23" s="128" t="s">
        <v>245</v>
      </c>
      <c r="G23" s="129" t="s">
        <v>241</v>
      </c>
      <c r="H23" s="130" t="s">
        <v>87</v>
      </c>
      <c r="I23" s="127" t="s">
        <v>88</v>
      </c>
      <c r="J23" s="127" t="s">
        <v>89</v>
      </c>
      <c r="K23" s="131" t="s">
        <v>39</v>
      </c>
      <c r="L23" s="132"/>
      <c r="M23" s="133" t="s">
        <v>93</v>
      </c>
      <c r="N23" s="131">
        <v>1253</v>
      </c>
      <c r="O23" s="134">
        <v>37832736304.818001</v>
      </c>
      <c r="P23" s="127" t="s">
        <v>94</v>
      </c>
      <c r="Q23" s="135"/>
      <c r="R23" s="138" t="s">
        <v>95</v>
      </c>
    </row>
    <row r="24" spans="1:18" s="137" customFormat="1" ht="182" x14ac:dyDescent="0.3">
      <c r="A24" s="125">
        <v>49206</v>
      </c>
      <c r="B24" s="126" t="s">
        <v>19</v>
      </c>
      <c r="C24" s="126" t="s">
        <v>20</v>
      </c>
      <c r="D24" s="126" t="s">
        <v>85</v>
      </c>
      <c r="E24" s="127" t="s">
        <v>92</v>
      </c>
      <c r="F24" s="128" t="s">
        <v>245</v>
      </c>
      <c r="G24" s="129" t="s">
        <v>242</v>
      </c>
      <c r="H24" s="130" t="s">
        <v>87</v>
      </c>
      <c r="I24" s="127" t="s">
        <v>88</v>
      </c>
      <c r="J24" s="127" t="s">
        <v>89</v>
      </c>
      <c r="K24" s="131" t="s">
        <v>39</v>
      </c>
      <c r="L24" s="132"/>
      <c r="M24" s="133" t="s">
        <v>96</v>
      </c>
      <c r="N24" s="131">
        <v>217</v>
      </c>
      <c r="O24" s="134">
        <v>5749299884.5900803</v>
      </c>
      <c r="P24" s="127" t="s">
        <v>94</v>
      </c>
      <c r="Q24" s="135"/>
      <c r="R24" s="138" t="s">
        <v>97</v>
      </c>
    </row>
    <row r="25" spans="1:18" s="137" customFormat="1" ht="130" x14ac:dyDescent="0.3">
      <c r="A25" s="125">
        <v>52630</v>
      </c>
      <c r="B25" s="126" t="s">
        <v>19</v>
      </c>
      <c r="C25" s="126" t="s">
        <v>20</v>
      </c>
      <c r="D25" s="126" t="s">
        <v>85</v>
      </c>
      <c r="E25" s="127" t="s">
        <v>92</v>
      </c>
      <c r="F25" s="128" t="s">
        <v>245</v>
      </c>
      <c r="G25" s="129" t="s">
        <v>243</v>
      </c>
      <c r="H25" s="130" t="s">
        <v>87</v>
      </c>
      <c r="I25" s="127" t="s">
        <v>88</v>
      </c>
      <c r="J25" s="127" t="s">
        <v>89</v>
      </c>
      <c r="K25" s="131" t="s">
        <v>39</v>
      </c>
      <c r="L25" s="132"/>
      <c r="M25" s="133" t="s">
        <v>98</v>
      </c>
      <c r="N25" s="131">
        <v>3088</v>
      </c>
      <c r="O25" s="139">
        <v>25166140189.444801</v>
      </c>
      <c r="P25" s="131"/>
      <c r="Q25" s="138" t="s">
        <v>99</v>
      </c>
      <c r="R25" s="136" t="s">
        <v>100</v>
      </c>
    </row>
    <row r="26" spans="1:18" s="149" customFormat="1" ht="96" customHeight="1" x14ac:dyDescent="0.3">
      <c r="A26" s="140">
        <v>54448</v>
      </c>
      <c r="B26" s="141" t="s">
        <v>19</v>
      </c>
      <c r="C26" s="141" t="s">
        <v>20</v>
      </c>
      <c r="D26" s="141" t="s">
        <v>101</v>
      </c>
      <c r="E26" s="142" t="s">
        <v>102</v>
      </c>
      <c r="F26" s="143" t="s">
        <v>269</v>
      </c>
      <c r="G26" s="142" t="s">
        <v>103</v>
      </c>
      <c r="H26" s="144" t="s">
        <v>104</v>
      </c>
      <c r="I26" s="144" t="s">
        <v>105</v>
      </c>
      <c r="J26" s="144" t="s">
        <v>106</v>
      </c>
      <c r="K26" s="145" t="s">
        <v>39</v>
      </c>
      <c r="L26" s="145"/>
      <c r="M26" s="145">
        <v>3</v>
      </c>
      <c r="N26" s="145">
        <v>3</v>
      </c>
      <c r="O26" s="146">
        <v>5000000000</v>
      </c>
      <c r="P26" s="142" t="s">
        <v>94</v>
      </c>
      <c r="Q26" s="147" t="s">
        <v>107</v>
      </c>
      <c r="R26" s="148"/>
    </row>
    <row r="27" spans="1:18" s="149" customFormat="1" ht="96" customHeight="1" x14ac:dyDescent="0.3">
      <c r="A27" s="140">
        <v>54450</v>
      </c>
      <c r="B27" s="141" t="s">
        <v>19</v>
      </c>
      <c r="C27" s="141" t="s">
        <v>20</v>
      </c>
      <c r="D27" s="141" t="s">
        <v>101</v>
      </c>
      <c r="E27" s="142" t="s">
        <v>108</v>
      </c>
      <c r="F27" s="143" t="s">
        <v>269</v>
      </c>
      <c r="G27" s="142" t="s">
        <v>103</v>
      </c>
      <c r="H27" s="144" t="s">
        <v>104</v>
      </c>
      <c r="I27" s="144" t="s">
        <v>105</v>
      </c>
      <c r="J27" s="144" t="s">
        <v>109</v>
      </c>
      <c r="K27" s="145" t="s">
        <v>39</v>
      </c>
      <c r="L27" s="145"/>
      <c r="M27" s="145">
        <v>3</v>
      </c>
      <c r="N27" s="145">
        <v>3</v>
      </c>
      <c r="O27" s="146">
        <v>125000000</v>
      </c>
      <c r="P27" s="142" t="s">
        <v>110</v>
      </c>
      <c r="Q27" s="147"/>
      <c r="R27" s="148"/>
    </row>
    <row r="28" spans="1:18" s="149" customFormat="1" ht="78.75" customHeight="1" x14ac:dyDescent="0.3">
      <c r="A28" s="140">
        <v>54454</v>
      </c>
      <c r="B28" s="141" t="s">
        <v>19</v>
      </c>
      <c r="C28" s="141" t="s">
        <v>20</v>
      </c>
      <c r="D28" s="141" t="s">
        <v>111</v>
      </c>
      <c r="E28" s="142" t="s">
        <v>112</v>
      </c>
      <c r="F28" s="143" t="s">
        <v>269</v>
      </c>
      <c r="G28" s="142" t="s">
        <v>103</v>
      </c>
      <c r="H28" s="144" t="s">
        <v>104</v>
      </c>
      <c r="I28" s="144" t="s">
        <v>113</v>
      </c>
      <c r="J28" s="144" t="s">
        <v>114</v>
      </c>
      <c r="K28" s="145" t="s">
        <v>39</v>
      </c>
      <c r="L28" s="145"/>
      <c r="M28" s="145">
        <v>33</v>
      </c>
      <c r="N28" s="145">
        <v>33</v>
      </c>
      <c r="O28" s="146">
        <v>20000000</v>
      </c>
      <c r="P28" s="142" t="s">
        <v>110</v>
      </c>
      <c r="Q28" s="150"/>
      <c r="R28" s="148"/>
    </row>
    <row r="29" spans="1:18" s="149" customFormat="1" ht="87.75" customHeight="1" x14ac:dyDescent="0.3">
      <c r="A29" s="140">
        <v>54456</v>
      </c>
      <c r="B29" s="141" t="s">
        <v>19</v>
      </c>
      <c r="C29" s="141" t="s">
        <v>20</v>
      </c>
      <c r="D29" s="141" t="s">
        <v>115</v>
      </c>
      <c r="E29" s="142" t="s">
        <v>116</v>
      </c>
      <c r="F29" s="143" t="s">
        <v>269</v>
      </c>
      <c r="G29" s="142" t="s">
        <v>103</v>
      </c>
      <c r="H29" s="144" t="s">
        <v>104</v>
      </c>
      <c r="I29" s="144" t="s">
        <v>113</v>
      </c>
      <c r="J29" s="144" t="s">
        <v>114</v>
      </c>
      <c r="K29" s="145" t="s">
        <v>32</v>
      </c>
      <c r="L29" s="145"/>
      <c r="M29" s="145">
        <v>100</v>
      </c>
      <c r="N29" s="145">
        <v>100</v>
      </c>
      <c r="O29" s="146">
        <v>50000000</v>
      </c>
      <c r="P29" s="142" t="s">
        <v>110</v>
      </c>
      <c r="Q29" s="150"/>
      <c r="R29" s="148"/>
    </row>
    <row r="30" spans="1:18" s="149" customFormat="1" ht="87.75" customHeight="1" x14ac:dyDescent="0.3">
      <c r="A30" s="140">
        <v>54458</v>
      </c>
      <c r="B30" s="141" t="s">
        <v>19</v>
      </c>
      <c r="C30" s="141" t="s">
        <v>20</v>
      </c>
      <c r="D30" s="141" t="s">
        <v>117</v>
      </c>
      <c r="E30" s="142" t="s">
        <v>118</v>
      </c>
      <c r="F30" s="143" t="s">
        <v>269</v>
      </c>
      <c r="G30" s="142" t="s">
        <v>103</v>
      </c>
      <c r="H30" s="144" t="s">
        <v>104</v>
      </c>
      <c r="I30" s="144" t="s">
        <v>119</v>
      </c>
      <c r="J30" s="144" t="s">
        <v>119</v>
      </c>
      <c r="K30" s="145" t="s">
        <v>32</v>
      </c>
      <c r="L30" s="145"/>
      <c r="M30" s="145">
        <v>4</v>
      </c>
      <c r="N30" s="145">
        <v>4</v>
      </c>
      <c r="O30" s="146">
        <v>10000000</v>
      </c>
      <c r="P30" s="142" t="s">
        <v>110</v>
      </c>
      <c r="Q30" s="150"/>
      <c r="R30" s="148"/>
    </row>
    <row r="31" spans="1:18" s="149" customFormat="1" ht="107.25" customHeight="1" x14ac:dyDescent="0.3">
      <c r="A31" s="140">
        <v>54940</v>
      </c>
      <c r="B31" s="141" t="s">
        <v>19</v>
      </c>
      <c r="C31" s="141" t="s">
        <v>66</v>
      </c>
      <c r="D31" s="141" t="s">
        <v>67</v>
      </c>
      <c r="E31" s="142" t="s">
        <v>68</v>
      </c>
      <c r="F31" s="143" t="s">
        <v>269</v>
      </c>
      <c r="G31" s="142" t="s">
        <v>103</v>
      </c>
      <c r="H31" s="144" t="s">
        <v>104</v>
      </c>
      <c r="I31" s="144" t="s">
        <v>120</v>
      </c>
      <c r="J31" s="151" t="s">
        <v>121</v>
      </c>
      <c r="K31" s="145" t="s">
        <v>39</v>
      </c>
      <c r="L31" s="145"/>
      <c r="M31" s="145">
        <v>100</v>
      </c>
      <c r="N31" s="145">
        <v>100</v>
      </c>
      <c r="O31" s="146">
        <v>90000000</v>
      </c>
      <c r="P31" s="142" t="s">
        <v>110</v>
      </c>
      <c r="Q31" s="152"/>
      <c r="R31" s="148"/>
    </row>
    <row r="32" spans="1:18" s="149" customFormat="1" ht="106.5" customHeight="1" x14ac:dyDescent="0.3">
      <c r="A32" s="140">
        <v>54998</v>
      </c>
      <c r="B32" s="141" t="s">
        <v>19</v>
      </c>
      <c r="C32" s="141" t="s">
        <v>66</v>
      </c>
      <c r="D32" s="141" t="s">
        <v>122</v>
      </c>
      <c r="E32" s="142" t="s">
        <v>123</v>
      </c>
      <c r="F32" s="143" t="s">
        <v>269</v>
      </c>
      <c r="G32" s="142" t="s">
        <v>103</v>
      </c>
      <c r="H32" s="144" t="s">
        <v>104</v>
      </c>
      <c r="I32" s="144" t="s">
        <v>124</v>
      </c>
      <c r="J32" s="144" t="s">
        <v>125</v>
      </c>
      <c r="K32" s="145" t="s">
        <v>39</v>
      </c>
      <c r="L32" s="145"/>
      <c r="M32" s="145">
        <v>2</v>
      </c>
      <c r="N32" s="145">
        <v>2</v>
      </c>
      <c r="O32" s="146">
        <v>120000000</v>
      </c>
      <c r="P32" s="142" t="s">
        <v>110</v>
      </c>
      <c r="Q32" s="152"/>
      <c r="R32" s="148"/>
    </row>
    <row r="33" spans="1:18" s="149" customFormat="1" ht="52.5" customHeight="1" x14ac:dyDescent="0.3">
      <c r="A33" s="140">
        <v>54460</v>
      </c>
      <c r="B33" s="141" t="s">
        <v>19</v>
      </c>
      <c r="C33" s="141" t="s">
        <v>66</v>
      </c>
      <c r="D33" s="141" t="s">
        <v>67</v>
      </c>
      <c r="E33" s="142" t="s">
        <v>73</v>
      </c>
      <c r="F33" s="143" t="s">
        <v>269</v>
      </c>
      <c r="G33" s="142" t="s">
        <v>103</v>
      </c>
      <c r="H33" s="144" t="s">
        <v>104</v>
      </c>
      <c r="I33" s="144" t="s">
        <v>126</v>
      </c>
      <c r="J33" s="144" t="s">
        <v>127</v>
      </c>
      <c r="K33" s="145" t="s">
        <v>39</v>
      </c>
      <c r="L33" s="145"/>
      <c r="M33" s="145">
        <v>2</v>
      </c>
      <c r="N33" s="145">
        <v>2</v>
      </c>
      <c r="O33" s="146">
        <v>100000000</v>
      </c>
      <c r="P33" s="142" t="s">
        <v>110</v>
      </c>
      <c r="Q33" s="152"/>
      <c r="R33" s="148"/>
    </row>
    <row r="34" spans="1:18" s="149" customFormat="1" ht="64.5" customHeight="1" x14ac:dyDescent="0.3">
      <c r="A34" s="140">
        <v>54462</v>
      </c>
      <c r="B34" s="141" t="s">
        <v>19</v>
      </c>
      <c r="C34" s="141" t="s">
        <v>128</v>
      </c>
      <c r="D34" s="153" t="s">
        <v>129</v>
      </c>
      <c r="E34" s="142" t="s">
        <v>130</v>
      </c>
      <c r="F34" s="143" t="s">
        <v>269</v>
      </c>
      <c r="G34" s="142" t="s">
        <v>103</v>
      </c>
      <c r="H34" s="144" t="s">
        <v>104</v>
      </c>
      <c r="I34" s="144" t="s">
        <v>131</v>
      </c>
      <c r="J34" s="144" t="s">
        <v>132</v>
      </c>
      <c r="K34" s="142" t="s">
        <v>133</v>
      </c>
      <c r="L34" s="142"/>
      <c r="M34" s="145">
        <v>16</v>
      </c>
      <c r="N34" s="145">
        <v>16</v>
      </c>
      <c r="O34" s="146">
        <v>516378479.52600002</v>
      </c>
      <c r="P34" s="142" t="s">
        <v>110</v>
      </c>
      <c r="Q34" s="152"/>
      <c r="R34" s="148"/>
    </row>
    <row r="35" spans="1:18" s="149" customFormat="1" ht="80.25" customHeight="1" x14ac:dyDescent="0.3">
      <c r="A35" s="140">
        <v>56398</v>
      </c>
      <c r="B35" s="141" t="s">
        <v>19</v>
      </c>
      <c r="C35" s="141" t="s">
        <v>128</v>
      </c>
      <c r="D35" s="153" t="s">
        <v>129</v>
      </c>
      <c r="E35" s="142" t="s">
        <v>134</v>
      </c>
      <c r="F35" s="143" t="s">
        <v>269</v>
      </c>
      <c r="G35" s="142" t="s">
        <v>103</v>
      </c>
      <c r="H35" s="144" t="s">
        <v>104</v>
      </c>
      <c r="I35" s="144" t="s">
        <v>131</v>
      </c>
      <c r="J35" s="144" t="s">
        <v>135</v>
      </c>
      <c r="K35" s="145" t="s">
        <v>136</v>
      </c>
      <c r="L35" s="142" t="s">
        <v>137</v>
      </c>
      <c r="M35" s="145">
        <v>804</v>
      </c>
      <c r="N35" s="145">
        <v>804</v>
      </c>
      <c r="O35" s="146">
        <v>331118391.78599995</v>
      </c>
      <c r="P35" s="142" t="s">
        <v>110</v>
      </c>
      <c r="Q35" s="152" t="s">
        <v>138</v>
      </c>
      <c r="R35" s="148"/>
    </row>
    <row r="36" spans="1:18" s="149" customFormat="1" ht="64.5" customHeight="1" x14ac:dyDescent="0.3">
      <c r="A36" s="140">
        <v>54465</v>
      </c>
      <c r="B36" s="141" t="s">
        <v>19</v>
      </c>
      <c r="C36" s="141" t="s">
        <v>128</v>
      </c>
      <c r="D36" s="153" t="s">
        <v>129</v>
      </c>
      <c r="E36" s="142" t="s">
        <v>139</v>
      </c>
      <c r="F36" s="143" t="s">
        <v>269</v>
      </c>
      <c r="G36" s="142" t="s">
        <v>103</v>
      </c>
      <c r="H36" s="144" t="s">
        <v>104</v>
      </c>
      <c r="I36" s="144" t="s">
        <v>131</v>
      </c>
      <c r="J36" s="144" t="s">
        <v>140</v>
      </c>
      <c r="K36" s="142" t="s">
        <v>141</v>
      </c>
      <c r="L36" s="142"/>
      <c r="M36" s="145">
        <v>1</v>
      </c>
      <c r="N36" s="145">
        <v>1</v>
      </c>
      <c r="O36" s="146">
        <v>102000000</v>
      </c>
      <c r="P36" s="142" t="s">
        <v>110</v>
      </c>
      <c r="Q36" s="152"/>
      <c r="R36" s="148"/>
    </row>
    <row r="37" spans="1:18" s="149" customFormat="1" ht="64.5" customHeight="1" x14ac:dyDescent="0.3">
      <c r="A37" s="140">
        <v>55878</v>
      </c>
      <c r="B37" s="141" t="s">
        <v>19</v>
      </c>
      <c r="C37" s="141" t="s">
        <v>128</v>
      </c>
      <c r="D37" s="153" t="s">
        <v>129</v>
      </c>
      <c r="E37" s="142" t="s">
        <v>142</v>
      </c>
      <c r="F37" s="143" t="s">
        <v>269</v>
      </c>
      <c r="G37" s="142" t="s">
        <v>103</v>
      </c>
      <c r="H37" s="144" t="s">
        <v>104</v>
      </c>
      <c r="I37" s="144" t="s">
        <v>131</v>
      </c>
      <c r="J37" s="144" t="s">
        <v>143</v>
      </c>
      <c r="K37" s="142" t="s">
        <v>144</v>
      </c>
      <c r="L37" s="142"/>
      <c r="M37" s="145">
        <v>2</v>
      </c>
      <c r="N37" s="145">
        <v>2</v>
      </c>
      <c r="O37" s="146">
        <v>100000000</v>
      </c>
      <c r="P37" s="142" t="s">
        <v>110</v>
      </c>
      <c r="Q37" s="152"/>
      <c r="R37" s="148"/>
    </row>
    <row r="38" spans="1:18" s="149" customFormat="1" ht="62.25" customHeight="1" x14ac:dyDescent="0.3">
      <c r="A38" s="140">
        <v>54676</v>
      </c>
      <c r="B38" s="141" t="s">
        <v>19</v>
      </c>
      <c r="C38" s="141" t="s">
        <v>20</v>
      </c>
      <c r="D38" s="153" t="s">
        <v>101</v>
      </c>
      <c r="E38" s="142" t="s">
        <v>108</v>
      </c>
      <c r="F38" s="143" t="s">
        <v>269</v>
      </c>
      <c r="G38" s="142" t="s">
        <v>103</v>
      </c>
      <c r="H38" s="144" t="s">
        <v>104</v>
      </c>
      <c r="I38" s="144" t="s">
        <v>131</v>
      </c>
      <c r="J38" s="144" t="s">
        <v>145</v>
      </c>
      <c r="K38" s="145" t="s">
        <v>57</v>
      </c>
      <c r="L38" s="145" t="s">
        <v>146</v>
      </c>
      <c r="M38" s="145">
        <v>2</v>
      </c>
      <c r="N38" s="145">
        <v>2</v>
      </c>
      <c r="O38" s="146">
        <v>181000000</v>
      </c>
      <c r="P38" s="142" t="s">
        <v>110</v>
      </c>
      <c r="Q38" s="150"/>
      <c r="R38" s="148"/>
    </row>
    <row r="39" spans="1:18" s="149" customFormat="1" ht="62.25" customHeight="1" x14ac:dyDescent="0.3">
      <c r="A39" s="140">
        <v>54719</v>
      </c>
      <c r="B39" s="141" t="s">
        <v>19</v>
      </c>
      <c r="C39" s="141" t="s">
        <v>20</v>
      </c>
      <c r="D39" s="153" t="s">
        <v>101</v>
      </c>
      <c r="E39" s="142" t="s">
        <v>108</v>
      </c>
      <c r="F39" s="143" t="s">
        <v>269</v>
      </c>
      <c r="G39" s="142" t="s">
        <v>103</v>
      </c>
      <c r="H39" s="144" t="s">
        <v>104</v>
      </c>
      <c r="I39" s="144" t="s">
        <v>131</v>
      </c>
      <c r="J39" s="144" t="s">
        <v>145</v>
      </c>
      <c r="K39" s="145" t="s">
        <v>57</v>
      </c>
      <c r="L39" s="145" t="s">
        <v>146</v>
      </c>
      <c r="M39" s="145">
        <v>2</v>
      </c>
      <c r="N39" s="145">
        <v>2</v>
      </c>
      <c r="O39" s="146">
        <v>72000000</v>
      </c>
      <c r="P39" s="142" t="s">
        <v>110</v>
      </c>
      <c r="Q39" s="150"/>
      <c r="R39" s="148"/>
    </row>
    <row r="40" spans="1:18" s="149" customFormat="1" ht="102.75" customHeight="1" x14ac:dyDescent="0.3">
      <c r="A40" s="140">
        <v>54798</v>
      </c>
      <c r="B40" s="141" t="s">
        <v>19</v>
      </c>
      <c r="C40" s="141" t="s">
        <v>66</v>
      </c>
      <c r="D40" s="153" t="s">
        <v>122</v>
      </c>
      <c r="E40" s="142" t="s">
        <v>123</v>
      </c>
      <c r="F40" s="143" t="s">
        <v>269</v>
      </c>
      <c r="G40" s="142" t="s">
        <v>103</v>
      </c>
      <c r="H40" s="144" t="s">
        <v>104</v>
      </c>
      <c r="I40" s="144" t="s">
        <v>147</v>
      </c>
      <c r="J40" s="144" t="s">
        <v>148</v>
      </c>
      <c r="K40" s="145" t="s">
        <v>39</v>
      </c>
      <c r="L40" s="145"/>
      <c r="M40" s="145">
        <v>4</v>
      </c>
      <c r="N40" s="145">
        <v>4</v>
      </c>
      <c r="O40" s="146">
        <v>150000000</v>
      </c>
      <c r="P40" s="142" t="s">
        <v>110</v>
      </c>
      <c r="Q40" s="152"/>
      <c r="R40" s="148"/>
    </row>
    <row r="41" spans="1:18" s="149" customFormat="1" ht="158.25" customHeight="1" x14ac:dyDescent="0.3">
      <c r="A41" s="140">
        <v>55033</v>
      </c>
      <c r="B41" s="141" t="s">
        <v>19</v>
      </c>
      <c r="C41" s="141" t="s">
        <v>66</v>
      </c>
      <c r="D41" s="153" t="s">
        <v>67</v>
      </c>
      <c r="E41" s="142" t="s">
        <v>73</v>
      </c>
      <c r="F41" s="143" t="s">
        <v>269</v>
      </c>
      <c r="G41" s="142" t="s">
        <v>103</v>
      </c>
      <c r="H41" s="144" t="s">
        <v>104</v>
      </c>
      <c r="I41" s="144" t="s">
        <v>147</v>
      </c>
      <c r="J41" s="144" t="s">
        <v>148</v>
      </c>
      <c r="K41" s="145" t="s">
        <v>39</v>
      </c>
      <c r="L41" s="145"/>
      <c r="M41" s="145">
        <v>4</v>
      </c>
      <c r="N41" s="145">
        <v>4</v>
      </c>
      <c r="O41" s="146">
        <v>130000000</v>
      </c>
      <c r="P41" s="142" t="s">
        <v>110</v>
      </c>
      <c r="Q41" s="152"/>
      <c r="R41" s="148"/>
    </row>
    <row r="42" spans="1:18" s="149" customFormat="1" ht="98.25" customHeight="1" x14ac:dyDescent="0.3">
      <c r="A42" s="140">
        <v>55040</v>
      </c>
      <c r="B42" s="141" t="s">
        <v>19</v>
      </c>
      <c r="C42" s="141" t="s">
        <v>81</v>
      </c>
      <c r="D42" s="141" t="s">
        <v>149</v>
      </c>
      <c r="E42" s="142" t="s">
        <v>150</v>
      </c>
      <c r="F42" s="143" t="s">
        <v>269</v>
      </c>
      <c r="G42" s="142" t="s">
        <v>103</v>
      </c>
      <c r="H42" s="144" t="s">
        <v>104</v>
      </c>
      <c r="I42" s="144" t="s">
        <v>147</v>
      </c>
      <c r="J42" s="144" t="s">
        <v>148</v>
      </c>
      <c r="K42" s="145" t="s">
        <v>39</v>
      </c>
      <c r="L42" s="145"/>
      <c r="M42" s="145">
        <v>3</v>
      </c>
      <c r="N42" s="145">
        <v>3</v>
      </c>
      <c r="O42" s="146">
        <v>100000000</v>
      </c>
      <c r="P42" s="142" t="s">
        <v>110</v>
      </c>
      <c r="Q42" s="152"/>
      <c r="R42" s="148"/>
    </row>
    <row r="43" spans="1:18" s="149" customFormat="1" ht="98.25" customHeight="1" x14ac:dyDescent="0.3">
      <c r="A43" s="140">
        <v>55157</v>
      </c>
      <c r="B43" s="141" t="s">
        <v>19</v>
      </c>
      <c r="C43" s="141" t="s">
        <v>81</v>
      </c>
      <c r="D43" s="141" t="s">
        <v>82</v>
      </c>
      <c r="E43" s="142" t="s">
        <v>151</v>
      </c>
      <c r="F43" s="143" t="s">
        <v>269</v>
      </c>
      <c r="G43" s="142" t="s">
        <v>103</v>
      </c>
      <c r="H43" s="144" t="s">
        <v>104</v>
      </c>
      <c r="I43" s="144" t="s">
        <v>147</v>
      </c>
      <c r="J43" s="144" t="s">
        <v>148</v>
      </c>
      <c r="K43" s="145" t="s">
        <v>39</v>
      </c>
      <c r="L43" s="145"/>
      <c r="M43" s="145">
        <v>3</v>
      </c>
      <c r="N43" s="145">
        <v>3</v>
      </c>
      <c r="O43" s="146">
        <v>100000000</v>
      </c>
      <c r="P43" s="142" t="s">
        <v>110</v>
      </c>
      <c r="Q43" s="152"/>
      <c r="R43" s="148"/>
    </row>
    <row r="44" spans="1:18" s="149" customFormat="1" ht="87.75" customHeight="1" x14ac:dyDescent="0.3">
      <c r="A44" s="140">
        <v>55164</v>
      </c>
      <c r="B44" s="141" t="s">
        <v>19</v>
      </c>
      <c r="C44" s="141" t="s">
        <v>81</v>
      </c>
      <c r="D44" s="141" t="s">
        <v>82</v>
      </c>
      <c r="E44" s="142" t="s">
        <v>152</v>
      </c>
      <c r="F44" s="143" t="s">
        <v>269</v>
      </c>
      <c r="G44" s="142" t="s">
        <v>103</v>
      </c>
      <c r="H44" s="144" t="s">
        <v>104</v>
      </c>
      <c r="I44" s="144" t="s">
        <v>147</v>
      </c>
      <c r="J44" s="144" t="s">
        <v>148</v>
      </c>
      <c r="K44" s="145" t="s">
        <v>39</v>
      </c>
      <c r="L44" s="145"/>
      <c r="M44" s="145">
        <v>2</v>
      </c>
      <c r="N44" s="145">
        <v>2</v>
      </c>
      <c r="O44" s="146">
        <v>50000000</v>
      </c>
      <c r="P44" s="142" t="s">
        <v>110</v>
      </c>
      <c r="Q44" s="152"/>
      <c r="R44" s="148"/>
    </row>
    <row r="45" spans="1:18" s="149" customFormat="1" ht="99" customHeight="1" x14ac:dyDescent="0.3">
      <c r="A45" s="140">
        <v>55167</v>
      </c>
      <c r="B45" s="141" t="s">
        <v>19</v>
      </c>
      <c r="C45" s="141" t="s">
        <v>81</v>
      </c>
      <c r="D45" s="141" t="s">
        <v>82</v>
      </c>
      <c r="E45" s="142" t="s">
        <v>153</v>
      </c>
      <c r="F45" s="143" t="s">
        <v>269</v>
      </c>
      <c r="G45" s="142" t="s">
        <v>103</v>
      </c>
      <c r="H45" s="144" t="s">
        <v>104</v>
      </c>
      <c r="I45" s="144" t="s">
        <v>147</v>
      </c>
      <c r="J45" s="144" t="s">
        <v>148</v>
      </c>
      <c r="K45" s="145" t="s">
        <v>39</v>
      </c>
      <c r="L45" s="145"/>
      <c r="M45" s="145">
        <v>2</v>
      </c>
      <c r="N45" s="145">
        <v>2</v>
      </c>
      <c r="O45" s="146">
        <v>30000000</v>
      </c>
      <c r="P45" s="142" t="s">
        <v>110</v>
      </c>
      <c r="Q45" s="152"/>
      <c r="R45" s="148"/>
    </row>
    <row r="46" spans="1:18" s="149" customFormat="1" ht="99" customHeight="1" x14ac:dyDescent="0.3">
      <c r="A46" s="140">
        <v>55173</v>
      </c>
      <c r="B46" s="141" t="s">
        <v>19</v>
      </c>
      <c r="C46" s="141" t="s">
        <v>20</v>
      </c>
      <c r="D46" s="141" t="s">
        <v>101</v>
      </c>
      <c r="E46" s="142" t="s">
        <v>108</v>
      </c>
      <c r="F46" s="143" t="s">
        <v>269</v>
      </c>
      <c r="G46" s="142" t="s">
        <v>103</v>
      </c>
      <c r="H46" s="144" t="s">
        <v>104</v>
      </c>
      <c r="I46" s="144" t="s">
        <v>147</v>
      </c>
      <c r="J46" s="144" t="s">
        <v>154</v>
      </c>
      <c r="K46" s="145" t="s">
        <v>39</v>
      </c>
      <c r="L46" s="145"/>
      <c r="M46" s="145">
        <v>3</v>
      </c>
      <c r="N46" s="145">
        <v>3</v>
      </c>
      <c r="O46" s="146">
        <v>150000000</v>
      </c>
      <c r="P46" s="142" t="s">
        <v>110</v>
      </c>
      <c r="Q46" s="150"/>
      <c r="R46" s="148"/>
    </row>
    <row r="47" spans="1:18" s="149" customFormat="1" ht="93" customHeight="1" x14ac:dyDescent="0.3">
      <c r="A47" s="140">
        <v>55180</v>
      </c>
      <c r="B47" s="141" t="s">
        <v>19</v>
      </c>
      <c r="C47" s="141" t="s">
        <v>128</v>
      </c>
      <c r="D47" s="141" t="s">
        <v>155</v>
      </c>
      <c r="E47" s="142" t="s">
        <v>156</v>
      </c>
      <c r="F47" s="143" t="s">
        <v>269</v>
      </c>
      <c r="G47" s="142" t="s">
        <v>103</v>
      </c>
      <c r="H47" s="144" t="s">
        <v>104</v>
      </c>
      <c r="I47" s="144" t="s">
        <v>147</v>
      </c>
      <c r="J47" s="144" t="s">
        <v>148</v>
      </c>
      <c r="K47" s="145" t="s">
        <v>39</v>
      </c>
      <c r="L47" s="154"/>
      <c r="M47" s="154">
        <v>2</v>
      </c>
      <c r="N47" s="154">
        <v>2</v>
      </c>
      <c r="O47" s="146">
        <v>90000000</v>
      </c>
      <c r="P47" s="142" t="s">
        <v>110</v>
      </c>
      <c r="Q47" s="148"/>
      <c r="R47" s="148"/>
    </row>
    <row r="48" spans="1:18" s="149" customFormat="1" ht="82.5" customHeight="1" x14ac:dyDescent="0.3">
      <c r="A48" s="140">
        <v>55194</v>
      </c>
      <c r="B48" s="141" t="s">
        <v>19</v>
      </c>
      <c r="C48" s="141" t="s">
        <v>128</v>
      </c>
      <c r="D48" s="141" t="s">
        <v>155</v>
      </c>
      <c r="E48" s="142" t="s">
        <v>157</v>
      </c>
      <c r="F48" s="143" t="s">
        <v>269</v>
      </c>
      <c r="G48" s="142" t="s">
        <v>103</v>
      </c>
      <c r="H48" s="144" t="s">
        <v>104</v>
      </c>
      <c r="I48" s="144" t="s">
        <v>147</v>
      </c>
      <c r="J48" s="144" t="s">
        <v>148</v>
      </c>
      <c r="K48" s="145" t="s">
        <v>39</v>
      </c>
      <c r="L48" s="154"/>
      <c r="M48" s="154">
        <v>2</v>
      </c>
      <c r="N48" s="154">
        <v>2</v>
      </c>
      <c r="O48" s="155">
        <v>90000000</v>
      </c>
      <c r="P48" s="142" t="s">
        <v>110</v>
      </c>
      <c r="Q48" s="148"/>
      <c r="R48" s="148"/>
    </row>
    <row r="49" spans="1:18" s="149" customFormat="1" ht="87" customHeight="1" x14ac:dyDescent="0.3">
      <c r="A49" s="140">
        <v>55198</v>
      </c>
      <c r="B49" s="141" t="s">
        <v>19</v>
      </c>
      <c r="C49" s="141" t="s">
        <v>20</v>
      </c>
      <c r="D49" s="141" t="s">
        <v>101</v>
      </c>
      <c r="E49" s="142" t="s">
        <v>108</v>
      </c>
      <c r="F49" s="143" t="s">
        <v>269</v>
      </c>
      <c r="G49" s="142" t="s">
        <v>103</v>
      </c>
      <c r="H49" s="144" t="s">
        <v>104</v>
      </c>
      <c r="I49" s="144" t="s">
        <v>147</v>
      </c>
      <c r="J49" s="144" t="s">
        <v>148</v>
      </c>
      <c r="K49" s="145" t="s">
        <v>39</v>
      </c>
      <c r="L49" s="154"/>
      <c r="M49" s="154">
        <v>3</v>
      </c>
      <c r="N49" s="154">
        <v>3</v>
      </c>
      <c r="O49" s="155">
        <v>180000000</v>
      </c>
      <c r="P49" s="142" t="s">
        <v>110</v>
      </c>
      <c r="Q49" s="156"/>
      <c r="R49" s="148"/>
    </row>
    <row r="50" spans="1:18" s="149" customFormat="1" ht="81" customHeight="1" x14ac:dyDescent="0.3">
      <c r="A50" s="140">
        <v>55213</v>
      </c>
      <c r="B50" s="141" t="s">
        <v>19</v>
      </c>
      <c r="C50" s="141" t="s">
        <v>20</v>
      </c>
      <c r="D50" s="141" t="s">
        <v>101</v>
      </c>
      <c r="E50" s="142" t="s">
        <v>108</v>
      </c>
      <c r="F50" s="143" t="s">
        <v>269</v>
      </c>
      <c r="G50" s="142" t="s">
        <v>103</v>
      </c>
      <c r="H50" s="144" t="s">
        <v>104</v>
      </c>
      <c r="I50" s="144" t="s">
        <v>147</v>
      </c>
      <c r="J50" s="144" t="s">
        <v>158</v>
      </c>
      <c r="K50" s="145" t="s">
        <v>57</v>
      </c>
      <c r="L50" s="154" t="s">
        <v>159</v>
      </c>
      <c r="M50" s="154">
        <v>1</v>
      </c>
      <c r="N50" s="154">
        <v>1</v>
      </c>
      <c r="O50" s="155">
        <v>180000000</v>
      </c>
      <c r="P50" s="142" t="s">
        <v>110</v>
      </c>
      <c r="Q50" s="156"/>
      <c r="R50" s="148"/>
    </row>
    <row r="51" spans="1:18" s="149" customFormat="1" ht="101.25" customHeight="1" x14ac:dyDescent="0.3">
      <c r="A51" s="140">
        <v>55231</v>
      </c>
      <c r="B51" s="141" t="s">
        <v>19</v>
      </c>
      <c r="C51" s="141" t="s">
        <v>66</v>
      </c>
      <c r="D51" s="141" t="s">
        <v>160</v>
      </c>
      <c r="E51" s="142" t="s">
        <v>161</v>
      </c>
      <c r="F51" s="143" t="s">
        <v>269</v>
      </c>
      <c r="G51" s="142" t="s">
        <v>103</v>
      </c>
      <c r="H51" s="144" t="s">
        <v>104</v>
      </c>
      <c r="I51" s="144" t="s">
        <v>147</v>
      </c>
      <c r="J51" s="144" t="s">
        <v>162</v>
      </c>
      <c r="K51" s="145" t="s">
        <v>57</v>
      </c>
      <c r="L51" s="154" t="s">
        <v>159</v>
      </c>
      <c r="M51" s="154">
        <v>1</v>
      </c>
      <c r="N51" s="154">
        <v>1</v>
      </c>
      <c r="O51" s="155">
        <v>135000000</v>
      </c>
      <c r="P51" s="142" t="s">
        <v>110</v>
      </c>
      <c r="Q51" s="148"/>
      <c r="R51" s="148"/>
    </row>
    <row r="52" spans="1:18" s="166" customFormat="1" ht="25" x14ac:dyDescent="0.3">
      <c r="A52" s="157">
        <v>52848</v>
      </c>
      <c r="B52" s="158" t="s">
        <v>19</v>
      </c>
      <c r="C52" s="158" t="s">
        <v>20</v>
      </c>
      <c r="D52" s="158" t="s">
        <v>163</v>
      </c>
      <c r="E52" s="159" t="s">
        <v>164</v>
      </c>
      <c r="F52" s="160" t="s">
        <v>269</v>
      </c>
      <c r="G52" s="161" t="s">
        <v>165</v>
      </c>
      <c r="H52" s="162" t="s">
        <v>166</v>
      </c>
      <c r="I52" s="163" t="s">
        <v>167</v>
      </c>
      <c r="J52" s="162" t="s">
        <v>168</v>
      </c>
      <c r="K52" s="159" t="s">
        <v>169</v>
      </c>
      <c r="L52" s="159" t="s">
        <v>170</v>
      </c>
      <c r="M52" s="159">
        <v>2</v>
      </c>
      <c r="N52" s="159">
        <v>16</v>
      </c>
      <c r="O52" s="164">
        <v>85000000</v>
      </c>
      <c r="P52" s="159" t="s">
        <v>28</v>
      </c>
      <c r="Q52" s="163"/>
      <c r="R52" s="165"/>
    </row>
    <row r="53" spans="1:18" s="175" customFormat="1" ht="50" x14ac:dyDescent="0.3">
      <c r="A53" s="167">
        <v>54140</v>
      </c>
      <c r="B53" s="168" t="s">
        <v>19</v>
      </c>
      <c r="C53" s="168" t="s">
        <v>20</v>
      </c>
      <c r="D53" s="168" t="s">
        <v>163</v>
      </c>
      <c r="E53" s="83" t="s">
        <v>171</v>
      </c>
      <c r="F53" s="83" t="s">
        <v>269</v>
      </c>
      <c r="G53" s="169" t="s">
        <v>172</v>
      </c>
      <c r="H53" s="170" t="s">
        <v>173</v>
      </c>
      <c r="I53" s="171" t="s">
        <v>174</v>
      </c>
      <c r="J53" s="169" t="s">
        <v>175</v>
      </c>
      <c r="K53" s="83" t="s">
        <v>39</v>
      </c>
      <c r="L53" s="83"/>
      <c r="M53" s="83">
        <v>72000</v>
      </c>
      <c r="N53" s="83">
        <v>72000</v>
      </c>
      <c r="O53" s="172">
        <v>80000000000</v>
      </c>
      <c r="P53" s="83" t="s">
        <v>176</v>
      </c>
      <c r="Q53" s="173" t="s">
        <v>177</v>
      </c>
      <c r="R53" s="174"/>
    </row>
    <row r="54" spans="1:18" s="175" customFormat="1" ht="50" x14ac:dyDescent="0.3">
      <c r="A54" s="167">
        <v>54187</v>
      </c>
      <c r="B54" s="168" t="s">
        <v>19</v>
      </c>
      <c r="C54" s="168" t="s">
        <v>20</v>
      </c>
      <c r="D54" s="168" t="s">
        <v>163</v>
      </c>
      <c r="E54" s="83" t="s">
        <v>171</v>
      </c>
      <c r="F54" s="83" t="s">
        <v>269</v>
      </c>
      <c r="G54" s="169" t="s">
        <v>178</v>
      </c>
      <c r="H54" s="170" t="s">
        <v>179</v>
      </c>
      <c r="I54" s="171" t="s">
        <v>180</v>
      </c>
      <c r="J54" s="169" t="s">
        <v>181</v>
      </c>
      <c r="K54" s="83" t="s">
        <v>57</v>
      </c>
      <c r="L54" s="83" t="s">
        <v>170</v>
      </c>
      <c r="M54" s="83">
        <v>16</v>
      </c>
      <c r="N54" s="83">
        <v>16</v>
      </c>
      <c r="O54" s="172">
        <v>120000000</v>
      </c>
      <c r="P54" s="83" t="s">
        <v>28</v>
      </c>
      <c r="Q54" s="173"/>
      <c r="R54" s="174"/>
    </row>
    <row r="55" spans="1:18" s="175" customFormat="1" ht="50" x14ac:dyDescent="0.3">
      <c r="A55" s="167">
        <v>54204</v>
      </c>
      <c r="B55" s="168" t="s">
        <v>19</v>
      </c>
      <c r="C55" s="168" t="s">
        <v>20</v>
      </c>
      <c r="D55" s="168" t="s">
        <v>163</v>
      </c>
      <c r="E55" s="83" t="s">
        <v>182</v>
      </c>
      <c r="F55" s="83" t="s">
        <v>269</v>
      </c>
      <c r="G55" s="169" t="s">
        <v>183</v>
      </c>
      <c r="H55" s="170" t="s">
        <v>184</v>
      </c>
      <c r="I55" s="171" t="s">
        <v>185</v>
      </c>
      <c r="J55" s="169" t="s">
        <v>186</v>
      </c>
      <c r="K55" s="83" t="s">
        <v>187</v>
      </c>
      <c r="L55" s="83"/>
      <c r="M55" s="83">
        <v>1</v>
      </c>
      <c r="N55" s="83">
        <v>1</v>
      </c>
      <c r="O55" s="172">
        <v>1600000000</v>
      </c>
      <c r="P55" s="83" t="s">
        <v>188</v>
      </c>
      <c r="Q55" s="173"/>
      <c r="R55" s="174"/>
    </row>
    <row r="56" spans="1:18" s="175" customFormat="1" ht="50" x14ac:dyDescent="0.3">
      <c r="A56" s="167">
        <v>54226</v>
      </c>
      <c r="B56" s="168" t="s">
        <v>19</v>
      </c>
      <c r="C56" s="168" t="s">
        <v>20</v>
      </c>
      <c r="D56" s="168" t="s">
        <v>163</v>
      </c>
      <c r="E56" s="83" t="s">
        <v>189</v>
      </c>
      <c r="F56" s="83" t="s">
        <v>269</v>
      </c>
      <c r="G56" s="83" t="s">
        <v>247</v>
      </c>
      <c r="H56" s="170" t="s">
        <v>173</v>
      </c>
      <c r="I56" s="171" t="s">
        <v>190</v>
      </c>
      <c r="J56" s="169" t="s">
        <v>191</v>
      </c>
      <c r="K56" s="83" t="s">
        <v>39</v>
      </c>
      <c r="L56" s="83" t="s">
        <v>192</v>
      </c>
      <c r="M56" s="83">
        <v>100</v>
      </c>
      <c r="N56" s="83">
        <v>100</v>
      </c>
      <c r="O56" s="172">
        <v>6000000000</v>
      </c>
      <c r="P56" s="83" t="s">
        <v>176</v>
      </c>
      <c r="Q56" s="173" t="s">
        <v>177</v>
      </c>
      <c r="R56" s="174"/>
    </row>
    <row r="57" spans="1:18" s="175" customFormat="1" ht="50" x14ac:dyDescent="0.3">
      <c r="A57" s="167">
        <v>54246</v>
      </c>
      <c r="B57" s="168" t="s">
        <v>19</v>
      </c>
      <c r="C57" s="168" t="s">
        <v>66</v>
      </c>
      <c r="D57" s="168" t="s">
        <v>160</v>
      </c>
      <c r="E57" s="83" t="s">
        <v>161</v>
      </c>
      <c r="F57" s="83" t="s">
        <v>269</v>
      </c>
      <c r="G57" s="169" t="s">
        <v>193</v>
      </c>
      <c r="H57" s="170" t="s">
        <v>184</v>
      </c>
      <c r="I57" s="171" t="s">
        <v>194</v>
      </c>
      <c r="J57" s="169" t="s">
        <v>195</v>
      </c>
      <c r="K57" s="83" t="s">
        <v>39</v>
      </c>
      <c r="L57" s="83"/>
      <c r="M57" s="83">
        <v>3500</v>
      </c>
      <c r="N57" s="83">
        <v>3500</v>
      </c>
      <c r="O57" s="172">
        <v>3000000000</v>
      </c>
      <c r="P57" s="83" t="s">
        <v>94</v>
      </c>
      <c r="Q57" s="173"/>
      <c r="R57" s="174"/>
    </row>
    <row r="58" spans="1:18" s="175" customFormat="1" ht="50" x14ac:dyDescent="0.3">
      <c r="A58" s="167">
        <v>54313</v>
      </c>
      <c r="B58" s="168" t="s">
        <v>19</v>
      </c>
      <c r="C58" s="168" t="s">
        <v>66</v>
      </c>
      <c r="D58" s="168" t="s">
        <v>160</v>
      </c>
      <c r="E58" s="83" t="s">
        <v>182</v>
      </c>
      <c r="F58" s="83" t="s">
        <v>269</v>
      </c>
      <c r="G58" s="169" t="s">
        <v>196</v>
      </c>
      <c r="H58" s="170" t="s">
        <v>184</v>
      </c>
      <c r="I58" s="171" t="s">
        <v>197</v>
      </c>
      <c r="J58" s="169" t="s">
        <v>198</v>
      </c>
      <c r="K58" s="83" t="s">
        <v>39</v>
      </c>
      <c r="L58" s="83"/>
      <c r="M58" s="83">
        <v>5580</v>
      </c>
      <c r="N58" s="83">
        <v>580</v>
      </c>
      <c r="O58" s="172">
        <v>102000000</v>
      </c>
      <c r="P58" s="83" t="s">
        <v>28</v>
      </c>
      <c r="Q58" s="173"/>
      <c r="R58" s="174"/>
    </row>
    <row r="59" spans="1:18" s="184" customFormat="1" ht="200.5" customHeight="1" x14ac:dyDescent="0.3">
      <c r="A59" s="176">
        <v>52784</v>
      </c>
      <c r="B59" s="177" t="s">
        <v>19</v>
      </c>
      <c r="C59" s="177" t="s">
        <v>20</v>
      </c>
      <c r="D59" s="177" t="s">
        <v>21</v>
      </c>
      <c r="E59" s="178" t="s">
        <v>199</v>
      </c>
      <c r="F59" s="178" t="s">
        <v>200</v>
      </c>
      <c r="G59" s="178" t="s">
        <v>201</v>
      </c>
      <c r="H59" s="179" t="s">
        <v>202</v>
      </c>
      <c r="I59" s="178" t="s">
        <v>203</v>
      </c>
      <c r="J59" s="178" t="s">
        <v>204</v>
      </c>
      <c r="K59" s="180" t="s">
        <v>187</v>
      </c>
      <c r="L59" s="181"/>
      <c r="M59" s="178" t="s">
        <v>205</v>
      </c>
      <c r="N59" s="178" t="s">
        <v>206</v>
      </c>
      <c r="O59" s="182">
        <v>1884444429</v>
      </c>
      <c r="P59" s="180" t="s">
        <v>28</v>
      </c>
      <c r="Q59" s="179"/>
      <c r="R59" s="183"/>
    </row>
    <row r="60" spans="1:18" s="192" customFormat="1" ht="37.5" x14ac:dyDescent="0.3">
      <c r="A60" s="185">
        <v>53623</v>
      </c>
      <c r="B60" s="186" t="s">
        <v>19</v>
      </c>
      <c r="C60" s="186" t="s">
        <v>20</v>
      </c>
      <c r="D60" s="186" t="s">
        <v>207</v>
      </c>
      <c r="E60" s="187" t="s">
        <v>208</v>
      </c>
      <c r="F60" s="188" t="s">
        <v>245</v>
      </c>
      <c r="G60" s="187" t="s">
        <v>248</v>
      </c>
      <c r="H60" s="188" t="s">
        <v>209</v>
      </c>
      <c r="I60" s="187" t="s">
        <v>210</v>
      </c>
      <c r="J60" s="187" t="s">
        <v>211</v>
      </c>
      <c r="K60" s="187" t="s">
        <v>57</v>
      </c>
      <c r="L60" s="187" t="s">
        <v>170</v>
      </c>
      <c r="M60" s="187">
        <v>22423</v>
      </c>
      <c r="N60" s="187">
        <v>1</v>
      </c>
      <c r="O60" s="189">
        <v>3317145.7301905202</v>
      </c>
      <c r="P60" s="187" t="s">
        <v>28</v>
      </c>
      <c r="Q60" s="190"/>
      <c r="R60" s="191"/>
    </row>
    <row r="61" spans="1:18" s="192" customFormat="1" ht="37.5" x14ac:dyDescent="0.3">
      <c r="A61" s="185">
        <v>53696</v>
      </c>
      <c r="B61" s="186" t="s">
        <v>19</v>
      </c>
      <c r="C61" s="186" t="s">
        <v>20</v>
      </c>
      <c r="D61" s="186" t="s">
        <v>207</v>
      </c>
      <c r="E61" s="187" t="s">
        <v>212</v>
      </c>
      <c r="F61" s="188" t="s">
        <v>245</v>
      </c>
      <c r="G61" s="187" t="s">
        <v>248</v>
      </c>
      <c r="H61" s="188" t="s">
        <v>209</v>
      </c>
      <c r="I61" s="187" t="s">
        <v>213</v>
      </c>
      <c r="J61" s="187" t="s">
        <v>214</v>
      </c>
      <c r="K61" s="187" t="s">
        <v>57</v>
      </c>
      <c r="L61" s="187" t="s">
        <v>170</v>
      </c>
      <c r="M61" s="187">
        <v>22423</v>
      </c>
      <c r="N61" s="187">
        <v>10</v>
      </c>
      <c r="O61" s="189">
        <v>1377018.7035380832</v>
      </c>
      <c r="P61" s="187" t="s">
        <v>28</v>
      </c>
      <c r="Q61" s="190"/>
      <c r="R61" s="191"/>
    </row>
    <row r="62" spans="1:18" s="192" customFormat="1" ht="37.5" x14ac:dyDescent="0.3">
      <c r="A62" s="185">
        <v>53706</v>
      </c>
      <c r="B62" s="186" t="s">
        <v>19</v>
      </c>
      <c r="C62" s="186" t="s">
        <v>20</v>
      </c>
      <c r="D62" s="186" t="s">
        <v>207</v>
      </c>
      <c r="E62" s="187" t="s">
        <v>215</v>
      </c>
      <c r="F62" s="188" t="s">
        <v>245</v>
      </c>
      <c r="G62" s="187" t="s">
        <v>248</v>
      </c>
      <c r="H62" s="188" t="s">
        <v>209</v>
      </c>
      <c r="I62" s="187" t="s">
        <v>216</v>
      </c>
      <c r="J62" s="187" t="s">
        <v>217</v>
      </c>
      <c r="K62" s="187" t="s">
        <v>57</v>
      </c>
      <c r="L62" s="187" t="s">
        <v>170</v>
      </c>
      <c r="M62" s="187">
        <v>22423</v>
      </c>
      <c r="N62" s="187">
        <v>1500</v>
      </c>
      <c r="O62" s="189">
        <v>223443812.70257261</v>
      </c>
      <c r="P62" s="187" t="s">
        <v>28</v>
      </c>
      <c r="Q62" s="190"/>
      <c r="R62" s="191"/>
    </row>
    <row r="63" spans="1:18" s="192" customFormat="1" ht="37.5" x14ac:dyDescent="0.3">
      <c r="A63" s="185">
        <v>53722</v>
      </c>
      <c r="B63" s="186" t="s">
        <v>19</v>
      </c>
      <c r="C63" s="186" t="s">
        <v>20</v>
      </c>
      <c r="D63" s="186" t="s">
        <v>207</v>
      </c>
      <c r="E63" s="187" t="s">
        <v>215</v>
      </c>
      <c r="F63" s="188" t="s">
        <v>245</v>
      </c>
      <c r="G63" s="187" t="s">
        <v>248</v>
      </c>
      <c r="H63" s="188" t="s">
        <v>209</v>
      </c>
      <c r="I63" s="187" t="s">
        <v>218</v>
      </c>
      <c r="J63" s="187" t="s">
        <v>219</v>
      </c>
      <c r="K63" s="187" t="s">
        <v>57</v>
      </c>
      <c r="L63" s="187" t="s">
        <v>170</v>
      </c>
      <c r="M63" s="187">
        <v>22423</v>
      </c>
      <c r="N63" s="187">
        <v>700</v>
      </c>
      <c r="O63" s="189">
        <v>299363528.35176831</v>
      </c>
      <c r="P63" s="187" t="s">
        <v>28</v>
      </c>
      <c r="Q63" s="190"/>
      <c r="R63" s="191"/>
    </row>
    <row r="64" spans="1:18" s="192" customFormat="1" ht="37.5" x14ac:dyDescent="0.3">
      <c r="A64" s="185">
        <v>53744</v>
      </c>
      <c r="B64" s="186" t="s">
        <v>19</v>
      </c>
      <c r="C64" s="186" t="s">
        <v>20</v>
      </c>
      <c r="D64" s="186" t="s">
        <v>207</v>
      </c>
      <c r="E64" s="187" t="s">
        <v>215</v>
      </c>
      <c r="F64" s="188" t="s">
        <v>245</v>
      </c>
      <c r="G64" s="187" t="s">
        <v>248</v>
      </c>
      <c r="H64" s="188" t="s">
        <v>209</v>
      </c>
      <c r="I64" s="187" t="s">
        <v>220</v>
      </c>
      <c r="J64" s="187" t="s">
        <v>221</v>
      </c>
      <c r="K64" s="187" t="s">
        <v>57</v>
      </c>
      <c r="L64" s="187" t="s">
        <v>170</v>
      </c>
      <c r="M64" s="187">
        <v>22423</v>
      </c>
      <c r="N64" s="187">
        <v>800</v>
      </c>
      <c r="O64" s="189">
        <v>101664402.98952481</v>
      </c>
      <c r="P64" s="187" t="s">
        <v>28</v>
      </c>
      <c r="Q64" s="190"/>
      <c r="R64" s="191"/>
    </row>
    <row r="65" spans="15:15" x14ac:dyDescent="0.3">
      <c r="O65" s="195">
        <f>O64+O63+O62+O61+O60+O59+O58+O57+O56+O55+O54+O53+O52+O51+O50+O49+O48+O47+O46+O45+O44+O43+O42+O41+O40+O39+O38+O37+O36+O35+O34+O33+O32+O31+O30+O29+O28+O27+O26+O25+O24+O23+O22+O21+O20+O19+O18+O17+O16+O15+O14+O13+O12+O11+O9+O4+O3</f>
        <v>172487484946.25119</v>
      </c>
    </row>
  </sheetData>
  <mergeCells count="36">
    <mergeCell ref="N4:N8"/>
    <mergeCell ref="F1:H1"/>
    <mergeCell ref="I1:Q1"/>
    <mergeCell ref="A4:A8"/>
    <mergeCell ref="B4:B8"/>
    <mergeCell ref="C4:C8"/>
    <mergeCell ref="D4:D8"/>
    <mergeCell ref="E4:E8"/>
    <mergeCell ref="F4:F8"/>
    <mergeCell ref="G4:G8"/>
    <mergeCell ref="I4:I8"/>
    <mergeCell ref="J4:J8"/>
    <mergeCell ref="K4:K8"/>
    <mergeCell ref="L4:L8"/>
    <mergeCell ref="M4:M8"/>
    <mergeCell ref="D9:D10"/>
    <mergeCell ref="E9:E10"/>
    <mergeCell ref="F9:F10"/>
    <mergeCell ref="G9:G10"/>
    <mergeCell ref="I9:I10"/>
    <mergeCell ref="R4:R8"/>
    <mergeCell ref="R9:R10"/>
    <mergeCell ref="A1:E1"/>
    <mergeCell ref="P9:P10"/>
    <mergeCell ref="Q9:Q10"/>
    <mergeCell ref="J9:J10"/>
    <mergeCell ref="K9:K10"/>
    <mergeCell ref="L9:L10"/>
    <mergeCell ref="M9:M10"/>
    <mergeCell ref="N9:N10"/>
    <mergeCell ref="O9:O10"/>
    <mergeCell ref="O4:O8"/>
    <mergeCell ref="P4:P8"/>
    <mergeCell ref="Q4:Q8"/>
    <mergeCell ref="B9:B10"/>
    <mergeCell ref="C9:C10"/>
  </mergeCells>
  <dataValidations count="2">
    <dataValidation type="whole" allowBlank="1" showInputMessage="1" showErrorMessage="1" sqref="N11:N15 N3:N4 N9 M16:N21 M25 N22:N25 M22 M26:N46 M52:N58 Q59 M60:N64" xr:uid="{158CF002-0B1A-4D76-BCB2-D4E43EF3B8A8}">
      <formula1>1</formula1>
      <formula2>1000000</formula2>
    </dataValidation>
    <dataValidation type="list" allowBlank="1" showInputMessage="1" showErrorMessage="1" sqref="C3:E4 C9:E9 C60:E64 C11:E46 C49:E58 C59:D59" xr:uid="{FCB50F04-30E8-47FA-A8F0-D4118058C135}">
      <formula1>INDIRECT(SUBSTITUTE(B3," ","_"))</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B885-32F8-4B56-BF92-52442D33E107}">
  <sheetPr>
    <tabColor rgb="FFCCCCFF"/>
  </sheetPr>
  <dimension ref="A1:Q7"/>
  <sheetViews>
    <sheetView topLeftCell="H4" zoomScale="86" zoomScaleNormal="86" workbookViewId="0">
      <selection activeCell="P6" sqref="P6"/>
    </sheetView>
  </sheetViews>
  <sheetFormatPr baseColWidth="10" defaultRowHeight="14.5" x14ac:dyDescent="0.35"/>
  <cols>
    <col min="1" max="1" width="14.453125" customWidth="1"/>
    <col min="2" max="2" width="8.984375E-2" style="8" customWidth="1"/>
    <col min="3" max="3" width="27.453125" style="8" bestFit="1" customWidth="1"/>
    <col min="4" max="4" width="20.81640625" style="8" customWidth="1"/>
    <col min="5" max="5" width="35.1796875" customWidth="1"/>
    <col min="6" max="6" width="22.7265625" style="3" customWidth="1"/>
    <col min="7" max="7" width="24.36328125" style="1" customWidth="1"/>
    <col min="8" max="8" width="21.90625" style="3" customWidth="1"/>
    <col min="9" max="9" width="13.26953125" customWidth="1"/>
    <col min="10" max="10" width="12.36328125" customWidth="1"/>
    <col min="11" max="11" width="24.7265625" customWidth="1"/>
    <col min="12" max="12" width="12.36328125" customWidth="1"/>
    <col min="13" max="13" width="23.26953125" customWidth="1"/>
    <col min="14" max="14" width="26.1796875" customWidth="1"/>
    <col min="15" max="15" width="12.453125" customWidth="1"/>
    <col min="16" max="16" width="14" customWidth="1"/>
    <col min="17" max="17" width="13" customWidth="1"/>
  </cols>
  <sheetData>
    <row r="1" spans="1:17" ht="33" customHeight="1" x14ac:dyDescent="0.35">
      <c r="A1" s="347" t="s">
        <v>0</v>
      </c>
      <c r="B1" s="348"/>
      <c r="C1" s="348"/>
      <c r="D1" s="348"/>
      <c r="E1" s="349"/>
      <c r="F1" s="349"/>
      <c r="G1" s="349"/>
      <c r="H1" s="349"/>
      <c r="I1" s="349"/>
      <c r="J1" s="264"/>
      <c r="K1" s="212"/>
      <c r="L1" s="212"/>
      <c r="M1" s="212"/>
      <c r="N1" s="214"/>
      <c r="O1" s="271"/>
      <c r="P1" s="271"/>
      <c r="Q1" s="271"/>
    </row>
    <row r="2" spans="1:17" s="4" customFormat="1" ht="54.5" customHeight="1" x14ac:dyDescent="0.4">
      <c r="A2" s="10" t="s">
        <v>249</v>
      </c>
      <c r="B2" s="7" t="s">
        <v>3</v>
      </c>
      <c r="C2" s="7" t="s">
        <v>297</v>
      </c>
      <c r="D2" s="7" t="s">
        <v>5</v>
      </c>
      <c r="E2" s="5" t="s">
        <v>11</v>
      </c>
      <c r="F2" s="5" t="s">
        <v>15</v>
      </c>
      <c r="G2" s="5" t="s">
        <v>16</v>
      </c>
      <c r="H2" s="5" t="s">
        <v>17</v>
      </c>
      <c r="I2" s="215" t="s">
        <v>18</v>
      </c>
      <c r="J2" s="289" t="s">
        <v>306</v>
      </c>
      <c r="K2" s="289" t="s">
        <v>272</v>
      </c>
      <c r="L2" s="289" t="s">
        <v>305</v>
      </c>
      <c r="M2" s="289" t="s">
        <v>273</v>
      </c>
      <c r="N2" s="289" t="s">
        <v>244</v>
      </c>
      <c r="O2" s="289" t="s">
        <v>302</v>
      </c>
      <c r="P2" s="289" t="s">
        <v>303</v>
      </c>
      <c r="Q2" s="289" t="s">
        <v>304</v>
      </c>
    </row>
    <row r="3" spans="1:17" ht="129" customHeight="1" x14ac:dyDescent="0.35">
      <c r="A3" s="31">
        <v>49185</v>
      </c>
      <c r="B3" s="32" t="s">
        <v>19</v>
      </c>
      <c r="C3" s="32" t="s">
        <v>81</v>
      </c>
      <c r="D3" s="32" t="s">
        <v>85</v>
      </c>
      <c r="E3" s="33" t="s">
        <v>89</v>
      </c>
      <c r="F3" s="34">
        <v>7550</v>
      </c>
      <c r="G3" s="35">
        <v>410206576</v>
      </c>
      <c r="H3" s="34" t="s">
        <v>28</v>
      </c>
      <c r="I3" s="36"/>
      <c r="J3" s="276">
        <v>7542</v>
      </c>
      <c r="K3" s="201">
        <v>102442980</v>
      </c>
      <c r="L3" s="276">
        <v>7750</v>
      </c>
      <c r="M3" s="201">
        <v>102551644</v>
      </c>
      <c r="N3" s="200" t="s">
        <v>91</v>
      </c>
      <c r="O3" s="315">
        <f>(K3/G3)*100</f>
        <v>24.973509932224978</v>
      </c>
      <c r="P3" s="316">
        <f>(M3/G3)*100</f>
        <v>25</v>
      </c>
      <c r="Q3" s="317">
        <f>O3+P3</f>
        <v>49.973509932224978</v>
      </c>
    </row>
    <row r="4" spans="1:17" ht="78.5" customHeight="1" x14ac:dyDescent="0.35">
      <c r="A4" s="31">
        <v>52614</v>
      </c>
      <c r="B4" s="32" t="s">
        <v>19</v>
      </c>
      <c r="C4" s="32" t="s">
        <v>20</v>
      </c>
      <c r="D4" s="32" t="s">
        <v>85</v>
      </c>
      <c r="E4" s="33" t="s">
        <v>89</v>
      </c>
      <c r="F4" s="34">
        <v>1253</v>
      </c>
      <c r="G4" s="35">
        <v>37832736304.818001</v>
      </c>
      <c r="H4" s="33" t="s">
        <v>94</v>
      </c>
      <c r="I4" s="36"/>
      <c r="J4" s="276">
        <v>1252</v>
      </c>
      <c r="K4" s="273">
        <v>8145344232</v>
      </c>
      <c r="L4" s="276">
        <v>1253</v>
      </c>
      <c r="M4" s="273">
        <v>3143923600.8000002</v>
      </c>
      <c r="N4" s="38" t="s">
        <v>95</v>
      </c>
      <c r="O4" s="315">
        <f t="shared" ref="O4:O6" si="0">(K4/G4)*100</f>
        <v>21.529883977656382</v>
      </c>
      <c r="P4" s="316">
        <f t="shared" ref="P4:P6" si="1">(M4/G4)*100</f>
        <v>8.3100613592139805</v>
      </c>
      <c r="Q4" s="317">
        <f t="shared" ref="Q4:Q6" si="2">O4+P4</f>
        <v>29.839945336870365</v>
      </c>
    </row>
    <row r="5" spans="1:17" ht="86" customHeight="1" x14ac:dyDescent="0.35">
      <c r="A5" s="31">
        <v>49206</v>
      </c>
      <c r="B5" s="32" t="s">
        <v>19</v>
      </c>
      <c r="C5" s="32" t="s">
        <v>20</v>
      </c>
      <c r="D5" s="32" t="s">
        <v>85</v>
      </c>
      <c r="E5" s="33" t="s">
        <v>89</v>
      </c>
      <c r="F5" s="34">
        <v>217</v>
      </c>
      <c r="G5" s="35">
        <v>5749299884.5900803</v>
      </c>
      <c r="H5" s="33" t="s">
        <v>94</v>
      </c>
      <c r="I5" s="36"/>
      <c r="J5" s="276">
        <v>217</v>
      </c>
      <c r="K5" s="273">
        <v>1238806266</v>
      </c>
      <c r="L5" s="276">
        <v>173</v>
      </c>
      <c r="M5" s="273">
        <v>667927802.88</v>
      </c>
      <c r="N5" s="38" t="s">
        <v>97</v>
      </c>
      <c r="O5" s="315">
        <f t="shared" si="0"/>
        <v>21.547080355303567</v>
      </c>
      <c r="P5" s="316">
        <f t="shared" si="1"/>
        <v>11.617550245904813</v>
      </c>
      <c r="Q5" s="317">
        <f t="shared" si="2"/>
        <v>33.16463060120838</v>
      </c>
    </row>
    <row r="6" spans="1:17" ht="103" customHeight="1" x14ac:dyDescent="0.35">
      <c r="A6" s="31">
        <v>52630</v>
      </c>
      <c r="B6" s="32" t="s">
        <v>19</v>
      </c>
      <c r="C6" s="32" t="s">
        <v>20</v>
      </c>
      <c r="D6" s="32" t="s">
        <v>85</v>
      </c>
      <c r="E6" s="33" t="s">
        <v>89</v>
      </c>
      <c r="F6" s="34">
        <v>3088</v>
      </c>
      <c r="G6" s="39">
        <v>25166140189.444801</v>
      </c>
      <c r="H6" s="34"/>
      <c r="I6" s="38" t="s">
        <v>298</v>
      </c>
      <c r="J6" s="272">
        <v>3085</v>
      </c>
      <c r="K6" s="273">
        <v>5417300413</v>
      </c>
      <c r="L6" s="272">
        <v>3088</v>
      </c>
      <c r="M6" s="273">
        <v>1627133253.3</v>
      </c>
      <c r="N6" s="37" t="s">
        <v>100</v>
      </c>
      <c r="O6" s="315">
        <f t="shared" si="0"/>
        <v>21.526147324221487</v>
      </c>
      <c r="P6" s="316">
        <f t="shared" si="1"/>
        <v>6.4655654027646765</v>
      </c>
      <c r="Q6" s="317">
        <f t="shared" si="2"/>
        <v>27.991712726986165</v>
      </c>
    </row>
    <row r="7" spans="1:17" ht="35.5" customHeight="1" x14ac:dyDescent="0.45">
      <c r="F7" s="40" t="s">
        <v>252</v>
      </c>
      <c r="G7" s="41">
        <f>SUM(G3:G6)</f>
        <v>69158382954.852875</v>
      </c>
      <c r="J7" s="274"/>
      <c r="K7" s="275">
        <f>SUM(K3:K6)</f>
        <v>14903893891</v>
      </c>
      <c r="L7" s="275"/>
      <c r="M7" s="275">
        <f>SUM(M3:M6)</f>
        <v>5541536300.9800005</v>
      </c>
      <c r="O7" s="277">
        <f>SUM(O3:O6)</f>
        <v>89.576621589406415</v>
      </c>
      <c r="P7" s="278">
        <f>SUM(P3:P6)</f>
        <v>51.393177007883473</v>
      </c>
      <c r="Q7" s="277"/>
    </row>
  </sheetData>
  <mergeCells count="2">
    <mergeCell ref="A1:D1"/>
    <mergeCell ref="E1:I1"/>
  </mergeCells>
  <phoneticPr fontId="18" type="noConversion"/>
  <dataValidations count="2">
    <dataValidation type="whole" allowBlank="1" showInputMessage="1" showErrorMessage="1" sqref="F3:F6" xr:uid="{D713989F-39C7-4F99-A288-A1E9B5198330}">
      <formula1>1</formula1>
      <formula2>1000000</formula2>
    </dataValidation>
    <dataValidation type="list" allowBlank="1" showInputMessage="1" showErrorMessage="1" sqref="C3:D6" xr:uid="{FC85785F-11AB-442A-9B23-FAD1B65AE9BD}">
      <formula1>INDIRECT(SUBSTITUTE(B3," ","_"))</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D874B-64C1-433B-9697-7AAF32E29F41}">
  <sheetPr>
    <tabColor rgb="FF00FFFF"/>
  </sheetPr>
  <dimension ref="A1:V29"/>
  <sheetViews>
    <sheetView topLeftCell="H24" zoomScale="66" zoomScaleNormal="66" workbookViewId="0">
      <selection activeCell="S24" sqref="S24"/>
    </sheetView>
  </sheetViews>
  <sheetFormatPr baseColWidth="10" defaultRowHeight="14.5" x14ac:dyDescent="0.35"/>
  <cols>
    <col min="1" max="1" width="14.453125" customWidth="1"/>
    <col min="2" max="2" width="16.08984375" style="8" customWidth="1"/>
    <col min="3" max="3" width="27.453125" style="8" bestFit="1" customWidth="1"/>
    <col min="4" max="4" width="23.81640625" style="8" customWidth="1"/>
    <col min="5" max="5" width="54" customWidth="1"/>
    <col min="6" max="6" width="48.26953125" customWidth="1"/>
    <col min="7" max="7" width="35.1796875" customWidth="1"/>
    <col min="8" max="8" width="21.1796875" style="3" customWidth="1"/>
    <col min="9" max="9" width="0.36328125" style="3" hidden="1" customWidth="1"/>
    <col min="10" max="10" width="16.453125" style="3" hidden="1" customWidth="1"/>
    <col min="11" max="11" width="17" style="3" customWidth="1"/>
    <col min="12" max="12" width="23.08984375" style="1" customWidth="1"/>
    <col min="13" max="13" width="25.26953125" style="3" customWidth="1"/>
    <col min="14" max="14" width="16.1796875" customWidth="1"/>
    <col min="15" max="15" width="20.90625" customWidth="1"/>
    <col min="16" max="16" width="16.90625" customWidth="1"/>
    <col min="17" max="17" width="20.36328125" customWidth="1"/>
    <col min="18" max="18" width="17.08984375" customWidth="1"/>
    <col min="19" max="19" width="31.54296875" customWidth="1"/>
    <col min="20" max="20" width="15.1796875" customWidth="1"/>
    <col min="21" max="21" width="14.81640625" customWidth="1"/>
    <col min="22" max="22" width="19.36328125" customWidth="1"/>
  </cols>
  <sheetData>
    <row r="1" spans="1:22" ht="33" customHeight="1" x14ac:dyDescent="0.35">
      <c r="A1" s="347" t="s">
        <v>0</v>
      </c>
      <c r="B1" s="348"/>
      <c r="C1" s="348"/>
      <c r="D1" s="348"/>
      <c r="E1" s="352"/>
      <c r="F1" s="349" t="s">
        <v>2</v>
      </c>
      <c r="G1" s="349"/>
      <c r="H1" s="349"/>
      <c r="I1" s="349"/>
      <c r="J1" s="349"/>
      <c r="K1" s="349"/>
      <c r="L1" s="349"/>
      <c r="M1" s="349"/>
      <c r="N1" s="349"/>
      <c r="O1" s="212"/>
      <c r="P1" s="212"/>
      <c r="Q1" s="212"/>
      <c r="R1" s="212"/>
      <c r="S1" s="214"/>
      <c r="T1" s="271"/>
      <c r="U1" s="271"/>
      <c r="V1" s="271"/>
    </row>
    <row r="2" spans="1:22" s="4" customFormat="1" ht="95.25" customHeight="1" x14ac:dyDescent="0.4">
      <c r="A2" s="10" t="s">
        <v>249</v>
      </c>
      <c r="B2" s="7" t="s">
        <v>3</v>
      </c>
      <c r="C2" s="7" t="s">
        <v>4</v>
      </c>
      <c r="D2" s="7" t="s">
        <v>5</v>
      </c>
      <c r="E2" s="5" t="s">
        <v>6</v>
      </c>
      <c r="F2" s="5" t="s">
        <v>10</v>
      </c>
      <c r="G2" s="5" t="s">
        <v>11</v>
      </c>
      <c r="H2" s="5" t="s">
        <v>12</v>
      </c>
      <c r="I2" s="5" t="s">
        <v>13</v>
      </c>
      <c r="J2" s="5" t="s">
        <v>14</v>
      </c>
      <c r="K2" s="5" t="s">
        <v>15</v>
      </c>
      <c r="L2" s="5" t="s">
        <v>16</v>
      </c>
      <c r="M2" s="5" t="s">
        <v>17</v>
      </c>
      <c r="N2" s="9" t="s">
        <v>18</v>
      </c>
      <c r="O2" s="313" t="s">
        <v>306</v>
      </c>
      <c r="P2" s="313" t="s">
        <v>272</v>
      </c>
      <c r="Q2" s="313" t="s">
        <v>305</v>
      </c>
      <c r="R2" s="313" t="s">
        <v>273</v>
      </c>
      <c r="S2" s="313" t="s">
        <v>244</v>
      </c>
      <c r="T2" s="313" t="s">
        <v>302</v>
      </c>
      <c r="U2" s="313" t="s">
        <v>303</v>
      </c>
      <c r="V2" s="313" t="s">
        <v>304</v>
      </c>
    </row>
    <row r="3" spans="1:22" ht="145.5" customHeight="1" x14ac:dyDescent="0.35">
      <c r="A3" s="42">
        <v>54448</v>
      </c>
      <c r="B3" s="43" t="s">
        <v>19</v>
      </c>
      <c r="C3" s="43" t="s">
        <v>20</v>
      </c>
      <c r="D3" s="43" t="s">
        <v>101</v>
      </c>
      <c r="E3" s="44" t="s">
        <v>102</v>
      </c>
      <c r="F3" s="45" t="s">
        <v>105</v>
      </c>
      <c r="G3" s="45" t="s">
        <v>106</v>
      </c>
      <c r="H3" s="46" t="s">
        <v>39</v>
      </c>
      <c r="I3" s="46"/>
      <c r="J3" s="46">
        <v>3</v>
      </c>
      <c r="K3" s="46">
        <v>3</v>
      </c>
      <c r="L3" s="47">
        <v>5000000000</v>
      </c>
      <c r="M3" s="44" t="s">
        <v>94</v>
      </c>
      <c r="N3" s="48" t="s">
        <v>107</v>
      </c>
      <c r="O3" s="318">
        <v>0</v>
      </c>
      <c r="P3" s="318">
        <v>0</v>
      </c>
      <c r="Q3" s="318">
        <v>0</v>
      </c>
      <c r="R3" s="318">
        <v>0</v>
      </c>
      <c r="S3" s="242" t="s">
        <v>330</v>
      </c>
      <c r="T3" s="243">
        <f>(P3/L3)*100</f>
        <v>0</v>
      </c>
      <c r="U3" s="314">
        <f>(R3/L3)*100</f>
        <v>0</v>
      </c>
      <c r="V3" s="243">
        <f>T3+U3</f>
        <v>0</v>
      </c>
    </row>
    <row r="4" spans="1:22" ht="73.5" customHeight="1" x14ac:dyDescent="0.35">
      <c r="A4" s="42">
        <v>54450</v>
      </c>
      <c r="B4" s="43" t="s">
        <v>19</v>
      </c>
      <c r="C4" s="43" t="s">
        <v>20</v>
      </c>
      <c r="D4" s="43" t="s">
        <v>101</v>
      </c>
      <c r="E4" s="44" t="s">
        <v>108</v>
      </c>
      <c r="F4" s="389" t="s">
        <v>105</v>
      </c>
      <c r="G4" s="45" t="s">
        <v>109</v>
      </c>
      <c r="H4" s="46" t="s">
        <v>39</v>
      </c>
      <c r="I4" s="46"/>
      <c r="J4" s="46">
        <v>3</v>
      </c>
      <c r="K4" s="46">
        <v>3</v>
      </c>
      <c r="L4" s="47">
        <v>125000000</v>
      </c>
      <c r="M4" s="44" t="s">
        <v>110</v>
      </c>
      <c r="N4" s="48"/>
      <c r="O4" s="318"/>
      <c r="P4" s="319">
        <v>0</v>
      </c>
      <c r="Q4" s="319"/>
      <c r="R4" s="319">
        <v>0</v>
      </c>
      <c r="S4" s="242" t="s">
        <v>318</v>
      </c>
      <c r="T4" s="243">
        <f t="shared" ref="T4:T28" si="0">(P4/L4)*100</f>
        <v>0</v>
      </c>
      <c r="U4" s="314">
        <f t="shared" ref="U4:U28" si="1">(R4/L4)*100</f>
        <v>0</v>
      </c>
      <c r="V4" s="243">
        <f t="shared" ref="V4:V28" si="2">T4+U4</f>
        <v>0</v>
      </c>
    </row>
    <row r="5" spans="1:22" ht="99" customHeight="1" x14ac:dyDescent="0.35">
      <c r="A5" s="42">
        <v>54454</v>
      </c>
      <c r="B5" s="43" t="s">
        <v>19</v>
      </c>
      <c r="C5" s="43" t="s">
        <v>20</v>
      </c>
      <c r="D5" s="43" t="s">
        <v>111</v>
      </c>
      <c r="E5" s="390" t="s">
        <v>112</v>
      </c>
      <c r="F5" s="45" t="s">
        <v>113</v>
      </c>
      <c r="G5" s="45" t="s">
        <v>114</v>
      </c>
      <c r="H5" s="46" t="s">
        <v>39</v>
      </c>
      <c r="I5" s="46"/>
      <c r="J5" s="46">
        <v>33</v>
      </c>
      <c r="K5" s="46">
        <v>33</v>
      </c>
      <c r="L5" s="47">
        <v>20000000</v>
      </c>
      <c r="M5" s="44" t="s">
        <v>110</v>
      </c>
      <c r="N5" s="51"/>
      <c r="O5" s="320"/>
      <c r="P5" s="321">
        <v>0</v>
      </c>
      <c r="Q5" s="240"/>
      <c r="R5" s="49">
        <v>0</v>
      </c>
      <c r="S5" s="242" t="s">
        <v>363</v>
      </c>
      <c r="T5" s="243">
        <f t="shared" si="0"/>
        <v>0</v>
      </c>
      <c r="U5" s="314">
        <f t="shared" si="1"/>
        <v>0</v>
      </c>
      <c r="V5" s="243">
        <f t="shared" si="2"/>
        <v>0</v>
      </c>
    </row>
    <row r="6" spans="1:22" ht="87.75" customHeight="1" x14ac:dyDescent="0.35">
      <c r="A6" s="42">
        <v>54456</v>
      </c>
      <c r="B6" s="43" t="s">
        <v>19</v>
      </c>
      <c r="C6" s="43" t="s">
        <v>20</v>
      </c>
      <c r="D6" s="43" t="s">
        <v>115</v>
      </c>
      <c r="E6" s="44" t="s">
        <v>116</v>
      </c>
      <c r="F6" s="45" t="s">
        <v>113</v>
      </c>
      <c r="G6" s="45" t="s">
        <v>114</v>
      </c>
      <c r="H6" s="46" t="s">
        <v>32</v>
      </c>
      <c r="I6" s="46"/>
      <c r="J6" s="46">
        <v>100</v>
      </c>
      <c r="K6" s="46">
        <v>100</v>
      </c>
      <c r="L6" s="47">
        <v>50000000</v>
      </c>
      <c r="M6" s="44" t="s">
        <v>110</v>
      </c>
      <c r="N6" s="51"/>
      <c r="O6" s="320">
        <f>P6/162500</f>
        <v>22.999138461538461</v>
      </c>
      <c r="P6" s="321">
        <v>3737360</v>
      </c>
      <c r="Q6" s="240"/>
      <c r="R6" s="49">
        <v>0</v>
      </c>
      <c r="S6" s="242" t="s">
        <v>353</v>
      </c>
      <c r="T6" s="243">
        <f t="shared" si="0"/>
        <v>7.4747199999999996</v>
      </c>
      <c r="U6" s="314">
        <f t="shared" si="1"/>
        <v>0</v>
      </c>
      <c r="V6" s="243">
        <f t="shared" si="2"/>
        <v>7.4747199999999996</v>
      </c>
    </row>
    <row r="7" spans="1:22" ht="44.5" customHeight="1" x14ac:dyDescent="0.35">
      <c r="A7" s="42">
        <v>54458</v>
      </c>
      <c r="B7" s="43" t="s">
        <v>19</v>
      </c>
      <c r="C7" s="43" t="s">
        <v>20</v>
      </c>
      <c r="D7" s="43" t="s">
        <v>117</v>
      </c>
      <c r="E7" s="44" t="s">
        <v>118</v>
      </c>
      <c r="F7" s="45" t="s">
        <v>119</v>
      </c>
      <c r="G7" s="45" t="s">
        <v>119</v>
      </c>
      <c r="H7" s="46" t="s">
        <v>32</v>
      </c>
      <c r="I7" s="46"/>
      <c r="J7" s="46">
        <v>4</v>
      </c>
      <c r="K7" s="46">
        <v>4</v>
      </c>
      <c r="L7" s="47">
        <v>10000000</v>
      </c>
      <c r="M7" s="44" t="s">
        <v>110</v>
      </c>
      <c r="N7" s="51"/>
      <c r="O7" s="51">
        <v>0</v>
      </c>
      <c r="P7" s="49">
        <v>0</v>
      </c>
      <c r="Q7" s="49"/>
      <c r="R7" s="49">
        <v>0</v>
      </c>
      <c r="S7" s="242" t="s">
        <v>352</v>
      </c>
      <c r="T7" s="243">
        <f t="shared" si="0"/>
        <v>0</v>
      </c>
      <c r="U7" s="314">
        <f t="shared" si="1"/>
        <v>0</v>
      </c>
      <c r="V7" s="243">
        <f t="shared" si="2"/>
        <v>0</v>
      </c>
    </row>
    <row r="8" spans="1:22" ht="241.5" customHeight="1" x14ac:dyDescent="0.35">
      <c r="A8" s="42">
        <v>54940</v>
      </c>
      <c r="B8" s="43" t="s">
        <v>19</v>
      </c>
      <c r="C8" s="43" t="s">
        <v>66</v>
      </c>
      <c r="D8" s="43" t="s">
        <v>67</v>
      </c>
      <c r="E8" s="44" t="s">
        <v>68</v>
      </c>
      <c r="F8" s="389" t="s">
        <v>120</v>
      </c>
      <c r="G8" s="52" t="s">
        <v>121</v>
      </c>
      <c r="H8" s="46" t="s">
        <v>39</v>
      </c>
      <c r="I8" s="46"/>
      <c r="J8" s="46">
        <v>100</v>
      </c>
      <c r="K8" s="46">
        <v>100</v>
      </c>
      <c r="L8" s="47">
        <v>90000000</v>
      </c>
      <c r="M8" s="44" t="s">
        <v>110</v>
      </c>
      <c r="N8" s="53"/>
      <c r="O8" s="53">
        <v>0</v>
      </c>
      <c r="P8" s="49">
        <v>0</v>
      </c>
      <c r="Q8" s="49"/>
      <c r="R8" s="49">
        <v>0</v>
      </c>
      <c r="S8" s="242" t="s">
        <v>301</v>
      </c>
      <c r="T8" s="243">
        <f t="shared" si="0"/>
        <v>0</v>
      </c>
      <c r="U8" s="314">
        <f t="shared" si="1"/>
        <v>0</v>
      </c>
      <c r="V8" s="243">
        <f t="shared" si="2"/>
        <v>0</v>
      </c>
    </row>
    <row r="9" spans="1:22" ht="247.5" customHeight="1" x14ac:dyDescent="0.35">
      <c r="A9" s="42">
        <v>54998</v>
      </c>
      <c r="B9" s="43" t="s">
        <v>19</v>
      </c>
      <c r="C9" s="43" t="s">
        <v>66</v>
      </c>
      <c r="D9" s="43" t="s">
        <v>122</v>
      </c>
      <c r="E9" s="44" t="s">
        <v>123</v>
      </c>
      <c r="F9" s="45" t="s">
        <v>124</v>
      </c>
      <c r="G9" s="45" t="s">
        <v>125</v>
      </c>
      <c r="H9" s="46" t="s">
        <v>39</v>
      </c>
      <c r="I9" s="46"/>
      <c r="J9" s="46">
        <v>2</v>
      </c>
      <c r="K9" s="46">
        <v>2</v>
      </c>
      <c r="L9" s="47">
        <v>120000000</v>
      </c>
      <c r="M9" s="44" t="s">
        <v>110</v>
      </c>
      <c r="N9" s="53"/>
      <c r="O9" s="280"/>
      <c r="P9" s="240"/>
      <c r="Q9" s="282" t="s">
        <v>319</v>
      </c>
      <c r="R9" s="240">
        <v>8745220</v>
      </c>
      <c r="S9" s="242" t="s">
        <v>351</v>
      </c>
      <c r="T9" s="243">
        <f t="shared" si="0"/>
        <v>0</v>
      </c>
      <c r="U9" s="314">
        <f t="shared" si="1"/>
        <v>7.2876833333333337</v>
      </c>
      <c r="V9" s="243">
        <f t="shared" si="2"/>
        <v>7.2876833333333337</v>
      </c>
    </row>
    <row r="10" spans="1:22" ht="118" customHeight="1" x14ac:dyDescent="0.35">
      <c r="A10" s="42">
        <v>54460</v>
      </c>
      <c r="B10" s="43" t="s">
        <v>19</v>
      </c>
      <c r="C10" s="43" t="s">
        <v>66</v>
      </c>
      <c r="D10" s="43" t="s">
        <v>67</v>
      </c>
      <c r="E10" s="44" t="s">
        <v>73</v>
      </c>
      <c r="F10" s="45" t="s">
        <v>126</v>
      </c>
      <c r="G10" s="45" t="s">
        <v>127</v>
      </c>
      <c r="H10" s="46" t="s">
        <v>39</v>
      </c>
      <c r="I10" s="46"/>
      <c r="J10" s="46">
        <v>2</v>
      </c>
      <c r="K10" s="46">
        <v>2</v>
      </c>
      <c r="L10" s="47">
        <v>100000000</v>
      </c>
      <c r="M10" s="44" t="s">
        <v>110</v>
      </c>
      <c r="N10" s="53"/>
      <c r="O10" s="53">
        <v>0</v>
      </c>
      <c r="P10" s="49">
        <v>0</v>
      </c>
      <c r="Q10" s="49"/>
      <c r="R10" s="49">
        <v>0</v>
      </c>
      <c r="S10" s="242" t="s">
        <v>350</v>
      </c>
      <c r="T10" s="243">
        <f t="shared" si="0"/>
        <v>0</v>
      </c>
      <c r="U10" s="314">
        <f t="shared" si="1"/>
        <v>0</v>
      </c>
      <c r="V10" s="243">
        <f t="shared" si="2"/>
        <v>0</v>
      </c>
    </row>
    <row r="11" spans="1:22" ht="64.5" customHeight="1" x14ac:dyDescent="0.35">
      <c r="A11" s="42">
        <v>54462</v>
      </c>
      <c r="B11" s="43" t="s">
        <v>19</v>
      </c>
      <c r="C11" s="43" t="s">
        <v>128</v>
      </c>
      <c r="D11" s="54" t="s">
        <v>129</v>
      </c>
      <c r="E11" s="44" t="s">
        <v>130</v>
      </c>
      <c r="F11" s="45" t="s">
        <v>131</v>
      </c>
      <c r="G11" s="45" t="s">
        <v>132</v>
      </c>
      <c r="H11" s="44" t="s">
        <v>133</v>
      </c>
      <c r="I11" s="44"/>
      <c r="J11" s="46">
        <v>16</v>
      </c>
      <c r="K11" s="46">
        <v>16</v>
      </c>
      <c r="L11" s="47">
        <v>516378479.52600002</v>
      </c>
      <c r="M11" s="44" t="s">
        <v>110</v>
      </c>
      <c r="N11" s="53"/>
      <c r="O11" s="265"/>
      <c r="P11" s="353">
        <v>248518899</v>
      </c>
      <c r="Q11" s="244"/>
      <c r="R11" s="353">
        <v>219488079</v>
      </c>
      <c r="S11" s="350" t="s">
        <v>325</v>
      </c>
      <c r="T11" s="243">
        <f t="shared" si="0"/>
        <v>48.127276572045233</v>
      </c>
      <c r="U11" s="314">
        <f t="shared" si="1"/>
        <v>42.505272334640082</v>
      </c>
      <c r="V11" s="243">
        <f t="shared" si="2"/>
        <v>90.632548906685315</v>
      </c>
    </row>
    <row r="12" spans="1:22" ht="80.25" customHeight="1" x14ac:dyDescent="0.35">
      <c r="A12" s="42">
        <v>56398</v>
      </c>
      <c r="B12" s="43" t="s">
        <v>19</v>
      </c>
      <c r="C12" s="43" t="s">
        <v>128</v>
      </c>
      <c r="D12" s="54" t="s">
        <v>129</v>
      </c>
      <c r="E12" s="44" t="s">
        <v>134</v>
      </c>
      <c r="F12" s="45" t="s">
        <v>131</v>
      </c>
      <c r="G12" s="45" t="s">
        <v>135</v>
      </c>
      <c r="H12" s="46" t="s">
        <v>136</v>
      </c>
      <c r="I12" s="44" t="s">
        <v>137</v>
      </c>
      <c r="J12" s="46">
        <v>804</v>
      </c>
      <c r="K12" s="46">
        <v>804</v>
      </c>
      <c r="L12" s="47">
        <v>331118391.78599995</v>
      </c>
      <c r="M12" s="44" t="s">
        <v>110</v>
      </c>
      <c r="N12" s="53"/>
      <c r="O12" s="324" t="s">
        <v>348</v>
      </c>
      <c r="P12" s="354"/>
      <c r="Q12" s="325" t="s">
        <v>349</v>
      </c>
      <c r="R12" s="354"/>
      <c r="S12" s="351"/>
      <c r="T12" s="243">
        <f t="shared" si="0"/>
        <v>0</v>
      </c>
      <c r="U12" s="314">
        <f t="shared" si="1"/>
        <v>0</v>
      </c>
      <c r="V12" s="243">
        <f t="shared" si="2"/>
        <v>0</v>
      </c>
    </row>
    <row r="13" spans="1:22" ht="64.5" customHeight="1" x14ac:dyDescent="0.35">
      <c r="A13" s="42">
        <v>54465</v>
      </c>
      <c r="B13" s="43" t="s">
        <v>19</v>
      </c>
      <c r="C13" s="43" t="s">
        <v>128</v>
      </c>
      <c r="D13" s="54" t="s">
        <v>129</v>
      </c>
      <c r="E13" s="44" t="s">
        <v>139</v>
      </c>
      <c r="F13" s="45" t="s">
        <v>131</v>
      </c>
      <c r="G13" s="45" t="s">
        <v>140</v>
      </c>
      <c r="H13" s="44" t="s">
        <v>141</v>
      </c>
      <c r="I13" s="44"/>
      <c r="J13" s="46">
        <v>1</v>
      </c>
      <c r="K13" s="46">
        <v>1</v>
      </c>
      <c r="L13" s="47">
        <v>102000000</v>
      </c>
      <c r="M13" s="44" t="s">
        <v>110</v>
      </c>
      <c r="N13" s="53"/>
      <c r="O13" s="53"/>
      <c r="P13" s="49">
        <v>0</v>
      </c>
      <c r="Q13" s="49"/>
      <c r="R13" s="49">
        <v>0</v>
      </c>
      <c r="S13" s="241" t="s">
        <v>347</v>
      </c>
      <c r="T13" s="243">
        <f t="shared" si="0"/>
        <v>0</v>
      </c>
      <c r="U13" s="314">
        <f t="shared" si="1"/>
        <v>0</v>
      </c>
      <c r="V13" s="243">
        <f t="shared" si="2"/>
        <v>0</v>
      </c>
    </row>
    <row r="14" spans="1:22" ht="122" customHeight="1" x14ac:dyDescent="0.35">
      <c r="A14" s="42">
        <v>55878</v>
      </c>
      <c r="B14" s="43" t="s">
        <v>19</v>
      </c>
      <c r="C14" s="43" t="s">
        <v>128</v>
      </c>
      <c r="D14" s="54" t="s">
        <v>129</v>
      </c>
      <c r="E14" s="44" t="s">
        <v>142</v>
      </c>
      <c r="F14" s="45" t="s">
        <v>131</v>
      </c>
      <c r="G14" s="45" t="s">
        <v>143</v>
      </c>
      <c r="H14" s="44" t="s">
        <v>144</v>
      </c>
      <c r="I14" s="44"/>
      <c r="J14" s="46">
        <v>2</v>
      </c>
      <c r="K14" s="46">
        <v>2</v>
      </c>
      <c r="L14" s="47">
        <v>100000000</v>
      </c>
      <c r="M14" s="44" t="s">
        <v>110</v>
      </c>
      <c r="N14" s="53"/>
      <c r="O14" s="52" t="s">
        <v>346</v>
      </c>
      <c r="P14" s="240">
        <v>87449847</v>
      </c>
      <c r="Q14" s="240"/>
      <c r="R14" s="243"/>
      <c r="S14" s="241"/>
      <c r="T14" s="243">
        <f t="shared" si="0"/>
        <v>87.449847000000005</v>
      </c>
      <c r="U14" s="314">
        <f t="shared" si="1"/>
        <v>0</v>
      </c>
      <c r="V14" s="243">
        <f t="shared" si="2"/>
        <v>87.449847000000005</v>
      </c>
    </row>
    <row r="15" spans="1:22" ht="169" customHeight="1" x14ac:dyDescent="0.35">
      <c r="A15" s="42">
        <v>54676</v>
      </c>
      <c r="B15" s="43" t="s">
        <v>19</v>
      </c>
      <c r="C15" s="43" t="s">
        <v>20</v>
      </c>
      <c r="D15" s="54" t="s">
        <v>101</v>
      </c>
      <c r="E15" s="44" t="s">
        <v>108</v>
      </c>
      <c r="F15" s="45" t="s">
        <v>131</v>
      </c>
      <c r="G15" s="45" t="s">
        <v>145</v>
      </c>
      <c r="H15" s="46" t="s">
        <v>57</v>
      </c>
      <c r="I15" s="46" t="s">
        <v>146</v>
      </c>
      <c r="J15" s="46">
        <v>2</v>
      </c>
      <c r="K15" s="46">
        <v>2</v>
      </c>
      <c r="L15" s="47">
        <v>181000000</v>
      </c>
      <c r="M15" s="44" t="s">
        <v>110</v>
      </c>
      <c r="N15" s="51"/>
      <c r="O15" s="51">
        <v>930</v>
      </c>
      <c r="P15" s="243">
        <v>35349288</v>
      </c>
      <c r="Q15" s="283">
        <v>634</v>
      </c>
      <c r="R15" s="240">
        <v>30611770</v>
      </c>
      <c r="S15" s="241" t="s">
        <v>365</v>
      </c>
      <c r="T15" s="243">
        <f t="shared" si="0"/>
        <v>19.529993370165748</v>
      </c>
      <c r="U15" s="314">
        <f t="shared" si="1"/>
        <v>16.912580110497238</v>
      </c>
      <c r="V15" s="243">
        <f t="shared" si="2"/>
        <v>36.442573480662986</v>
      </c>
    </row>
    <row r="16" spans="1:22" ht="169.5" customHeight="1" x14ac:dyDescent="0.35">
      <c r="A16" s="42">
        <v>54719</v>
      </c>
      <c r="B16" s="43" t="s">
        <v>19</v>
      </c>
      <c r="C16" s="43" t="s">
        <v>20</v>
      </c>
      <c r="D16" s="54" t="s">
        <v>101</v>
      </c>
      <c r="E16" s="44" t="s">
        <v>108</v>
      </c>
      <c r="F16" s="45" t="s">
        <v>131</v>
      </c>
      <c r="G16" s="45" t="s">
        <v>145</v>
      </c>
      <c r="H16" s="46" t="s">
        <v>57</v>
      </c>
      <c r="I16" s="46" t="s">
        <v>299</v>
      </c>
      <c r="J16" s="46">
        <v>2</v>
      </c>
      <c r="K16" s="46">
        <v>2</v>
      </c>
      <c r="L16" s="47">
        <v>72000000</v>
      </c>
      <c r="M16" s="44" t="s">
        <v>110</v>
      </c>
      <c r="N16" s="51"/>
      <c r="O16" s="266" t="s">
        <v>366</v>
      </c>
      <c r="P16" s="240">
        <v>27331920</v>
      </c>
      <c r="Q16" s="279">
        <v>238</v>
      </c>
      <c r="R16" s="240">
        <v>26238640</v>
      </c>
      <c r="S16" s="241" t="s">
        <v>364</v>
      </c>
      <c r="T16" s="243">
        <f t="shared" si="0"/>
        <v>37.960999999999999</v>
      </c>
      <c r="U16" s="314">
        <f t="shared" si="1"/>
        <v>36.442555555555558</v>
      </c>
      <c r="V16" s="243">
        <f t="shared" si="2"/>
        <v>74.403555555555556</v>
      </c>
    </row>
    <row r="17" spans="1:22" ht="145" customHeight="1" x14ac:dyDescent="0.35">
      <c r="A17" s="42">
        <v>54798</v>
      </c>
      <c r="B17" s="43" t="s">
        <v>19</v>
      </c>
      <c r="C17" s="43" t="s">
        <v>66</v>
      </c>
      <c r="D17" s="54" t="s">
        <v>122</v>
      </c>
      <c r="E17" s="44" t="s">
        <v>123</v>
      </c>
      <c r="F17" s="45" t="s">
        <v>147</v>
      </c>
      <c r="G17" s="45" t="s">
        <v>148</v>
      </c>
      <c r="H17" s="46" t="s">
        <v>39</v>
      </c>
      <c r="I17" s="46"/>
      <c r="J17" s="46">
        <v>4</v>
      </c>
      <c r="K17" s="46">
        <v>4</v>
      </c>
      <c r="L17" s="47">
        <v>150000000</v>
      </c>
      <c r="M17" s="44" t="s">
        <v>110</v>
      </c>
      <c r="N17" s="53"/>
      <c r="O17" s="53" t="s">
        <v>345</v>
      </c>
      <c r="P17" s="240">
        <f>13119221+17492428</f>
        <v>30611649</v>
      </c>
      <c r="Q17" s="240"/>
      <c r="R17" s="49">
        <v>0</v>
      </c>
      <c r="S17" s="242" t="s">
        <v>300</v>
      </c>
      <c r="T17" s="243">
        <f t="shared" si="0"/>
        <v>20.407765999999999</v>
      </c>
      <c r="U17" s="314">
        <f t="shared" si="1"/>
        <v>0</v>
      </c>
      <c r="V17" s="243">
        <f t="shared" si="2"/>
        <v>20.407765999999999</v>
      </c>
    </row>
    <row r="18" spans="1:22" ht="293.5" customHeight="1" x14ac:dyDescent="0.35">
      <c r="A18" s="42">
        <v>55033</v>
      </c>
      <c r="B18" s="43" t="s">
        <v>19</v>
      </c>
      <c r="C18" s="43" t="s">
        <v>66</v>
      </c>
      <c r="D18" s="54" t="s">
        <v>67</v>
      </c>
      <c r="E18" s="44" t="s">
        <v>73</v>
      </c>
      <c r="F18" s="45" t="s">
        <v>147</v>
      </c>
      <c r="G18" s="45" t="s">
        <v>148</v>
      </c>
      <c r="H18" s="46" t="s">
        <v>39</v>
      </c>
      <c r="I18" s="46"/>
      <c r="J18" s="46">
        <v>4</v>
      </c>
      <c r="K18" s="46">
        <v>4</v>
      </c>
      <c r="L18" s="47">
        <v>130000000</v>
      </c>
      <c r="M18" s="44" t="s">
        <v>110</v>
      </c>
      <c r="N18" s="53"/>
      <c r="O18" s="284" t="s">
        <v>368</v>
      </c>
      <c r="P18" s="240">
        <v>25874216</v>
      </c>
      <c r="Q18" s="284" t="s">
        <v>312</v>
      </c>
      <c r="R18" s="261">
        <f>30611760+18221280+81662008</f>
        <v>130495048</v>
      </c>
      <c r="S18" s="255" t="s">
        <v>367</v>
      </c>
      <c r="T18" s="243">
        <f t="shared" si="0"/>
        <v>19.903243076923076</v>
      </c>
      <c r="U18" s="314">
        <f t="shared" si="1"/>
        <v>100.38080615384615</v>
      </c>
      <c r="V18" s="243">
        <f t="shared" si="2"/>
        <v>120.28404923076923</v>
      </c>
    </row>
    <row r="19" spans="1:22" ht="133" customHeight="1" x14ac:dyDescent="0.35">
      <c r="A19" s="42">
        <v>55040</v>
      </c>
      <c r="B19" s="43" t="s">
        <v>19</v>
      </c>
      <c r="C19" s="43" t="s">
        <v>81</v>
      </c>
      <c r="D19" s="43" t="s">
        <v>149</v>
      </c>
      <c r="E19" s="44" t="s">
        <v>150</v>
      </c>
      <c r="F19" s="45" t="s">
        <v>147</v>
      </c>
      <c r="G19" s="45" t="s">
        <v>148</v>
      </c>
      <c r="H19" s="46" t="s">
        <v>39</v>
      </c>
      <c r="I19" s="46"/>
      <c r="J19" s="46">
        <v>3</v>
      </c>
      <c r="K19" s="46">
        <v>3</v>
      </c>
      <c r="L19" s="47">
        <v>100000000</v>
      </c>
      <c r="M19" s="44" t="s">
        <v>110</v>
      </c>
      <c r="N19" s="53"/>
      <c r="O19" s="286" t="s">
        <v>313</v>
      </c>
      <c r="P19" s="240">
        <f>13119221+17492428</f>
        <v>30611649</v>
      </c>
      <c r="Q19" s="286" t="s">
        <v>344</v>
      </c>
      <c r="R19" s="240">
        <v>8746225</v>
      </c>
      <c r="S19" s="391" t="s">
        <v>369</v>
      </c>
      <c r="T19" s="243">
        <f t="shared" si="0"/>
        <v>30.611649000000003</v>
      </c>
      <c r="U19" s="314">
        <f t="shared" si="1"/>
        <v>8.7462250000000008</v>
      </c>
      <c r="V19" s="243">
        <f t="shared" si="2"/>
        <v>39.357874000000002</v>
      </c>
    </row>
    <row r="20" spans="1:22" ht="153" customHeight="1" x14ac:dyDescent="0.35">
      <c r="A20" s="42">
        <v>55157</v>
      </c>
      <c r="B20" s="43" t="s">
        <v>19</v>
      </c>
      <c r="C20" s="43" t="s">
        <v>81</v>
      </c>
      <c r="D20" s="43" t="s">
        <v>82</v>
      </c>
      <c r="E20" s="44" t="s">
        <v>151</v>
      </c>
      <c r="F20" s="45" t="s">
        <v>147</v>
      </c>
      <c r="G20" s="45" t="s">
        <v>148</v>
      </c>
      <c r="H20" s="46" t="s">
        <v>39</v>
      </c>
      <c r="I20" s="46"/>
      <c r="J20" s="46">
        <v>3</v>
      </c>
      <c r="K20" s="46">
        <v>3</v>
      </c>
      <c r="L20" s="47">
        <v>100000000</v>
      </c>
      <c r="M20" s="44" t="s">
        <v>110</v>
      </c>
      <c r="N20" s="53"/>
      <c r="O20" s="281" t="s">
        <v>333</v>
      </c>
      <c r="P20" s="240">
        <v>13119321</v>
      </c>
      <c r="Q20" s="281" t="s">
        <v>311</v>
      </c>
      <c r="R20" s="240">
        <v>13119321</v>
      </c>
      <c r="S20" s="242" t="s">
        <v>343</v>
      </c>
      <c r="T20" s="243">
        <f t="shared" si="0"/>
        <v>13.119321000000001</v>
      </c>
      <c r="U20" s="314">
        <f t="shared" si="1"/>
        <v>13.119321000000001</v>
      </c>
      <c r="V20" s="243">
        <f t="shared" si="2"/>
        <v>26.238642000000002</v>
      </c>
    </row>
    <row r="21" spans="1:22" ht="200.5" customHeight="1" x14ac:dyDescent="0.35">
      <c r="A21" s="42">
        <v>55164</v>
      </c>
      <c r="B21" s="43" t="s">
        <v>19</v>
      </c>
      <c r="C21" s="43" t="s">
        <v>81</v>
      </c>
      <c r="D21" s="43" t="s">
        <v>82</v>
      </c>
      <c r="E21" s="44" t="s">
        <v>152</v>
      </c>
      <c r="F21" s="45" t="s">
        <v>147</v>
      </c>
      <c r="G21" s="45" t="s">
        <v>148</v>
      </c>
      <c r="H21" s="46" t="s">
        <v>39</v>
      </c>
      <c r="I21" s="46"/>
      <c r="J21" s="46">
        <v>2</v>
      </c>
      <c r="K21" s="46">
        <v>2</v>
      </c>
      <c r="L21" s="47">
        <v>50000000</v>
      </c>
      <c r="M21" s="44" t="s">
        <v>110</v>
      </c>
      <c r="N21" s="53"/>
      <c r="O21" s="200" t="s">
        <v>342</v>
      </c>
      <c r="P21" s="240">
        <v>28060780</v>
      </c>
      <c r="Q21" s="200" t="s">
        <v>332</v>
      </c>
      <c r="R21" s="240">
        <v>30611760</v>
      </c>
      <c r="S21" s="242" t="s">
        <v>370</v>
      </c>
      <c r="T21" s="243">
        <f t="shared" si="0"/>
        <v>56.121560000000002</v>
      </c>
      <c r="U21" s="314">
        <f t="shared" si="1"/>
        <v>61.223520000000001</v>
      </c>
      <c r="V21" s="243">
        <f t="shared" si="2"/>
        <v>117.34508</v>
      </c>
    </row>
    <row r="22" spans="1:22" ht="130.5" customHeight="1" x14ac:dyDescent="0.35">
      <c r="A22" s="42">
        <v>55167</v>
      </c>
      <c r="B22" s="43" t="s">
        <v>19</v>
      </c>
      <c r="C22" s="43" t="s">
        <v>81</v>
      </c>
      <c r="D22" s="43" t="s">
        <v>82</v>
      </c>
      <c r="E22" s="44" t="s">
        <v>153</v>
      </c>
      <c r="F22" s="45" t="s">
        <v>147</v>
      </c>
      <c r="G22" s="45" t="s">
        <v>148</v>
      </c>
      <c r="H22" s="46" t="s">
        <v>39</v>
      </c>
      <c r="I22" s="46"/>
      <c r="J22" s="46">
        <v>2</v>
      </c>
      <c r="K22" s="46">
        <v>2</v>
      </c>
      <c r="L22" s="47">
        <v>30000000</v>
      </c>
      <c r="M22" s="44" t="s">
        <v>110</v>
      </c>
      <c r="N22" s="53"/>
      <c r="O22" s="394" t="s">
        <v>371</v>
      </c>
      <c r="P22" s="240">
        <v>10203920</v>
      </c>
      <c r="Q22" s="240"/>
      <c r="R22" s="240">
        <v>0</v>
      </c>
      <c r="S22" s="242"/>
      <c r="T22" s="243">
        <f t="shared" si="0"/>
        <v>34.013066666666667</v>
      </c>
      <c r="U22" s="314">
        <f t="shared" si="1"/>
        <v>0</v>
      </c>
      <c r="V22" s="243">
        <f t="shared" si="2"/>
        <v>34.013066666666667</v>
      </c>
    </row>
    <row r="23" spans="1:22" ht="143.5" customHeight="1" x14ac:dyDescent="0.35">
      <c r="A23" s="42">
        <v>55173</v>
      </c>
      <c r="B23" s="43" t="s">
        <v>19</v>
      </c>
      <c r="C23" s="43" t="s">
        <v>20</v>
      </c>
      <c r="D23" s="43" t="s">
        <v>101</v>
      </c>
      <c r="E23" s="44" t="s">
        <v>108</v>
      </c>
      <c r="F23" s="45" t="s">
        <v>147</v>
      </c>
      <c r="G23" s="45" t="s">
        <v>154</v>
      </c>
      <c r="H23" s="46" t="s">
        <v>39</v>
      </c>
      <c r="I23" s="46"/>
      <c r="J23" s="46">
        <v>3</v>
      </c>
      <c r="K23" s="46">
        <v>3</v>
      </c>
      <c r="L23" s="47">
        <v>150000000</v>
      </c>
      <c r="M23" s="44" t="s">
        <v>110</v>
      </c>
      <c r="N23" s="51"/>
      <c r="O23" s="392" t="s">
        <v>317</v>
      </c>
      <c r="P23" s="240">
        <v>30611749</v>
      </c>
      <c r="Q23" s="393" t="s">
        <v>316</v>
      </c>
      <c r="R23" s="240">
        <v>30611760</v>
      </c>
      <c r="S23" s="200" t="s">
        <v>341</v>
      </c>
      <c r="T23" s="243">
        <f t="shared" si="0"/>
        <v>20.407832666666668</v>
      </c>
      <c r="U23" s="314">
        <f t="shared" si="1"/>
        <v>20.40784</v>
      </c>
      <c r="V23" s="243">
        <f t="shared" si="2"/>
        <v>40.815672666666671</v>
      </c>
    </row>
    <row r="24" spans="1:22" ht="93" customHeight="1" x14ac:dyDescent="0.35">
      <c r="A24" s="42">
        <v>55180</v>
      </c>
      <c r="B24" s="43" t="s">
        <v>19</v>
      </c>
      <c r="C24" s="43" t="s">
        <v>128</v>
      </c>
      <c r="D24" s="43" t="s">
        <v>155</v>
      </c>
      <c r="E24" s="44" t="s">
        <v>156</v>
      </c>
      <c r="F24" s="45" t="s">
        <v>147</v>
      </c>
      <c r="G24" s="45" t="s">
        <v>148</v>
      </c>
      <c r="H24" s="46" t="s">
        <v>39</v>
      </c>
      <c r="I24" s="55"/>
      <c r="J24" s="55">
        <v>2</v>
      </c>
      <c r="K24" s="55">
        <v>2</v>
      </c>
      <c r="L24" s="47">
        <v>90000000</v>
      </c>
      <c r="M24" s="44" t="s">
        <v>110</v>
      </c>
      <c r="N24" s="49"/>
      <c r="O24" s="49"/>
      <c r="P24" s="49">
        <v>0</v>
      </c>
      <c r="Q24" s="49"/>
      <c r="R24" s="49">
        <v>0</v>
      </c>
      <c r="S24" s="395" t="s">
        <v>340</v>
      </c>
      <c r="T24" s="243">
        <f t="shared" si="0"/>
        <v>0</v>
      </c>
      <c r="U24" s="314">
        <f t="shared" si="1"/>
        <v>0</v>
      </c>
      <c r="V24" s="243">
        <f t="shared" si="2"/>
        <v>0</v>
      </c>
    </row>
    <row r="25" spans="1:22" ht="82.5" customHeight="1" x14ac:dyDescent="0.35">
      <c r="A25" s="42">
        <v>55194</v>
      </c>
      <c r="B25" s="43" t="s">
        <v>19</v>
      </c>
      <c r="C25" s="43" t="s">
        <v>128</v>
      </c>
      <c r="D25" s="43" t="s">
        <v>155</v>
      </c>
      <c r="E25" s="44" t="s">
        <v>157</v>
      </c>
      <c r="F25" s="45" t="s">
        <v>147</v>
      </c>
      <c r="G25" s="45" t="s">
        <v>148</v>
      </c>
      <c r="H25" s="46" t="s">
        <v>39</v>
      </c>
      <c r="I25" s="55"/>
      <c r="J25" s="55">
        <v>2</v>
      </c>
      <c r="K25" s="55">
        <v>2</v>
      </c>
      <c r="L25" s="56">
        <v>90000000</v>
      </c>
      <c r="M25" s="44" t="s">
        <v>110</v>
      </c>
      <c r="N25" s="49"/>
      <c r="O25" s="396" t="s">
        <v>320</v>
      </c>
      <c r="P25" s="49"/>
      <c r="Q25" s="396" t="s">
        <v>331</v>
      </c>
      <c r="R25" s="240">
        <v>8746214</v>
      </c>
      <c r="S25" s="242" t="s">
        <v>339</v>
      </c>
      <c r="T25" s="243">
        <f t="shared" si="0"/>
        <v>0</v>
      </c>
      <c r="U25" s="314">
        <f t="shared" si="1"/>
        <v>9.7180155555555547</v>
      </c>
      <c r="V25" s="243">
        <f t="shared" si="2"/>
        <v>9.7180155555555547</v>
      </c>
    </row>
    <row r="26" spans="1:22" ht="257" customHeight="1" x14ac:dyDescent="0.35">
      <c r="A26" s="42">
        <v>55198</v>
      </c>
      <c r="B26" s="43" t="s">
        <v>19</v>
      </c>
      <c r="C26" s="43" t="s">
        <v>20</v>
      </c>
      <c r="D26" s="43" t="s">
        <v>101</v>
      </c>
      <c r="E26" s="44" t="s">
        <v>108</v>
      </c>
      <c r="F26" s="45" t="s">
        <v>147</v>
      </c>
      <c r="G26" s="45" t="s">
        <v>148</v>
      </c>
      <c r="H26" s="46" t="s">
        <v>39</v>
      </c>
      <c r="I26" s="55"/>
      <c r="J26" s="55">
        <v>3</v>
      </c>
      <c r="K26" s="55">
        <v>3</v>
      </c>
      <c r="L26" s="56">
        <v>180000000</v>
      </c>
      <c r="M26" s="44" t="s">
        <v>110</v>
      </c>
      <c r="N26" s="57"/>
      <c r="O26" s="285" t="s">
        <v>336</v>
      </c>
      <c r="P26" s="240">
        <f>13119321+37171409+25509800</f>
        <v>75800530</v>
      </c>
      <c r="Q26" s="285" t="s">
        <v>337</v>
      </c>
      <c r="R26" s="240">
        <v>52477284</v>
      </c>
      <c r="S26" s="322" t="s">
        <v>338</v>
      </c>
      <c r="T26" s="243">
        <f t="shared" si="0"/>
        <v>42.111405555555557</v>
      </c>
      <c r="U26" s="314">
        <f t="shared" si="1"/>
        <v>29.154046666666666</v>
      </c>
      <c r="V26" s="243">
        <f t="shared" si="2"/>
        <v>71.265452222222223</v>
      </c>
    </row>
    <row r="27" spans="1:22" ht="228" customHeight="1" x14ac:dyDescent="0.35">
      <c r="A27" s="42">
        <v>55213</v>
      </c>
      <c r="B27" s="43" t="s">
        <v>19</v>
      </c>
      <c r="C27" s="43" t="s">
        <v>20</v>
      </c>
      <c r="D27" s="43" t="s">
        <v>101</v>
      </c>
      <c r="E27" s="44" t="s">
        <v>108</v>
      </c>
      <c r="F27" s="45" t="s">
        <v>147</v>
      </c>
      <c r="G27" s="45" t="s">
        <v>158</v>
      </c>
      <c r="H27" s="46" t="s">
        <v>57</v>
      </c>
      <c r="I27" s="55"/>
      <c r="J27" s="55">
        <v>1</v>
      </c>
      <c r="K27" s="55">
        <v>1</v>
      </c>
      <c r="L27" s="56">
        <v>180000000</v>
      </c>
      <c r="M27" s="44" t="s">
        <v>110</v>
      </c>
      <c r="N27" s="57"/>
      <c r="O27" s="397" t="s">
        <v>315</v>
      </c>
      <c r="P27" s="240">
        <f>32798302+7150878+17492428</f>
        <v>57441608</v>
      </c>
      <c r="Q27" s="397" t="s">
        <v>314</v>
      </c>
      <c r="R27" s="240">
        <v>40540398</v>
      </c>
      <c r="S27" s="242" t="s">
        <v>335</v>
      </c>
      <c r="T27" s="243">
        <f t="shared" si="0"/>
        <v>31.912004444444442</v>
      </c>
      <c r="U27" s="314">
        <f t="shared" si="1"/>
        <v>22.522443333333335</v>
      </c>
      <c r="V27" s="243">
        <f t="shared" si="2"/>
        <v>54.434447777777777</v>
      </c>
    </row>
    <row r="28" spans="1:22" ht="101.25" customHeight="1" x14ac:dyDescent="0.35">
      <c r="A28" s="42">
        <v>55231</v>
      </c>
      <c r="B28" s="43" t="s">
        <v>19</v>
      </c>
      <c r="C28" s="43" t="s">
        <v>66</v>
      </c>
      <c r="D28" s="43" t="s">
        <v>160</v>
      </c>
      <c r="E28" s="44" t="s">
        <v>161</v>
      </c>
      <c r="F28" s="45" t="s">
        <v>147</v>
      </c>
      <c r="G28" s="45" t="s">
        <v>162</v>
      </c>
      <c r="H28" s="46" t="s">
        <v>57</v>
      </c>
      <c r="I28" s="55"/>
      <c r="J28" s="55">
        <v>1</v>
      </c>
      <c r="K28" s="55">
        <v>1</v>
      </c>
      <c r="L28" s="56">
        <v>135000000</v>
      </c>
      <c r="M28" s="44" t="s">
        <v>110</v>
      </c>
      <c r="N28" s="49"/>
      <c r="O28" s="49"/>
      <c r="P28" s="49"/>
      <c r="Q28" s="242" t="s">
        <v>321</v>
      </c>
      <c r="R28" s="240">
        <v>8746214</v>
      </c>
      <c r="S28" s="242" t="s">
        <v>334</v>
      </c>
      <c r="T28" s="243">
        <f t="shared" si="0"/>
        <v>0</v>
      </c>
      <c r="U28" s="314">
        <f t="shared" si="1"/>
        <v>6.4786770370370368</v>
      </c>
      <c r="V28" s="243">
        <f t="shared" si="2"/>
        <v>6.4786770370370368</v>
      </c>
    </row>
    <row r="29" spans="1:22" ht="30.5" customHeight="1" x14ac:dyDescent="0.45">
      <c r="A29" s="50"/>
      <c r="B29" s="257"/>
      <c r="C29" s="257"/>
      <c r="D29" s="257"/>
      <c r="E29" s="50"/>
      <c r="F29" s="50"/>
      <c r="G29" s="50"/>
      <c r="H29" s="258"/>
      <c r="I29" s="258"/>
      <c r="J29" s="258"/>
      <c r="K29" s="67" t="s">
        <v>253</v>
      </c>
      <c r="L29" s="68">
        <f>SUM(L3:L28)</f>
        <v>8202496871.3120003</v>
      </c>
      <c r="M29" s="258"/>
      <c r="N29" s="50"/>
      <c r="O29" s="50"/>
      <c r="P29" s="259">
        <f>SUM(P3:P28)</f>
        <v>704722736</v>
      </c>
      <c r="Q29" s="259"/>
      <c r="R29" s="259">
        <f>SUM(R3:R28)</f>
        <v>609177933</v>
      </c>
      <c r="S29" s="50"/>
      <c r="T29" s="198"/>
    </row>
  </sheetData>
  <mergeCells count="5">
    <mergeCell ref="S11:S12"/>
    <mergeCell ref="A1:E1"/>
    <mergeCell ref="F1:N1"/>
    <mergeCell ref="P11:P12"/>
    <mergeCell ref="R11:R12"/>
  </mergeCells>
  <dataValidations count="2">
    <dataValidation type="list" allowBlank="1" showInputMessage="1" showErrorMessage="1" sqref="C3:E23 C26:E28" xr:uid="{B6B62F0B-A215-4B75-83E9-C816827B3772}">
      <formula1>INDIRECT(SUBSTITUTE(B3," ","_"))</formula1>
    </dataValidation>
    <dataValidation type="whole" allowBlank="1" showInputMessage="1" showErrorMessage="1" sqref="J3:K23" xr:uid="{EF8D933C-E8DC-4AE2-84B2-AC18762FA663}">
      <formula1>1</formula1>
      <formula2>1000000</formula2>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AFE5F-5297-4347-B0E3-8C2C8FCF0813}">
  <sheetPr>
    <tabColor rgb="FFFFFF00"/>
  </sheetPr>
  <dimension ref="A1:T4"/>
  <sheetViews>
    <sheetView topLeftCell="D1" zoomScale="71" zoomScaleNormal="71" workbookViewId="0">
      <selection activeCell="S3" sqref="S3"/>
    </sheetView>
  </sheetViews>
  <sheetFormatPr baseColWidth="10" defaultRowHeight="14.5" x14ac:dyDescent="0.35"/>
  <cols>
    <col min="1" max="1" width="7.1796875" customWidth="1"/>
    <col min="2" max="2" width="10.36328125" style="8" customWidth="1"/>
    <col min="3" max="3" width="14.90625" style="8" customWidth="1"/>
    <col min="4" max="4" width="10.54296875" style="8" customWidth="1"/>
    <col min="5" max="5" width="25.81640625" hidden="1" customWidth="1"/>
    <col min="6" max="6" width="18.54296875" hidden="1" customWidth="1"/>
    <col min="7" max="7" width="20.26953125" hidden="1" customWidth="1"/>
    <col min="8" max="8" width="36.7265625" hidden="1" customWidth="1"/>
    <col min="9" max="9" width="23.1796875" customWidth="1"/>
    <col min="10" max="10" width="20.1796875" customWidth="1"/>
    <col min="11" max="11" width="15.81640625" style="3" customWidth="1"/>
    <col min="12" max="12" width="16.08984375" style="3" customWidth="1"/>
    <col min="13" max="13" width="17" style="3" customWidth="1"/>
    <col min="14" max="14" width="16.7265625" style="3" customWidth="1"/>
    <col min="15" max="15" width="19.7265625" style="1" customWidth="1"/>
    <col min="16" max="16" width="15.08984375" style="3" customWidth="1"/>
    <col min="17" max="17" width="16.6328125" customWidth="1"/>
    <col min="18" max="18" width="17" customWidth="1"/>
    <col min="19" max="19" width="14.90625" customWidth="1"/>
    <col min="20" max="20" width="28.90625" customWidth="1"/>
  </cols>
  <sheetData>
    <row r="1" spans="1:20" ht="33" customHeight="1" x14ac:dyDescent="0.35">
      <c r="A1" s="347" t="s">
        <v>0</v>
      </c>
      <c r="B1" s="348"/>
      <c r="C1" s="348"/>
      <c r="D1" s="348"/>
      <c r="E1" s="352"/>
      <c r="F1" s="355" t="s">
        <v>1</v>
      </c>
      <c r="G1" s="355"/>
      <c r="H1" s="355"/>
      <c r="I1" s="349" t="s">
        <v>2</v>
      </c>
      <c r="J1" s="349"/>
      <c r="K1" s="349"/>
      <c r="L1" s="349"/>
      <c r="M1" s="349"/>
      <c r="N1" s="349"/>
      <c r="O1" s="349"/>
      <c r="P1" s="349"/>
      <c r="Q1" s="349"/>
      <c r="T1" s="2"/>
    </row>
    <row r="2" spans="1:20" s="4" customFormat="1" ht="95.25" customHeight="1" x14ac:dyDescent="0.4">
      <c r="A2" s="10" t="s">
        <v>249</v>
      </c>
      <c r="B2" s="216" t="s">
        <v>3</v>
      </c>
      <c r="C2" s="101" t="s">
        <v>4</v>
      </c>
      <c r="D2" s="7" t="s">
        <v>5</v>
      </c>
      <c r="E2" s="5" t="s">
        <v>6</v>
      </c>
      <c r="F2" s="6" t="s">
        <v>7</v>
      </c>
      <c r="G2" s="6" t="s">
        <v>8</v>
      </c>
      <c r="H2" s="6" t="s">
        <v>9</v>
      </c>
      <c r="I2" s="5" t="s">
        <v>10</v>
      </c>
      <c r="J2" s="5" t="s">
        <v>11</v>
      </c>
      <c r="K2" s="5" t="s">
        <v>12</v>
      </c>
      <c r="L2" s="5" t="s">
        <v>13</v>
      </c>
      <c r="M2" s="5" t="s">
        <v>14</v>
      </c>
      <c r="N2" s="5" t="s">
        <v>15</v>
      </c>
      <c r="O2" s="5" t="s">
        <v>16</v>
      </c>
      <c r="P2" s="5" t="s">
        <v>17</v>
      </c>
      <c r="Q2" s="215" t="s">
        <v>18</v>
      </c>
      <c r="R2" s="202" t="s">
        <v>270</v>
      </c>
      <c r="S2" s="202" t="s">
        <v>271</v>
      </c>
      <c r="T2" s="202" t="s">
        <v>244</v>
      </c>
    </row>
    <row r="3" spans="1:20" ht="154" customHeight="1" x14ac:dyDescent="0.35">
      <c r="A3" s="58">
        <v>52848</v>
      </c>
      <c r="B3" s="59" t="s">
        <v>19</v>
      </c>
      <c r="C3" s="59" t="s">
        <v>20</v>
      </c>
      <c r="D3" s="59" t="s">
        <v>163</v>
      </c>
      <c r="E3" s="60" t="s">
        <v>164</v>
      </c>
      <c r="F3" s="61" t="s">
        <v>246</v>
      </c>
      <c r="G3" s="62" t="s">
        <v>165</v>
      </c>
      <c r="H3" s="63" t="s">
        <v>166</v>
      </c>
      <c r="I3" s="64" t="s">
        <v>167</v>
      </c>
      <c r="J3" s="63" t="s">
        <v>168</v>
      </c>
      <c r="K3" s="60" t="s">
        <v>169</v>
      </c>
      <c r="L3" s="60" t="s">
        <v>170</v>
      </c>
      <c r="M3" s="60">
        <v>2</v>
      </c>
      <c r="N3" s="60">
        <v>16</v>
      </c>
      <c r="O3" s="65">
        <v>85000000</v>
      </c>
      <c r="P3" s="60" t="s">
        <v>28</v>
      </c>
      <c r="Q3" s="64"/>
      <c r="R3" s="66">
        <v>0</v>
      </c>
      <c r="S3" s="66">
        <v>0</v>
      </c>
      <c r="T3" s="295" t="s">
        <v>322</v>
      </c>
    </row>
    <row r="4" spans="1:20" ht="18.5" x14ac:dyDescent="0.45">
      <c r="N4" s="69" t="s">
        <v>254</v>
      </c>
      <c r="O4" s="70">
        <f>SUM(O3:O3)</f>
        <v>85000000</v>
      </c>
    </row>
  </sheetData>
  <mergeCells count="3">
    <mergeCell ref="A1:E1"/>
    <mergeCell ref="F1:H1"/>
    <mergeCell ref="I1:Q1"/>
  </mergeCells>
  <dataValidations count="2">
    <dataValidation type="whole" allowBlank="1" showInputMessage="1" showErrorMessage="1" sqref="M3:N3" xr:uid="{31445CF7-7ABA-4CF2-814D-06646DFE0923}">
      <formula1>1</formula1>
      <formula2>1000000</formula2>
    </dataValidation>
    <dataValidation type="list" allowBlank="1" showInputMessage="1" showErrorMessage="1" sqref="C3:E3" xr:uid="{6403F6B7-B8C6-4FC1-B3DB-3A9614816532}">
      <formula1>INDIRECT(SUBSTITUTE(B3," ","_"))</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614F6-62D2-4BED-A97E-4782F783777F}">
  <sheetPr>
    <tabColor rgb="FFFF66CC"/>
  </sheetPr>
  <dimension ref="A1:Y9"/>
  <sheetViews>
    <sheetView topLeftCell="P6" zoomScale="116" zoomScaleNormal="116" workbookViewId="0">
      <selection activeCell="S7" sqref="S7"/>
    </sheetView>
  </sheetViews>
  <sheetFormatPr baseColWidth="10" defaultRowHeight="14.5" x14ac:dyDescent="0.35"/>
  <cols>
    <col min="1" max="1" width="7.26953125" customWidth="1"/>
    <col min="2" max="2" width="6.81640625" style="8" customWidth="1"/>
    <col min="3" max="3" width="12.54296875" style="8" customWidth="1"/>
    <col min="4" max="4" width="11.81640625" style="8" customWidth="1"/>
    <col min="5" max="5" width="30.90625" customWidth="1"/>
    <col min="6" max="6" width="23" hidden="1" customWidth="1"/>
    <col min="7" max="7" width="36.7265625" hidden="1" customWidth="1"/>
    <col min="8" max="8" width="33.7265625" hidden="1" customWidth="1"/>
    <col min="9" max="9" width="35.08984375" customWidth="1"/>
    <col min="10" max="10" width="20.7265625" customWidth="1"/>
    <col min="11" max="11" width="18.36328125" style="3" hidden="1" customWidth="1"/>
    <col min="12" max="12" width="10.81640625" style="3" hidden="1" customWidth="1"/>
    <col min="13" max="13" width="14.08984375" style="3" hidden="1" customWidth="1"/>
    <col min="14" max="14" width="14" style="3" customWidth="1"/>
    <col min="15" max="15" width="26.08984375" style="1" customWidth="1"/>
    <col min="16" max="16" width="12" style="3" customWidth="1"/>
    <col min="17" max="17" width="10.6328125" customWidth="1"/>
    <col min="18" max="18" width="12.1796875" customWidth="1"/>
    <col min="19" max="19" width="18.26953125" customWidth="1"/>
    <col min="20" max="20" width="12.453125" customWidth="1"/>
    <col min="21" max="21" width="18.1796875" customWidth="1"/>
    <col min="22" max="22" width="24.90625" customWidth="1"/>
    <col min="23" max="23" width="9.7265625" style="245" customWidth="1"/>
    <col min="24" max="24" width="9.36328125" style="245" customWidth="1"/>
    <col min="25" max="25" width="8.453125" style="245" customWidth="1"/>
  </cols>
  <sheetData>
    <row r="1" spans="1:25" ht="26" customHeight="1" x14ac:dyDescent="0.35">
      <c r="A1" s="347" t="s">
        <v>0</v>
      </c>
      <c r="B1" s="348"/>
      <c r="C1" s="348"/>
      <c r="D1" s="348"/>
      <c r="E1" s="352"/>
      <c r="F1" s="355" t="s">
        <v>1</v>
      </c>
      <c r="G1" s="355"/>
      <c r="H1" s="355"/>
      <c r="I1" s="349" t="s">
        <v>2</v>
      </c>
      <c r="J1" s="349"/>
      <c r="K1" s="349"/>
      <c r="L1" s="349"/>
      <c r="M1" s="349"/>
      <c r="N1" s="349"/>
      <c r="O1" s="349"/>
      <c r="P1" s="349"/>
      <c r="Q1" s="349"/>
      <c r="R1" s="264"/>
      <c r="S1" s="212"/>
      <c r="T1" s="212"/>
      <c r="U1" s="212"/>
      <c r="V1" s="212"/>
      <c r="W1" s="326"/>
      <c r="X1" s="326"/>
      <c r="Y1" s="326"/>
    </row>
    <row r="2" spans="1:25" s="4" customFormat="1" ht="35.5" customHeight="1" x14ac:dyDescent="0.4">
      <c r="A2" s="203" t="s">
        <v>249</v>
      </c>
      <c r="B2" s="7" t="s">
        <v>3</v>
      </c>
      <c r="C2" s="7" t="s">
        <v>4</v>
      </c>
      <c r="D2" s="7" t="s">
        <v>5</v>
      </c>
      <c r="E2" s="5" t="s">
        <v>6</v>
      </c>
      <c r="F2" s="6" t="s">
        <v>7</v>
      </c>
      <c r="G2" s="6" t="s">
        <v>8</v>
      </c>
      <c r="H2" s="6" t="s">
        <v>9</v>
      </c>
      <c r="I2" s="5" t="s">
        <v>10</v>
      </c>
      <c r="J2" s="5" t="s">
        <v>11</v>
      </c>
      <c r="K2" s="5" t="s">
        <v>12</v>
      </c>
      <c r="L2" s="95" t="s">
        <v>13</v>
      </c>
      <c r="M2" s="5" t="s">
        <v>14</v>
      </c>
      <c r="N2" s="5" t="s">
        <v>15</v>
      </c>
      <c r="O2" s="5" t="s">
        <v>16</v>
      </c>
      <c r="P2" s="95" t="s">
        <v>17</v>
      </c>
      <c r="Q2" s="96" t="s">
        <v>18</v>
      </c>
      <c r="R2" s="307" t="s">
        <v>306</v>
      </c>
      <c r="S2" s="301" t="s">
        <v>274</v>
      </c>
      <c r="T2" s="302" t="s">
        <v>273</v>
      </c>
      <c r="U2" s="301" t="s">
        <v>271</v>
      </c>
      <c r="V2" s="301" t="s">
        <v>244</v>
      </c>
      <c r="W2" s="299" t="s">
        <v>302</v>
      </c>
      <c r="X2" s="299" t="s">
        <v>303</v>
      </c>
      <c r="Y2" s="300" t="s">
        <v>304</v>
      </c>
    </row>
    <row r="3" spans="1:25" ht="93" customHeight="1" x14ac:dyDescent="0.35">
      <c r="A3" s="77">
        <v>54140</v>
      </c>
      <c r="B3" s="78" t="s">
        <v>19</v>
      </c>
      <c r="C3" s="80" t="s">
        <v>20</v>
      </c>
      <c r="D3" s="78" t="s">
        <v>163</v>
      </c>
      <c r="E3" s="80" t="s">
        <v>171</v>
      </c>
      <c r="F3" s="80" t="s">
        <v>246</v>
      </c>
      <c r="G3" s="80" t="s">
        <v>172</v>
      </c>
      <c r="H3" s="213" t="s">
        <v>173</v>
      </c>
      <c r="I3" s="80" t="s">
        <v>174</v>
      </c>
      <c r="J3" s="80" t="s">
        <v>175</v>
      </c>
      <c r="K3" s="79" t="s">
        <v>39</v>
      </c>
      <c r="L3" s="79"/>
      <c r="M3" s="79">
        <v>72000</v>
      </c>
      <c r="N3" s="79">
        <v>72000</v>
      </c>
      <c r="O3" s="81">
        <v>80000000000</v>
      </c>
      <c r="P3" s="79" t="s">
        <v>176</v>
      </c>
      <c r="Q3" s="171" t="s">
        <v>177</v>
      </c>
      <c r="R3" s="296" t="s">
        <v>354</v>
      </c>
      <c r="S3" s="303">
        <v>4447230072.2299995</v>
      </c>
      <c r="T3" s="303"/>
      <c r="U3" s="304">
        <v>1773659733.28</v>
      </c>
      <c r="V3" s="387" t="s">
        <v>357</v>
      </c>
      <c r="W3" s="327">
        <f>(S3/O3)*100</f>
        <v>5.5590375902874998</v>
      </c>
      <c r="X3" s="327">
        <f>(U3/O3)*100</f>
        <v>2.2170746665999999</v>
      </c>
      <c r="Y3" s="327">
        <f>SUM(W3:X3)</f>
        <v>7.7761122568874992</v>
      </c>
    </row>
    <row r="4" spans="1:25" ht="70" x14ac:dyDescent="0.35">
      <c r="A4" s="77">
        <v>54187</v>
      </c>
      <c r="B4" s="78" t="s">
        <v>19</v>
      </c>
      <c r="C4" s="80" t="s">
        <v>20</v>
      </c>
      <c r="D4" s="78" t="s">
        <v>163</v>
      </c>
      <c r="E4" s="80" t="s">
        <v>171</v>
      </c>
      <c r="F4" s="80" t="s">
        <v>246</v>
      </c>
      <c r="G4" s="80" t="s">
        <v>178</v>
      </c>
      <c r="H4" s="213" t="s">
        <v>179</v>
      </c>
      <c r="I4" s="80" t="s">
        <v>180</v>
      </c>
      <c r="J4" s="80" t="s">
        <v>181</v>
      </c>
      <c r="K4" s="79" t="s">
        <v>57</v>
      </c>
      <c r="L4" s="79" t="s">
        <v>170</v>
      </c>
      <c r="M4" s="79">
        <v>16</v>
      </c>
      <c r="N4" s="79">
        <v>16</v>
      </c>
      <c r="O4" s="81">
        <v>120000000</v>
      </c>
      <c r="P4" s="80" t="s">
        <v>28</v>
      </c>
      <c r="Q4" s="82"/>
      <c r="R4" s="296" t="s">
        <v>355</v>
      </c>
      <c r="S4" s="303">
        <v>25000000</v>
      </c>
      <c r="T4" s="296" t="s">
        <v>355</v>
      </c>
      <c r="U4" s="303">
        <v>12000000</v>
      </c>
      <c r="V4" s="388" t="s">
        <v>358</v>
      </c>
      <c r="W4" s="327">
        <f t="shared" ref="W4:W8" si="0">(S4/O4)*100</f>
        <v>20.833333333333336</v>
      </c>
      <c r="X4" s="327">
        <f t="shared" ref="X4:X8" si="1">(U4/O4)*100</f>
        <v>10</v>
      </c>
      <c r="Y4" s="327">
        <f t="shared" ref="Y4:Y8" si="2">SUM(W4:X4)</f>
        <v>30.833333333333336</v>
      </c>
    </row>
    <row r="5" spans="1:25" ht="99" customHeight="1" x14ac:dyDescent="0.35">
      <c r="A5" s="77">
        <v>54204</v>
      </c>
      <c r="B5" s="78" t="s">
        <v>19</v>
      </c>
      <c r="C5" s="80" t="s">
        <v>20</v>
      </c>
      <c r="D5" s="78" t="s">
        <v>163</v>
      </c>
      <c r="E5" s="80" t="s">
        <v>182</v>
      </c>
      <c r="F5" s="80" t="s">
        <v>246</v>
      </c>
      <c r="G5" s="80" t="s">
        <v>183</v>
      </c>
      <c r="H5" s="213" t="s">
        <v>184</v>
      </c>
      <c r="I5" s="80" t="s">
        <v>185</v>
      </c>
      <c r="J5" s="80" t="s">
        <v>186</v>
      </c>
      <c r="K5" s="79" t="s">
        <v>187</v>
      </c>
      <c r="L5" s="79"/>
      <c r="M5" s="79">
        <v>1</v>
      </c>
      <c r="N5" s="79">
        <v>1</v>
      </c>
      <c r="O5" s="81">
        <v>1600000000</v>
      </c>
      <c r="P5" s="80" t="s">
        <v>188</v>
      </c>
      <c r="Q5" s="82"/>
      <c r="R5" s="305">
        <v>33</v>
      </c>
      <c r="S5" s="303">
        <v>29000000</v>
      </c>
      <c r="T5" s="303"/>
      <c r="U5" s="306">
        <v>0</v>
      </c>
      <c r="V5" s="387" t="s">
        <v>359</v>
      </c>
      <c r="W5" s="327">
        <f t="shared" si="0"/>
        <v>1.8124999999999998</v>
      </c>
      <c r="X5" s="327">
        <f t="shared" si="1"/>
        <v>0</v>
      </c>
      <c r="Y5" s="327">
        <f t="shared" si="2"/>
        <v>1.8124999999999998</v>
      </c>
    </row>
    <row r="6" spans="1:25" ht="70" x14ac:dyDescent="0.35">
      <c r="A6" s="77">
        <v>54226</v>
      </c>
      <c r="B6" s="78" t="s">
        <v>19</v>
      </c>
      <c r="C6" s="80" t="s">
        <v>20</v>
      </c>
      <c r="D6" s="78" t="s">
        <v>163</v>
      </c>
      <c r="E6" s="80" t="s">
        <v>189</v>
      </c>
      <c r="F6" s="80" t="s">
        <v>246</v>
      </c>
      <c r="G6" s="80" t="s">
        <v>247</v>
      </c>
      <c r="H6" s="213" t="s">
        <v>173</v>
      </c>
      <c r="I6" s="80" t="s">
        <v>190</v>
      </c>
      <c r="J6" s="80" t="s">
        <v>191</v>
      </c>
      <c r="K6" s="79" t="s">
        <v>39</v>
      </c>
      <c r="L6" s="79" t="s">
        <v>192</v>
      </c>
      <c r="M6" s="79">
        <v>100</v>
      </c>
      <c r="N6" s="79">
        <v>100</v>
      </c>
      <c r="O6" s="81">
        <v>6000000000</v>
      </c>
      <c r="P6" s="80" t="s">
        <v>176</v>
      </c>
      <c r="Q6" s="294" t="s">
        <v>177</v>
      </c>
      <c r="R6" s="294"/>
      <c r="S6" s="303"/>
      <c r="T6" s="303"/>
      <c r="U6" s="306"/>
      <c r="V6" s="387" t="s">
        <v>360</v>
      </c>
      <c r="W6" s="327">
        <f t="shared" si="0"/>
        <v>0</v>
      </c>
      <c r="X6" s="327">
        <f t="shared" si="1"/>
        <v>0</v>
      </c>
      <c r="Y6" s="327">
        <f t="shared" si="2"/>
        <v>0</v>
      </c>
    </row>
    <row r="7" spans="1:25" ht="84" customHeight="1" x14ac:dyDescent="0.35">
      <c r="A7" s="77">
        <v>54246</v>
      </c>
      <c r="B7" s="78" t="s">
        <v>19</v>
      </c>
      <c r="C7" s="80" t="s">
        <v>66</v>
      </c>
      <c r="D7" s="78" t="s">
        <v>160</v>
      </c>
      <c r="E7" s="80" t="s">
        <v>161</v>
      </c>
      <c r="F7" s="80" t="s">
        <v>246</v>
      </c>
      <c r="G7" s="80" t="s">
        <v>193</v>
      </c>
      <c r="H7" s="213" t="s">
        <v>184</v>
      </c>
      <c r="I7" s="80" t="s">
        <v>194</v>
      </c>
      <c r="J7" s="80" t="s">
        <v>195</v>
      </c>
      <c r="K7" s="79" t="s">
        <v>39</v>
      </c>
      <c r="L7" s="79"/>
      <c r="M7" s="79">
        <v>3500</v>
      </c>
      <c r="N7" s="79">
        <v>3500</v>
      </c>
      <c r="O7" s="81">
        <v>3000000000</v>
      </c>
      <c r="P7" s="80" t="s">
        <v>94</v>
      </c>
      <c r="Q7" s="82"/>
      <c r="R7" s="294"/>
      <c r="S7" s="303">
        <v>0</v>
      </c>
      <c r="T7" s="303"/>
      <c r="U7" s="306"/>
      <c r="V7" s="387" t="s">
        <v>356</v>
      </c>
      <c r="W7" s="327">
        <f t="shared" si="0"/>
        <v>0</v>
      </c>
      <c r="X7" s="327">
        <f t="shared" si="1"/>
        <v>0</v>
      </c>
      <c r="Y7" s="327">
        <f t="shared" si="2"/>
        <v>0</v>
      </c>
    </row>
    <row r="8" spans="1:25" ht="73.5" x14ac:dyDescent="0.35">
      <c r="A8" s="77">
        <v>54313</v>
      </c>
      <c r="B8" s="78" t="s">
        <v>19</v>
      </c>
      <c r="C8" s="80" t="s">
        <v>66</v>
      </c>
      <c r="D8" s="78" t="s">
        <v>160</v>
      </c>
      <c r="E8" s="80" t="s">
        <v>182</v>
      </c>
      <c r="F8" s="80" t="s">
        <v>246</v>
      </c>
      <c r="G8" s="80" t="s">
        <v>196</v>
      </c>
      <c r="H8" s="213" t="s">
        <v>184</v>
      </c>
      <c r="I8" s="80" t="s">
        <v>197</v>
      </c>
      <c r="J8" s="80" t="s">
        <v>198</v>
      </c>
      <c r="K8" s="79" t="s">
        <v>39</v>
      </c>
      <c r="L8" s="79"/>
      <c r="M8" s="79">
        <v>5580</v>
      </c>
      <c r="N8" s="79">
        <v>580</v>
      </c>
      <c r="O8" s="81">
        <v>102000000</v>
      </c>
      <c r="P8" s="80" t="s">
        <v>28</v>
      </c>
      <c r="Q8" s="82"/>
      <c r="R8" s="294" t="s">
        <v>361</v>
      </c>
      <c r="S8" s="303">
        <v>27931698</v>
      </c>
      <c r="T8" s="303">
        <v>683</v>
      </c>
      <c r="U8" s="306"/>
      <c r="V8" s="387" t="s">
        <v>362</v>
      </c>
      <c r="W8" s="327">
        <f t="shared" si="0"/>
        <v>27.384017647058823</v>
      </c>
      <c r="X8" s="327">
        <f t="shared" si="1"/>
        <v>0</v>
      </c>
      <c r="Y8" s="327">
        <f t="shared" si="2"/>
        <v>27.384017647058823</v>
      </c>
    </row>
    <row r="9" spans="1:25" ht="32" customHeight="1" x14ac:dyDescent="0.45">
      <c r="N9" s="88" t="s">
        <v>261</v>
      </c>
      <c r="O9" s="89">
        <f>SUM(O3:O8)</f>
        <v>90822000000</v>
      </c>
      <c r="S9" s="211">
        <f>SUM(S3:S8)</f>
        <v>4529161770.2299995</v>
      </c>
      <c r="T9" s="211"/>
      <c r="U9" s="211">
        <f>SUM(U3:U8)</f>
        <v>1785659733.28</v>
      </c>
    </row>
  </sheetData>
  <mergeCells count="3">
    <mergeCell ref="A1:E1"/>
    <mergeCell ref="F1:H1"/>
    <mergeCell ref="I1:Q1"/>
  </mergeCells>
  <phoneticPr fontId="18" type="noConversion"/>
  <dataValidations count="2">
    <dataValidation type="list" allowBlank="1" showInputMessage="1" showErrorMessage="1" sqref="C3:E8" xr:uid="{4234CD26-6DF2-4004-B6A1-9A696637AD2A}">
      <formula1>INDIRECT(SUBSTITUTE(B3," ","_"))</formula1>
    </dataValidation>
    <dataValidation type="whole" allowBlank="1" showInputMessage="1" showErrorMessage="1" sqref="M3:N8" xr:uid="{306B9BBB-5C0C-40D0-B154-65D59298D2BA}">
      <formula1>1</formula1>
      <formula2>1000000</formula2>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5E668-BE5F-43D9-9C06-FCC33C7A54C0}">
  <sheetPr>
    <tabColor rgb="FFCCCC00"/>
  </sheetPr>
  <dimension ref="A1:Y4"/>
  <sheetViews>
    <sheetView topLeftCell="K2" zoomScale="71" zoomScaleNormal="71" workbookViewId="0">
      <selection activeCell="W3" sqref="W3"/>
    </sheetView>
  </sheetViews>
  <sheetFormatPr baseColWidth="10" defaultRowHeight="14.5" x14ac:dyDescent="0.35"/>
  <cols>
    <col min="1" max="1" width="9.54296875" customWidth="1"/>
    <col min="2" max="2" width="13.08984375" style="8" hidden="1" customWidth="1"/>
    <col min="3" max="3" width="18.6328125" style="8" customWidth="1"/>
    <col min="4" max="4" width="21.6328125" style="8" customWidth="1"/>
    <col min="5" max="5" width="34.6328125" hidden="1" customWidth="1"/>
    <col min="6" max="6" width="28.26953125" hidden="1" customWidth="1"/>
    <col min="7" max="7" width="33" hidden="1" customWidth="1"/>
    <col min="8" max="8" width="36.7265625" hidden="1" customWidth="1"/>
    <col min="9" max="9" width="24.7265625" customWidth="1"/>
    <col min="10" max="10" width="21.453125" customWidth="1"/>
    <col min="11" max="11" width="15.26953125" style="3" customWidth="1"/>
    <col min="12" max="12" width="15.7265625" style="3" hidden="1" customWidth="1"/>
    <col min="13" max="13" width="0.453125" style="3" customWidth="1"/>
    <col min="14" max="14" width="22.7265625" style="3" bestFit="1" customWidth="1"/>
    <col min="15" max="15" width="24.08984375" style="1" customWidth="1"/>
    <col min="16" max="16" width="26.26953125" style="3" customWidth="1"/>
    <col min="17" max="17" width="8.81640625" hidden="1" customWidth="1"/>
    <col min="18" max="18" width="15.54296875" customWidth="1"/>
    <col min="19" max="19" width="21.26953125" customWidth="1"/>
    <col min="20" max="20" width="14.7265625" customWidth="1"/>
    <col min="21" max="21" width="18.6328125" customWidth="1"/>
    <col min="22" max="22" width="26.1796875" customWidth="1"/>
    <col min="23" max="23" width="14.453125" customWidth="1"/>
    <col min="24" max="24" width="13.6328125" customWidth="1"/>
    <col min="25" max="25" width="12.81640625" customWidth="1"/>
  </cols>
  <sheetData>
    <row r="1" spans="1:25" ht="33" customHeight="1" x14ac:dyDescent="0.35">
      <c r="A1" s="347" t="s">
        <v>0</v>
      </c>
      <c r="B1" s="348"/>
      <c r="C1" s="348"/>
      <c r="D1" s="348"/>
      <c r="E1" s="352"/>
      <c r="F1" s="355" t="s">
        <v>1</v>
      </c>
      <c r="G1" s="355"/>
      <c r="H1" s="355"/>
      <c r="I1" s="349" t="s">
        <v>2</v>
      </c>
      <c r="J1" s="349"/>
      <c r="K1" s="349"/>
      <c r="L1" s="349"/>
      <c r="M1" s="349"/>
      <c r="N1" s="349"/>
      <c r="O1" s="349"/>
      <c r="P1" s="349"/>
      <c r="Q1" s="349"/>
      <c r="R1" s="264"/>
      <c r="S1" s="212"/>
      <c r="T1" s="212"/>
      <c r="U1" s="212"/>
      <c r="V1" s="217"/>
      <c r="W1" s="271"/>
      <c r="X1" s="271"/>
      <c r="Y1" s="271"/>
    </row>
    <row r="2" spans="1:25" s="4" customFormat="1" ht="95.25" customHeight="1" x14ac:dyDescent="0.4">
      <c r="A2" s="10" t="s">
        <v>249</v>
      </c>
      <c r="B2" s="7" t="s">
        <v>3</v>
      </c>
      <c r="C2" s="7" t="s">
        <v>4</v>
      </c>
      <c r="D2" s="7" t="s">
        <v>5</v>
      </c>
      <c r="E2" s="5" t="s">
        <v>6</v>
      </c>
      <c r="F2" s="6" t="s">
        <v>7</v>
      </c>
      <c r="G2" s="6" t="s">
        <v>8</v>
      </c>
      <c r="H2" s="6" t="s">
        <v>9</v>
      </c>
      <c r="I2" s="5" t="s">
        <v>10</v>
      </c>
      <c r="J2" s="5" t="s">
        <v>11</v>
      </c>
      <c r="K2" s="5" t="s">
        <v>12</v>
      </c>
      <c r="L2" s="5" t="s">
        <v>13</v>
      </c>
      <c r="M2" s="5" t="s">
        <v>14</v>
      </c>
      <c r="N2" s="5" t="s">
        <v>15</v>
      </c>
      <c r="O2" s="5" t="s">
        <v>16</v>
      </c>
      <c r="P2" s="5" t="s">
        <v>17</v>
      </c>
      <c r="Q2" s="9" t="s">
        <v>18</v>
      </c>
      <c r="R2" s="263" t="s">
        <v>306</v>
      </c>
      <c r="S2" s="263" t="s">
        <v>270</v>
      </c>
      <c r="T2" s="263" t="s">
        <v>273</v>
      </c>
      <c r="U2" s="263" t="s">
        <v>271</v>
      </c>
      <c r="V2" s="263" t="s">
        <v>244</v>
      </c>
      <c r="W2" s="263" t="s">
        <v>302</v>
      </c>
      <c r="X2" s="263" t="s">
        <v>303</v>
      </c>
      <c r="Y2" s="263" t="s">
        <v>304</v>
      </c>
    </row>
    <row r="3" spans="1:25" ht="188" customHeight="1" x14ac:dyDescent="0.35">
      <c r="A3" s="74">
        <v>52784</v>
      </c>
      <c r="B3" s="71" t="s">
        <v>19</v>
      </c>
      <c r="C3" s="71" t="s">
        <v>20</v>
      </c>
      <c r="D3" s="71" t="s">
        <v>21</v>
      </c>
      <c r="E3" s="73" t="s">
        <v>199</v>
      </c>
      <c r="F3" s="73" t="s">
        <v>200</v>
      </c>
      <c r="G3" s="73" t="s">
        <v>201</v>
      </c>
      <c r="H3" s="75" t="s">
        <v>202</v>
      </c>
      <c r="I3" s="73" t="s">
        <v>203</v>
      </c>
      <c r="J3" s="73" t="s">
        <v>204</v>
      </c>
      <c r="K3" s="72" t="s">
        <v>187</v>
      </c>
      <c r="L3" s="76"/>
      <c r="M3" s="199" t="s">
        <v>205</v>
      </c>
      <c r="N3" s="199" t="s">
        <v>206</v>
      </c>
      <c r="O3" s="84">
        <v>1884444429.2</v>
      </c>
      <c r="P3" s="72" t="s">
        <v>28</v>
      </c>
      <c r="Q3" s="75"/>
      <c r="R3" s="75">
        <f>2500+1222</f>
        <v>3722</v>
      </c>
      <c r="S3" s="218">
        <v>1791528870</v>
      </c>
      <c r="T3" s="218">
        <v>0</v>
      </c>
      <c r="U3" s="218">
        <v>0</v>
      </c>
      <c r="V3" s="297" t="s">
        <v>372</v>
      </c>
      <c r="W3" s="309">
        <f>(S3/O3)*100</f>
        <v>95.069339389358092</v>
      </c>
      <c r="X3" s="256">
        <f>(U3/O3)*100</f>
        <v>0</v>
      </c>
      <c r="Y3" s="2"/>
    </row>
    <row r="4" spans="1:25" ht="18.5" x14ac:dyDescent="0.45">
      <c r="N4" s="85" t="s">
        <v>255</v>
      </c>
      <c r="O4" s="86">
        <f>SUM(O3:O3)</f>
        <v>1884444429.2</v>
      </c>
    </row>
  </sheetData>
  <mergeCells count="3">
    <mergeCell ref="A1:E1"/>
    <mergeCell ref="F1:H1"/>
    <mergeCell ref="I1:Q1"/>
  </mergeCells>
  <dataValidations count="2">
    <dataValidation type="whole" allowBlank="1" showInputMessage="1" showErrorMessage="1" sqref="Q3:R3" xr:uid="{92C39D1D-0BDF-4107-8089-C46556966B83}">
      <formula1>1</formula1>
      <formula2>1000000</formula2>
    </dataValidation>
    <dataValidation type="list" allowBlank="1" showInputMessage="1" showErrorMessage="1" sqref="C3:D3" xr:uid="{08F940F5-0569-4C84-B144-50F98C1FD55B}">
      <formula1>INDIRECT(SUBSTITUTE(B3," ","_"))</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9ECDB-8F43-45AD-8637-B9F048E22F22}">
  <sheetPr>
    <tabColor theme="3" tint="0.749992370372631"/>
  </sheetPr>
  <dimension ref="A1:Y8"/>
  <sheetViews>
    <sheetView view="pageBreakPreview" topLeftCell="O3" zoomScale="86" zoomScaleNormal="71" zoomScaleSheetLayoutView="86" workbookViewId="0">
      <selection activeCell="V7" sqref="V7"/>
    </sheetView>
  </sheetViews>
  <sheetFormatPr baseColWidth="10" defaultRowHeight="14.5" x14ac:dyDescent="0.35"/>
  <cols>
    <col min="1" max="1" width="7.453125" customWidth="1"/>
    <col min="2" max="2" width="0.1796875" style="8" customWidth="1"/>
    <col min="3" max="3" width="20.6328125" style="8" customWidth="1"/>
    <col min="4" max="4" width="14.6328125" style="8" customWidth="1"/>
    <col min="5" max="5" width="0.453125" customWidth="1"/>
    <col min="6" max="6" width="20.6328125" hidden="1" customWidth="1"/>
    <col min="7" max="7" width="34" hidden="1" customWidth="1"/>
    <col min="8" max="8" width="24.1796875" hidden="1" customWidth="1"/>
    <col min="9" max="9" width="40" customWidth="1"/>
    <col min="10" max="10" width="35.1796875" customWidth="1"/>
    <col min="11" max="11" width="0.1796875" style="3" customWidth="1"/>
    <col min="12" max="12" width="18.90625" style="3" customWidth="1"/>
    <col min="13" max="13" width="18.81640625" style="3" hidden="1" customWidth="1"/>
    <col min="14" max="14" width="16.7265625" style="3" customWidth="1"/>
    <col min="15" max="15" width="26.26953125" style="1" customWidth="1"/>
    <col min="16" max="16" width="16.08984375" style="3" customWidth="1"/>
    <col min="17" max="17" width="10.6328125" customWidth="1"/>
    <col min="18" max="18" width="15.36328125" customWidth="1"/>
    <col min="19" max="20" width="19.26953125" customWidth="1"/>
    <col min="21" max="21" width="21.08984375" customWidth="1"/>
    <col min="22" max="22" width="26.453125" customWidth="1"/>
  </cols>
  <sheetData>
    <row r="1" spans="1:25" ht="33" customHeight="1" x14ac:dyDescent="0.35">
      <c r="A1" s="347" t="s">
        <v>0</v>
      </c>
      <c r="B1" s="348"/>
      <c r="C1" s="348"/>
      <c r="D1" s="348"/>
      <c r="E1" s="352"/>
      <c r="F1" s="355" t="s">
        <v>1</v>
      </c>
      <c r="G1" s="355"/>
      <c r="H1" s="355"/>
      <c r="I1" s="349" t="s">
        <v>2</v>
      </c>
      <c r="J1" s="349"/>
      <c r="K1" s="349"/>
      <c r="L1" s="349"/>
      <c r="M1" s="349"/>
      <c r="N1" s="349"/>
      <c r="O1" s="349"/>
      <c r="P1" s="349"/>
      <c r="Q1" s="349"/>
      <c r="R1" s="287"/>
      <c r="S1" s="271"/>
      <c r="T1" s="288"/>
      <c r="U1" s="288"/>
      <c r="V1" s="212"/>
      <c r="W1" s="271"/>
      <c r="X1" s="271"/>
      <c r="Y1" s="271"/>
    </row>
    <row r="2" spans="1:25" s="4" customFormat="1" ht="95.25" customHeight="1" x14ac:dyDescent="0.4">
      <c r="A2" s="10" t="s">
        <v>249</v>
      </c>
      <c r="B2" s="7" t="s">
        <v>3</v>
      </c>
      <c r="C2" s="7" t="s">
        <v>4</v>
      </c>
      <c r="D2" s="7" t="s">
        <v>5</v>
      </c>
      <c r="E2" s="5" t="s">
        <v>6</v>
      </c>
      <c r="F2" s="6" t="s">
        <v>7</v>
      </c>
      <c r="G2" s="6" t="s">
        <v>8</v>
      </c>
      <c r="H2" s="6" t="s">
        <v>9</v>
      </c>
      <c r="I2" s="5" t="s">
        <v>10</v>
      </c>
      <c r="J2" s="5" t="s">
        <v>11</v>
      </c>
      <c r="K2" s="5" t="s">
        <v>12</v>
      </c>
      <c r="L2" s="5" t="s">
        <v>13</v>
      </c>
      <c r="M2" s="5" t="s">
        <v>14</v>
      </c>
      <c r="N2" s="5" t="s">
        <v>15</v>
      </c>
      <c r="O2" s="5" t="s">
        <v>16</v>
      </c>
      <c r="P2" s="5" t="s">
        <v>17</v>
      </c>
      <c r="Q2" s="9" t="s">
        <v>18</v>
      </c>
      <c r="R2" s="308" t="s">
        <v>306</v>
      </c>
      <c r="S2" s="308" t="s">
        <v>277</v>
      </c>
      <c r="T2" s="308" t="s">
        <v>273</v>
      </c>
      <c r="U2" s="308" t="s">
        <v>278</v>
      </c>
      <c r="V2" s="308" t="s">
        <v>244</v>
      </c>
      <c r="W2" s="308" t="s">
        <v>302</v>
      </c>
      <c r="X2" s="308" t="s">
        <v>303</v>
      </c>
      <c r="Y2" s="308" t="s">
        <v>304</v>
      </c>
    </row>
    <row r="3" spans="1:25" ht="409.5" x14ac:dyDescent="0.35">
      <c r="A3" s="219">
        <v>53623</v>
      </c>
      <c r="B3" s="220" t="s">
        <v>19</v>
      </c>
      <c r="C3" s="220" t="s">
        <v>20</v>
      </c>
      <c r="D3" s="220" t="s">
        <v>207</v>
      </c>
      <c r="E3" s="221" t="s">
        <v>208</v>
      </c>
      <c r="F3" s="221" t="s">
        <v>245</v>
      </c>
      <c r="G3" s="222" t="s">
        <v>248</v>
      </c>
      <c r="H3" s="221" t="s">
        <v>209</v>
      </c>
      <c r="I3" s="221" t="s">
        <v>210</v>
      </c>
      <c r="J3" s="221" t="s">
        <v>211</v>
      </c>
      <c r="K3" s="221" t="s">
        <v>57</v>
      </c>
      <c r="L3" s="221" t="s">
        <v>170</v>
      </c>
      <c r="M3" s="221">
        <v>22423</v>
      </c>
      <c r="N3" s="221">
        <v>1</v>
      </c>
      <c r="O3" s="223">
        <v>3317145.7301905202</v>
      </c>
      <c r="P3" s="221" t="s">
        <v>28</v>
      </c>
      <c r="Q3" s="224"/>
      <c r="R3" s="224">
        <v>0</v>
      </c>
      <c r="S3" s="224">
        <v>0</v>
      </c>
      <c r="T3" s="224">
        <v>0</v>
      </c>
      <c r="U3" s="224">
        <v>0</v>
      </c>
      <c r="V3" s="310" t="s">
        <v>326</v>
      </c>
      <c r="W3" s="198">
        <f>(S3/O3)*100</f>
        <v>0</v>
      </c>
      <c r="X3" s="312">
        <f>(T3/O3)*100</f>
        <v>0</v>
      </c>
      <c r="Y3" s="198">
        <f>X3+W3</f>
        <v>0</v>
      </c>
    </row>
    <row r="4" spans="1:25" ht="409.5" x14ac:dyDescent="0.35">
      <c r="A4" s="219">
        <v>53696</v>
      </c>
      <c r="B4" s="220" t="s">
        <v>19</v>
      </c>
      <c r="C4" s="220" t="s">
        <v>20</v>
      </c>
      <c r="D4" s="220" t="s">
        <v>207</v>
      </c>
      <c r="E4" s="221" t="s">
        <v>212</v>
      </c>
      <c r="F4" s="221" t="s">
        <v>245</v>
      </c>
      <c r="G4" s="222" t="s">
        <v>248</v>
      </c>
      <c r="H4" s="221" t="s">
        <v>209</v>
      </c>
      <c r="I4" s="221" t="s">
        <v>213</v>
      </c>
      <c r="J4" s="221" t="s">
        <v>214</v>
      </c>
      <c r="K4" s="221" t="s">
        <v>57</v>
      </c>
      <c r="L4" s="221" t="s">
        <v>170</v>
      </c>
      <c r="M4" s="221">
        <v>22423</v>
      </c>
      <c r="N4" s="221">
        <v>10</v>
      </c>
      <c r="O4" s="223">
        <v>1377018.7035380832</v>
      </c>
      <c r="P4" s="221" t="s">
        <v>28</v>
      </c>
      <c r="Q4" s="224"/>
      <c r="R4" s="224">
        <v>0</v>
      </c>
      <c r="S4" s="225">
        <v>0</v>
      </c>
      <c r="T4" s="225">
        <v>0</v>
      </c>
      <c r="U4" s="225">
        <v>0</v>
      </c>
      <c r="V4" s="310" t="s">
        <v>326</v>
      </c>
      <c r="W4" s="198">
        <f t="shared" ref="W4:W7" si="0">(S4/O4)*100</f>
        <v>0</v>
      </c>
      <c r="X4" s="312">
        <f t="shared" ref="X4:X6" si="1">(T4/O4)*100</f>
        <v>0</v>
      </c>
      <c r="Y4" s="198">
        <f t="shared" ref="Y4:Y7" si="2">X4+W4</f>
        <v>0</v>
      </c>
    </row>
    <row r="5" spans="1:25" ht="123" customHeight="1" x14ac:dyDescent="0.35">
      <c r="A5" s="219">
        <v>53706</v>
      </c>
      <c r="B5" s="220" t="s">
        <v>19</v>
      </c>
      <c r="C5" s="220" t="s">
        <v>20</v>
      </c>
      <c r="D5" s="220" t="s">
        <v>207</v>
      </c>
      <c r="E5" s="221" t="s">
        <v>215</v>
      </c>
      <c r="F5" s="221" t="s">
        <v>245</v>
      </c>
      <c r="G5" s="222" t="s">
        <v>248</v>
      </c>
      <c r="H5" s="221" t="s">
        <v>209</v>
      </c>
      <c r="I5" s="221" t="s">
        <v>216</v>
      </c>
      <c r="J5" s="221" t="s">
        <v>217</v>
      </c>
      <c r="K5" s="221" t="s">
        <v>57</v>
      </c>
      <c r="L5" s="221" t="s">
        <v>170</v>
      </c>
      <c r="M5" s="221">
        <v>22423</v>
      </c>
      <c r="N5" s="221">
        <v>1500</v>
      </c>
      <c r="O5" s="223">
        <v>223443812.70257261</v>
      </c>
      <c r="P5" s="221" t="s">
        <v>28</v>
      </c>
      <c r="Q5" s="224"/>
      <c r="R5" s="224">
        <v>13</v>
      </c>
      <c r="S5" s="311">
        <v>508486853</v>
      </c>
      <c r="T5" s="224">
        <v>3</v>
      </c>
      <c r="U5" s="311">
        <v>169495617.66</v>
      </c>
      <c r="V5" s="310" t="s">
        <v>279</v>
      </c>
      <c r="W5" s="198">
        <f t="shared" si="0"/>
        <v>227.56810620522748</v>
      </c>
      <c r="X5" s="312">
        <f t="shared" si="1"/>
        <v>1.3426194100945269E-6</v>
      </c>
      <c r="Y5" s="198">
        <f t="shared" si="2"/>
        <v>227.56810754784689</v>
      </c>
    </row>
    <row r="6" spans="1:25" ht="409.5" x14ac:dyDescent="0.35">
      <c r="A6" s="219">
        <v>53722</v>
      </c>
      <c r="B6" s="220" t="s">
        <v>19</v>
      </c>
      <c r="C6" s="220" t="s">
        <v>20</v>
      </c>
      <c r="D6" s="220" t="s">
        <v>207</v>
      </c>
      <c r="E6" s="221" t="s">
        <v>215</v>
      </c>
      <c r="F6" s="221" t="s">
        <v>245</v>
      </c>
      <c r="G6" s="222" t="s">
        <v>248</v>
      </c>
      <c r="H6" s="221" t="s">
        <v>209</v>
      </c>
      <c r="I6" s="221" t="s">
        <v>218</v>
      </c>
      <c r="J6" s="221" t="s">
        <v>219</v>
      </c>
      <c r="K6" s="221" t="s">
        <v>57</v>
      </c>
      <c r="L6" s="221" t="s">
        <v>170</v>
      </c>
      <c r="M6" s="221">
        <v>22423</v>
      </c>
      <c r="N6" s="221">
        <v>700</v>
      </c>
      <c r="O6" s="223">
        <v>299363528.35176831</v>
      </c>
      <c r="P6" s="221" t="s">
        <v>28</v>
      </c>
      <c r="Q6" s="224"/>
      <c r="R6" s="224"/>
      <c r="S6" s="225"/>
      <c r="T6" s="225"/>
      <c r="U6" s="225"/>
      <c r="V6" s="310" t="s">
        <v>327</v>
      </c>
      <c r="W6" s="198">
        <f t="shared" si="0"/>
        <v>0</v>
      </c>
      <c r="X6" s="312">
        <f t="shared" si="1"/>
        <v>0</v>
      </c>
      <c r="Y6" s="198">
        <f t="shared" si="2"/>
        <v>0</v>
      </c>
    </row>
    <row r="7" spans="1:25" ht="409.5" x14ac:dyDescent="0.35">
      <c r="A7" s="219">
        <v>53744</v>
      </c>
      <c r="B7" s="220" t="s">
        <v>19</v>
      </c>
      <c r="C7" s="220" t="s">
        <v>20</v>
      </c>
      <c r="D7" s="220" t="s">
        <v>207</v>
      </c>
      <c r="E7" s="221" t="s">
        <v>215</v>
      </c>
      <c r="F7" s="221" t="s">
        <v>245</v>
      </c>
      <c r="G7" s="222" t="s">
        <v>248</v>
      </c>
      <c r="H7" s="221" t="s">
        <v>209</v>
      </c>
      <c r="I7" s="221" t="s">
        <v>220</v>
      </c>
      <c r="J7" s="221" t="s">
        <v>221</v>
      </c>
      <c r="K7" s="221" t="s">
        <v>57</v>
      </c>
      <c r="L7" s="221" t="s">
        <v>170</v>
      </c>
      <c r="M7" s="221">
        <v>22423</v>
      </c>
      <c r="N7" s="221">
        <v>800</v>
      </c>
      <c r="O7" s="223">
        <v>101664402.98952501</v>
      </c>
      <c r="P7" s="221" t="s">
        <v>28</v>
      </c>
      <c r="Q7" s="224"/>
      <c r="R7" s="224"/>
      <c r="S7" s="225"/>
      <c r="T7" s="224">
        <v>5</v>
      </c>
      <c r="U7" s="260">
        <v>451904081.36000001</v>
      </c>
      <c r="V7" s="310" t="s">
        <v>373</v>
      </c>
      <c r="W7" s="198">
        <f t="shared" si="0"/>
        <v>0</v>
      </c>
      <c r="X7" s="312">
        <f>(U7/O7)*100</f>
        <v>444.50571495173381</v>
      </c>
      <c r="Y7" s="198">
        <f t="shared" si="2"/>
        <v>444.50571495173381</v>
      </c>
    </row>
    <row r="8" spans="1:25" ht="18.5" x14ac:dyDescent="0.45">
      <c r="N8" s="226" t="s">
        <v>256</v>
      </c>
      <c r="O8" s="227">
        <f>SUM(O3:O7)</f>
        <v>629165908.47759449</v>
      </c>
      <c r="S8" s="228">
        <f>SUM(S3:S7)</f>
        <v>508486853</v>
      </c>
      <c r="T8" s="228"/>
      <c r="U8" s="228">
        <f>SUM(U3:U7)</f>
        <v>621399699.01999998</v>
      </c>
    </row>
  </sheetData>
  <mergeCells count="3">
    <mergeCell ref="A1:E1"/>
    <mergeCell ref="F1:H1"/>
    <mergeCell ref="I1:Q1"/>
  </mergeCells>
  <dataValidations count="2">
    <dataValidation type="list" allowBlank="1" showInputMessage="1" showErrorMessage="1" sqref="C3:E7" xr:uid="{B953C04B-3F94-4A8F-A873-40E44D1BBBDF}">
      <formula1>INDIRECT(SUBSTITUTE(B3," ","_"))</formula1>
    </dataValidation>
    <dataValidation type="whole" allowBlank="1" showInputMessage="1" showErrorMessage="1" sqref="M3:N7" xr:uid="{45F392A4-6C7B-4604-B5E1-362FFBADACF3}">
      <formula1>1</formula1>
      <formula2>1000000</formula2>
    </dataValidation>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1785D-8BE5-4348-B570-BD59B8CFDC10}">
  <sheetPr>
    <tabColor rgb="FFFFC000"/>
  </sheetPr>
  <dimension ref="A1:Y9"/>
  <sheetViews>
    <sheetView topLeftCell="C6" zoomScale="66" zoomScaleNormal="66" workbookViewId="0">
      <selection activeCell="V8" sqref="V8"/>
    </sheetView>
  </sheetViews>
  <sheetFormatPr baseColWidth="10" defaultRowHeight="14.5" x14ac:dyDescent="0.35"/>
  <cols>
    <col min="1" max="1" width="14.26953125" customWidth="1"/>
    <col min="2" max="2" width="9.36328125" style="8" hidden="1" customWidth="1"/>
    <col min="3" max="3" width="17.453125" style="8" customWidth="1"/>
    <col min="4" max="4" width="20.6328125" style="8" customWidth="1"/>
    <col min="5" max="5" width="30.36328125" hidden="1" customWidth="1"/>
    <col min="6" max="6" width="17.81640625" hidden="1" customWidth="1"/>
    <col min="7" max="7" width="29.6328125" hidden="1" customWidth="1"/>
    <col min="8" max="8" width="27.90625" hidden="1" customWidth="1"/>
    <col min="9" max="9" width="31.36328125" customWidth="1"/>
    <col min="10" max="10" width="17.36328125" customWidth="1"/>
    <col min="11" max="11" width="16.453125" style="3" customWidth="1"/>
    <col min="12" max="12" width="12.54296875" style="3" customWidth="1"/>
    <col min="13" max="13" width="0.6328125" style="3" customWidth="1"/>
    <col min="14" max="14" width="13.6328125" style="3" customWidth="1"/>
    <col min="15" max="15" width="21.1796875" style="1" customWidth="1"/>
    <col min="16" max="16" width="8.7265625" style="3" customWidth="1"/>
    <col min="17" max="17" width="11.36328125" hidden="1" customWidth="1"/>
    <col min="18" max="18" width="12.6328125" customWidth="1"/>
    <col min="19" max="19" width="16.54296875" customWidth="1"/>
    <col min="20" max="20" width="14" customWidth="1"/>
    <col min="21" max="21" width="18.81640625" customWidth="1"/>
    <col min="22" max="22" width="24.54296875" customWidth="1"/>
    <col min="23" max="23" width="14.36328125" customWidth="1"/>
    <col min="24" max="24" width="13.1796875" customWidth="1"/>
    <col min="25" max="25" width="14.1796875" customWidth="1"/>
  </cols>
  <sheetData>
    <row r="1" spans="1:25" ht="33" customHeight="1" x14ac:dyDescent="0.35">
      <c r="A1" s="347" t="s">
        <v>0</v>
      </c>
      <c r="B1" s="348"/>
      <c r="C1" s="348"/>
      <c r="D1" s="348"/>
      <c r="E1" s="352"/>
      <c r="F1" s="355" t="s">
        <v>1</v>
      </c>
      <c r="G1" s="355"/>
      <c r="H1" s="355"/>
      <c r="I1" s="349" t="s">
        <v>2</v>
      </c>
      <c r="J1" s="349"/>
      <c r="K1" s="349"/>
      <c r="L1" s="349"/>
      <c r="M1" s="349"/>
      <c r="N1" s="349"/>
      <c r="O1" s="349"/>
      <c r="P1" s="349"/>
      <c r="Q1" s="349"/>
      <c r="R1" s="290"/>
      <c r="S1" s="291"/>
      <c r="T1" s="291"/>
      <c r="U1" s="291"/>
      <c r="V1" s="291"/>
      <c r="W1" s="271"/>
      <c r="X1" s="271"/>
      <c r="Y1" s="271"/>
    </row>
    <row r="2" spans="1:25" s="4" customFormat="1" ht="95.25" customHeight="1" x14ac:dyDescent="0.4">
      <c r="A2" s="10" t="s">
        <v>249</v>
      </c>
      <c r="B2" s="7" t="s">
        <v>3</v>
      </c>
      <c r="C2" s="7" t="s">
        <v>4</v>
      </c>
      <c r="D2" s="7" t="s">
        <v>5</v>
      </c>
      <c r="E2" s="5" t="s">
        <v>6</v>
      </c>
      <c r="F2" s="6" t="s">
        <v>7</v>
      </c>
      <c r="G2" s="6" t="s">
        <v>8</v>
      </c>
      <c r="H2" s="6" t="s">
        <v>9</v>
      </c>
      <c r="I2" s="5" t="s">
        <v>10</v>
      </c>
      <c r="J2" s="5" t="s">
        <v>11</v>
      </c>
      <c r="K2" s="5" t="s">
        <v>12</v>
      </c>
      <c r="L2" s="5" t="s">
        <v>13</v>
      </c>
      <c r="M2" s="5" t="s">
        <v>14</v>
      </c>
      <c r="N2" s="95" t="s">
        <v>15</v>
      </c>
      <c r="O2" s="95" t="s">
        <v>16</v>
      </c>
      <c r="P2" s="95" t="s">
        <v>17</v>
      </c>
      <c r="Q2" s="205" t="s">
        <v>18</v>
      </c>
      <c r="R2" s="292" t="s">
        <v>306</v>
      </c>
      <c r="S2" s="292" t="s">
        <v>270</v>
      </c>
      <c r="T2" s="292" t="s">
        <v>273</v>
      </c>
      <c r="U2" s="292" t="s">
        <v>271</v>
      </c>
      <c r="V2" s="292" t="s">
        <v>275</v>
      </c>
      <c r="W2" s="292" t="s">
        <v>302</v>
      </c>
      <c r="X2" s="292" t="s">
        <v>303</v>
      </c>
      <c r="Y2" s="292" t="s">
        <v>304</v>
      </c>
    </row>
    <row r="3" spans="1:25" ht="149" customHeight="1" x14ac:dyDescent="0.35">
      <c r="A3" s="20">
        <v>53127</v>
      </c>
      <c r="B3" s="21" t="s">
        <v>19</v>
      </c>
      <c r="C3" s="21" t="s">
        <v>66</v>
      </c>
      <c r="D3" s="21" t="s">
        <v>67</v>
      </c>
      <c r="E3" s="22" t="s">
        <v>68</v>
      </c>
      <c r="F3" s="93" t="s">
        <v>245</v>
      </c>
      <c r="G3" s="23" t="s">
        <v>237</v>
      </c>
      <c r="H3" s="92" t="s">
        <v>238</v>
      </c>
      <c r="I3" s="24" t="s">
        <v>69</v>
      </c>
      <c r="J3" s="24" t="s">
        <v>70</v>
      </c>
      <c r="K3" s="94" t="s">
        <v>71</v>
      </c>
      <c r="L3" s="25"/>
      <c r="M3" s="25">
        <v>4</v>
      </c>
      <c r="N3" s="25">
        <v>4</v>
      </c>
      <c r="O3" s="26">
        <v>120000000</v>
      </c>
      <c r="P3" s="94" t="s">
        <v>72</v>
      </c>
      <c r="Q3" s="206"/>
      <c r="R3" s="206">
        <v>97</v>
      </c>
      <c r="S3" s="246">
        <v>30000000</v>
      </c>
      <c r="T3" s="246"/>
      <c r="U3" s="27">
        <v>0</v>
      </c>
      <c r="V3" s="293" t="s">
        <v>374</v>
      </c>
      <c r="W3" s="262">
        <f>(S3/O3)*100</f>
        <v>25</v>
      </c>
      <c r="X3" s="90">
        <f>(U3/O3)*100</f>
        <v>0</v>
      </c>
      <c r="Y3" s="262">
        <f>SUM(W3:X3)</f>
        <v>25</v>
      </c>
    </row>
    <row r="4" spans="1:25" ht="116" x14ac:dyDescent="0.35">
      <c r="A4" s="20">
        <v>53430</v>
      </c>
      <c r="B4" s="21" t="s">
        <v>19</v>
      </c>
      <c r="C4" s="21" t="s">
        <v>66</v>
      </c>
      <c r="D4" s="21" t="s">
        <v>67</v>
      </c>
      <c r="E4" s="22" t="s">
        <v>73</v>
      </c>
      <c r="F4" s="93" t="s">
        <v>245</v>
      </c>
      <c r="G4" s="23" t="s">
        <v>237</v>
      </c>
      <c r="H4" s="92" t="s">
        <v>238</v>
      </c>
      <c r="I4" s="24" t="s">
        <v>74</v>
      </c>
      <c r="J4" s="24" t="s">
        <v>75</v>
      </c>
      <c r="K4" s="25" t="s">
        <v>57</v>
      </c>
      <c r="L4" s="21" t="s">
        <v>76</v>
      </c>
      <c r="M4" s="25">
        <v>1</v>
      </c>
      <c r="N4" s="25">
        <v>1</v>
      </c>
      <c r="O4" s="26">
        <v>10000000</v>
      </c>
      <c r="P4" s="25" t="s">
        <v>72</v>
      </c>
      <c r="Q4" s="206"/>
      <c r="R4" s="206"/>
      <c r="S4" s="20">
        <v>0</v>
      </c>
      <c r="T4" s="20"/>
      <c r="U4" s="204">
        <v>0</v>
      </c>
      <c r="V4" s="293" t="s">
        <v>276</v>
      </c>
      <c r="W4" s="262">
        <f t="shared" ref="W4:W8" si="0">(S4/O4)*100</f>
        <v>0</v>
      </c>
      <c r="X4" s="90">
        <f t="shared" ref="X4:X8" si="1">(U4/O4)*100</f>
        <v>0</v>
      </c>
      <c r="Y4" s="262">
        <f t="shared" ref="Y4:Y8" si="2">SUM(W4:X4)</f>
        <v>0</v>
      </c>
    </row>
    <row r="5" spans="1:25" ht="157" customHeight="1" x14ac:dyDescent="0.35">
      <c r="A5" s="20">
        <v>53133</v>
      </c>
      <c r="B5" s="21" t="s">
        <v>19</v>
      </c>
      <c r="C5" s="21" t="s">
        <v>20</v>
      </c>
      <c r="D5" s="21" t="s">
        <v>21</v>
      </c>
      <c r="E5" s="22" t="s">
        <v>77</v>
      </c>
      <c r="F5" s="93" t="s">
        <v>245</v>
      </c>
      <c r="G5" s="23" t="s">
        <v>237</v>
      </c>
      <c r="H5" s="92" t="s">
        <v>238</v>
      </c>
      <c r="I5" s="24" t="s">
        <v>78</v>
      </c>
      <c r="J5" s="24" t="s">
        <v>79</v>
      </c>
      <c r="K5" s="25" t="s">
        <v>39</v>
      </c>
      <c r="L5" s="25"/>
      <c r="M5" s="25">
        <v>2</v>
      </c>
      <c r="N5" s="25">
        <v>2</v>
      </c>
      <c r="O5" s="26">
        <v>134400000</v>
      </c>
      <c r="P5" s="25" t="s">
        <v>72</v>
      </c>
      <c r="Q5" s="206"/>
      <c r="R5" s="206"/>
      <c r="S5" s="247">
        <v>8400000</v>
      </c>
      <c r="T5" s="247">
        <v>2</v>
      </c>
      <c r="U5" s="204">
        <v>16800000</v>
      </c>
      <c r="V5" s="293" t="s">
        <v>375</v>
      </c>
      <c r="W5" s="262">
        <f t="shared" si="0"/>
        <v>6.25</v>
      </c>
      <c r="X5" s="90">
        <f t="shared" si="1"/>
        <v>12.5</v>
      </c>
      <c r="Y5" s="262">
        <f t="shared" si="2"/>
        <v>18.75</v>
      </c>
    </row>
    <row r="6" spans="1:25" ht="101.5" x14ac:dyDescent="0.35">
      <c r="A6" s="20">
        <v>53136</v>
      </c>
      <c r="B6" s="21" t="s">
        <v>19</v>
      </c>
      <c r="C6" s="21" t="s">
        <v>20</v>
      </c>
      <c r="D6" s="21" t="s">
        <v>21</v>
      </c>
      <c r="E6" s="22" t="s">
        <v>77</v>
      </c>
      <c r="F6" s="93" t="s">
        <v>245</v>
      </c>
      <c r="G6" s="23" t="s">
        <v>237</v>
      </c>
      <c r="H6" s="92" t="s">
        <v>238</v>
      </c>
      <c r="I6" s="24" t="s">
        <v>80</v>
      </c>
      <c r="J6" s="24" t="s">
        <v>79</v>
      </c>
      <c r="K6" s="25" t="s">
        <v>39</v>
      </c>
      <c r="L6" s="25"/>
      <c r="M6" s="25">
        <v>2</v>
      </c>
      <c r="N6" s="25">
        <v>2</v>
      </c>
      <c r="O6" s="26">
        <v>134400000</v>
      </c>
      <c r="P6" s="25" t="s">
        <v>72</v>
      </c>
      <c r="Q6" s="206"/>
      <c r="R6" s="206"/>
      <c r="S6" s="20">
        <v>0</v>
      </c>
      <c r="T6" s="20">
        <v>2</v>
      </c>
      <c r="U6" s="204">
        <v>16800000</v>
      </c>
      <c r="V6" s="293" t="s">
        <v>329</v>
      </c>
      <c r="W6" s="262">
        <f t="shared" si="0"/>
        <v>0</v>
      </c>
      <c r="X6" s="90">
        <f t="shared" si="1"/>
        <v>12.5</v>
      </c>
      <c r="Y6" s="262">
        <f t="shared" si="2"/>
        <v>12.5</v>
      </c>
    </row>
    <row r="7" spans="1:25" ht="96" x14ac:dyDescent="0.35">
      <c r="A7" s="20">
        <v>53470</v>
      </c>
      <c r="B7" s="21" t="s">
        <v>19</v>
      </c>
      <c r="C7" s="21" t="s">
        <v>81</v>
      </c>
      <c r="D7" s="21" t="s">
        <v>82</v>
      </c>
      <c r="E7" s="22" t="s">
        <v>83</v>
      </c>
      <c r="F7" s="93" t="s">
        <v>245</v>
      </c>
      <c r="G7" s="23" t="s">
        <v>237</v>
      </c>
      <c r="H7" s="92" t="s">
        <v>238</v>
      </c>
      <c r="I7" s="24" t="s">
        <v>78</v>
      </c>
      <c r="J7" s="24" t="s">
        <v>84</v>
      </c>
      <c r="K7" s="25" t="s">
        <v>39</v>
      </c>
      <c r="L7" s="25"/>
      <c r="M7" s="25">
        <v>480</v>
      </c>
      <c r="N7" s="25">
        <v>480</v>
      </c>
      <c r="O7" s="26">
        <v>42073043.478260897</v>
      </c>
      <c r="P7" s="25" t="s">
        <v>72</v>
      </c>
      <c r="Q7" s="206"/>
      <c r="R7" s="399" t="s">
        <v>323</v>
      </c>
      <c r="S7" s="246">
        <v>5140147.7</v>
      </c>
      <c r="T7" s="246"/>
      <c r="U7" s="27">
        <v>0</v>
      </c>
      <c r="V7" s="398" t="s">
        <v>376</v>
      </c>
      <c r="W7" s="262">
        <f t="shared" si="0"/>
        <v>12.217199601107795</v>
      </c>
      <c r="X7" s="90">
        <f t="shared" si="1"/>
        <v>0</v>
      </c>
      <c r="Y7" s="262">
        <f t="shared" si="2"/>
        <v>12.217199601107795</v>
      </c>
    </row>
    <row r="8" spans="1:25" ht="101.5" x14ac:dyDescent="0.35">
      <c r="A8" s="20">
        <v>53491</v>
      </c>
      <c r="B8" s="21" t="s">
        <v>19</v>
      </c>
      <c r="C8" s="21" t="s">
        <v>81</v>
      </c>
      <c r="D8" s="21" t="s">
        <v>82</v>
      </c>
      <c r="E8" s="22" t="s">
        <v>83</v>
      </c>
      <c r="F8" s="93" t="s">
        <v>245</v>
      </c>
      <c r="G8" s="23" t="s">
        <v>237</v>
      </c>
      <c r="H8" s="92" t="s">
        <v>238</v>
      </c>
      <c r="I8" s="24" t="s">
        <v>80</v>
      </c>
      <c r="J8" s="24" t="s">
        <v>84</v>
      </c>
      <c r="K8" s="25" t="s">
        <v>39</v>
      </c>
      <c r="L8" s="25"/>
      <c r="M8" s="25">
        <v>800</v>
      </c>
      <c r="N8" s="25">
        <v>800</v>
      </c>
      <c r="O8" s="26">
        <v>70121739.130434781</v>
      </c>
      <c r="P8" s="25" t="s">
        <v>72</v>
      </c>
      <c r="Q8" s="206"/>
      <c r="R8" s="399" t="s">
        <v>324</v>
      </c>
      <c r="S8" s="246">
        <v>17089652</v>
      </c>
      <c r="T8" s="246"/>
      <c r="U8" s="27">
        <v>0</v>
      </c>
      <c r="V8" s="398" t="s">
        <v>328</v>
      </c>
      <c r="W8" s="262">
        <f t="shared" si="0"/>
        <v>24.371403521825396</v>
      </c>
      <c r="X8" s="90">
        <f t="shared" si="1"/>
        <v>0</v>
      </c>
      <c r="Y8" s="262">
        <f t="shared" si="2"/>
        <v>24.371403521825396</v>
      </c>
    </row>
    <row r="9" spans="1:25" ht="18.5" x14ac:dyDescent="0.45">
      <c r="A9" s="28"/>
      <c r="B9" s="207"/>
      <c r="C9" s="207"/>
      <c r="D9" s="207"/>
      <c r="E9" s="28"/>
      <c r="F9" s="28"/>
      <c r="G9" s="28"/>
      <c r="H9" s="28"/>
      <c r="I9" s="28"/>
      <c r="J9" s="28"/>
      <c r="K9" s="208"/>
      <c r="L9" s="208"/>
      <c r="M9" s="208"/>
      <c r="N9" s="29" t="s">
        <v>251</v>
      </c>
      <c r="O9" s="30">
        <f>SUM(O3:O8)</f>
        <v>510994782.60869563</v>
      </c>
      <c r="P9" s="208"/>
      <c r="Q9" s="28"/>
      <c r="R9" s="28"/>
      <c r="S9" s="209">
        <f>SUM(S3:S8)</f>
        <v>60629799.700000003</v>
      </c>
      <c r="T9" s="209"/>
      <c r="U9" s="210">
        <f>SUM(U3:U8)</f>
        <v>33600000</v>
      </c>
      <c r="V9" s="27"/>
    </row>
  </sheetData>
  <mergeCells count="3">
    <mergeCell ref="A1:E1"/>
    <mergeCell ref="F1:H1"/>
    <mergeCell ref="I1:Q1"/>
  </mergeCells>
  <dataValidations count="2">
    <dataValidation type="list" allowBlank="1" showInputMessage="1" showErrorMessage="1" sqref="C3:E8" xr:uid="{C53A3F3F-29AF-4067-AF57-20185ABD3523}">
      <formula1>INDIRECT(SUBSTITUTE(B3," ","_"))</formula1>
    </dataValidation>
    <dataValidation type="whole" allowBlank="1" showInputMessage="1" showErrorMessage="1" sqref="M3:N8" xr:uid="{79941539-89E0-4339-9ABD-C45654E122E5}">
      <formula1>1</formula1>
      <formula2>1000000</formula2>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702E9-3319-4FAF-9A64-8568786C3F67}">
  <sheetPr>
    <tabColor theme="6" tint="0.79998168889431442"/>
  </sheetPr>
  <dimension ref="A1:Y16"/>
  <sheetViews>
    <sheetView tabSelected="1" topLeftCell="J14" zoomScale="60" zoomScaleNormal="60" workbookViewId="0">
      <selection activeCell="T15" sqref="T15"/>
    </sheetView>
  </sheetViews>
  <sheetFormatPr baseColWidth="10" defaultRowHeight="14.5" x14ac:dyDescent="0.35"/>
  <cols>
    <col min="1" max="1" width="14.453125" customWidth="1"/>
    <col min="2" max="2" width="8.984375E-2" style="8" customWidth="1"/>
    <col min="3" max="3" width="19.81640625" style="8" customWidth="1"/>
    <col min="4" max="4" width="22.54296875" style="8" customWidth="1"/>
    <col min="5" max="5" width="8.984375E-2" customWidth="1"/>
    <col min="6" max="6" width="26.6328125" hidden="1" customWidth="1"/>
    <col min="7" max="7" width="34.453125" hidden="1" customWidth="1"/>
    <col min="8" max="8" width="51.08984375" hidden="1" customWidth="1"/>
    <col min="9" max="9" width="29.90625" customWidth="1"/>
    <col min="10" max="10" width="25.26953125" customWidth="1"/>
    <col min="11" max="11" width="11.453125" style="3" hidden="1" customWidth="1"/>
    <col min="12" max="12" width="16.6328125" style="3" hidden="1" customWidth="1"/>
    <col min="13" max="13" width="36.453125" style="3" hidden="1" customWidth="1"/>
    <col min="14" max="14" width="16.26953125" style="3" customWidth="1"/>
    <col min="15" max="15" width="23.08984375" style="1" customWidth="1"/>
    <col min="16" max="16" width="0.36328125" style="3" customWidth="1"/>
    <col min="17" max="17" width="13.08984375" customWidth="1"/>
    <col min="18" max="18" width="20.90625" customWidth="1"/>
    <col min="19" max="19" width="18.36328125" customWidth="1"/>
    <col min="20" max="20" width="15.1796875" customWidth="1"/>
    <col min="21" max="21" width="20.81640625" customWidth="1"/>
    <col min="22" max="22" width="33.6328125" customWidth="1"/>
    <col min="23" max="23" width="15.90625" customWidth="1"/>
    <col min="24" max="24" width="14.1796875" customWidth="1"/>
    <col min="25" max="25" width="18.453125" customWidth="1"/>
  </cols>
  <sheetData>
    <row r="1" spans="1:25" ht="33" customHeight="1" x14ac:dyDescent="0.35">
      <c r="A1" s="347" t="s">
        <v>0</v>
      </c>
      <c r="B1" s="348"/>
      <c r="C1" s="348"/>
      <c r="D1" s="348"/>
      <c r="E1" s="352"/>
      <c r="F1" s="355" t="s">
        <v>1</v>
      </c>
      <c r="G1" s="355"/>
      <c r="H1" s="355"/>
      <c r="I1" s="349" t="s">
        <v>2</v>
      </c>
      <c r="J1" s="349"/>
      <c r="K1" s="349"/>
      <c r="L1" s="349"/>
      <c r="M1" s="349"/>
      <c r="N1" s="349"/>
      <c r="O1" s="349"/>
      <c r="P1" s="349"/>
      <c r="Q1" s="349"/>
      <c r="R1" s="267"/>
      <c r="S1" s="214"/>
      <c r="T1" s="212"/>
      <c r="U1" s="212"/>
      <c r="V1" s="212"/>
      <c r="W1" s="271"/>
      <c r="X1" s="271"/>
      <c r="Y1" s="271"/>
    </row>
    <row r="2" spans="1:25" s="4" customFormat="1" ht="95.25" customHeight="1" x14ac:dyDescent="0.4">
      <c r="A2" s="10" t="s">
        <v>249</v>
      </c>
      <c r="B2" s="7" t="s">
        <v>3</v>
      </c>
      <c r="C2" s="7" t="s">
        <v>4</v>
      </c>
      <c r="D2" s="7" t="s">
        <v>5</v>
      </c>
      <c r="E2" s="5" t="s">
        <v>6</v>
      </c>
      <c r="F2" s="6" t="s">
        <v>7</v>
      </c>
      <c r="G2" s="6" t="s">
        <v>8</v>
      </c>
      <c r="H2" s="6" t="s">
        <v>9</v>
      </c>
      <c r="I2" s="5" t="s">
        <v>10</v>
      </c>
      <c r="J2" s="5" t="s">
        <v>11</v>
      </c>
      <c r="K2" s="5" t="s">
        <v>12</v>
      </c>
      <c r="L2" s="5" t="s">
        <v>13</v>
      </c>
      <c r="M2" s="5" t="s">
        <v>14</v>
      </c>
      <c r="N2" s="5" t="s">
        <v>15</v>
      </c>
      <c r="O2" s="5" t="s">
        <v>16</v>
      </c>
      <c r="P2" s="5" t="s">
        <v>17</v>
      </c>
      <c r="Q2" s="9" t="s">
        <v>18</v>
      </c>
      <c r="R2" s="289" t="s">
        <v>306</v>
      </c>
      <c r="S2" s="289" t="s">
        <v>270</v>
      </c>
      <c r="T2" s="289" t="s">
        <v>273</v>
      </c>
      <c r="U2" s="289" t="s">
        <v>271</v>
      </c>
      <c r="V2" s="298" t="s">
        <v>244</v>
      </c>
      <c r="W2" s="323" t="s">
        <v>302</v>
      </c>
      <c r="X2" s="323" t="s">
        <v>303</v>
      </c>
      <c r="Y2" s="323" t="s">
        <v>304</v>
      </c>
    </row>
    <row r="3" spans="1:25" ht="409.5" x14ac:dyDescent="0.35">
      <c r="A3" s="11">
        <v>52996</v>
      </c>
      <c r="B3" s="12" t="s">
        <v>19</v>
      </c>
      <c r="C3" s="12" t="s">
        <v>20</v>
      </c>
      <c r="D3" s="12" t="s">
        <v>21</v>
      </c>
      <c r="E3" s="13" t="s">
        <v>22</v>
      </c>
      <c r="F3" s="13" t="s">
        <v>222</v>
      </c>
      <c r="G3" s="14" t="s">
        <v>23</v>
      </c>
      <c r="H3" s="14" t="s">
        <v>226</v>
      </c>
      <c r="I3" s="13" t="s">
        <v>24</v>
      </c>
      <c r="J3" s="14" t="s">
        <v>25</v>
      </c>
      <c r="K3" s="15" t="s">
        <v>26</v>
      </c>
      <c r="L3" s="15"/>
      <c r="M3" s="14" t="s">
        <v>27</v>
      </c>
      <c r="N3" s="15">
        <v>2</v>
      </c>
      <c r="O3" s="16">
        <v>20000000</v>
      </c>
      <c r="P3" s="14" t="s">
        <v>28</v>
      </c>
      <c r="Q3" s="17">
        <v>0</v>
      </c>
      <c r="R3" s="17">
        <v>0</v>
      </c>
      <c r="S3" s="18">
        <v>0</v>
      </c>
      <c r="T3" s="18">
        <v>0</v>
      </c>
      <c r="U3" s="18">
        <v>0</v>
      </c>
      <c r="V3" s="252" t="s">
        <v>308</v>
      </c>
      <c r="W3" s="90">
        <f>(S3/O3)*100</f>
        <v>0</v>
      </c>
      <c r="X3" s="2"/>
      <c r="Y3" s="2"/>
    </row>
    <row r="4" spans="1:25" ht="34" customHeight="1" x14ac:dyDescent="0.35">
      <c r="A4" s="356">
        <v>53003</v>
      </c>
      <c r="B4" s="357" t="s">
        <v>19</v>
      </c>
      <c r="C4" s="357" t="s">
        <v>20</v>
      </c>
      <c r="D4" s="357" t="s">
        <v>21</v>
      </c>
      <c r="E4" s="358" t="s">
        <v>22</v>
      </c>
      <c r="F4" s="358" t="s">
        <v>222</v>
      </c>
      <c r="G4" s="359" t="s">
        <v>29</v>
      </c>
      <c r="H4" s="15" t="s">
        <v>227</v>
      </c>
      <c r="I4" s="359" t="s">
        <v>30</v>
      </c>
      <c r="J4" s="359" t="s">
        <v>31</v>
      </c>
      <c r="K4" s="359" t="s">
        <v>32</v>
      </c>
      <c r="L4" s="359" t="s">
        <v>33</v>
      </c>
      <c r="M4" s="359" t="s">
        <v>34</v>
      </c>
      <c r="N4" s="359">
        <v>5</v>
      </c>
      <c r="O4" s="367">
        <v>100000000</v>
      </c>
      <c r="P4" s="359" t="s">
        <v>28</v>
      </c>
      <c r="Q4" s="368" t="s">
        <v>35</v>
      </c>
      <c r="R4" s="364">
        <v>0</v>
      </c>
      <c r="S4" s="369">
        <v>0</v>
      </c>
      <c r="T4" s="360">
        <v>0</v>
      </c>
      <c r="U4" s="360">
        <v>0</v>
      </c>
      <c r="V4" s="363" t="s">
        <v>307</v>
      </c>
      <c r="W4" s="380">
        <f>(S4/O4)*100</f>
        <v>0</v>
      </c>
      <c r="X4" s="381"/>
      <c r="Y4" s="381"/>
    </row>
    <row r="5" spans="1:25" ht="30" customHeight="1" x14ac:dyDescent="0.35">
      <c r="A5" s="356"/>
      <c r="B5" s="357"/>
      <c r="C5" s="357"/>
      <c r="D5" s="357"/>
      <c r="E5" s="358"/>
      <c r="F5" s="358"/>
      <c r="G5" s="359"/>
      <c r="H5" s="14" t="s">
        <v>228</v>
      </c>
      <c r="I5" s="359"/>
      <c r="J5" s="359"/>
      <c r="K5" s="359"/>
      <c r="L5" s="359"/>
      <c r="M5" s="359"/>
      <c r="N5" s="359"/>
      <c r="O5" s="367"/>
      <c r="P5" s="359"/>
      <c r="Q5" s="368"/>
      <c r="R5" s="365"/>
      <c r="S5" s="369"/>
      <c r="T5" s="361"/>
      <c r="U5" s="361"/>
      <c r="V5" s="363"/>
      <c r="W5" s="380"/>
      <c r="X5" s="382"/>
      <c r="Y5" s="382"/>
    </row>
    <row r="6" spans="1:25" ht="32.25" customHeight="1" x14ac:dyDescent="0.35">
      <c r="A6" s="356"/>
      <c r="B6" s="357"/>
      <c r="C6" s="357"/>
      <c r="D6" s="357"/>
      <c r="E6" s="358"/>
      <c r="F6" s="358"/>
      <c r="G6" s="359"/>
      <c r="H6" s="14" t="s">
        <v>229</v>
      </c>
      <c r="I6" s="359"/>
      <c r="J6" s="359"/>
      <c r="K6" s="359"/>
      <c r="L6" s="359"/>
      <c r="M6" s="359"/>
      <c r="N6" s="359"/>
      <c r="O6" s="367"/>
      <c r="P6" s="359"/>
      <c r="Q6" s="368"/>
      <c r="R6" s="365"/>
      <c r="S6" s="369"/>
      <c r="T6" s="361"/>
      <c r="U6" s="361"/>
      <c r="V6" s="363"/>
      <c r="W6" s="380"/>
      <c r="X6" s="382"/>
      <c r="Y6" s="382"/>
    </row>
    <row r="7" spans="1:25" ht="33.5" customHeight="1" x14ac:dyDescent="0.35">
      <c r="A7" s="356"/>
      <c r="B7" s="357"/>
      <c r="C7" s="357"/>
      <c r="D7" s="357"/>
      <c r="E7" s="358"/>
      <c r="F7" s="358"/>
      <c r="G7" s="359"/>
      <c r="H7" s="14" t="s">
        <v>230</v>
      </c>
      <c r="I7" s="359"/>
      <c r="J7" s="359"/>
      <c r="K7" s="359"/>
      <c r="L7" s="359"/>
      <c r="M7" s="359"/>
      <c r="N7" s="359"/>
      <c r="O7" s="367"/>
      <c r="P7" s="359"/>
      <c r="Q7" s="368"/>
      <c r="R7" s="365"/>
      <c r="S7" s="369"/>
      <c r="T7" s="361"/>
      <c r="U7" s="361"/>
      <c r="V7" s="363"/>
      <c r="W7" s="380"/>
      <c r="X7" s="382"/>
      <c r="Y7" s="382"/>
    </row>
    <row r="8" spans="1:25" ht="29" customHeight="1" x14ac:dyDescent="0.35">
      <c r="A8" s="356"/>
      <c r="B8" s="357"/>
      <c r="C8" s="357"/>
      <c r="D8" s="357"/>
      <c r="E8" s="358"/>
      <c r="F8" s="358"/>
      <c r="G8" s="359"/>
      <c r="H8" s="14" t="s">
        <v>231</v>
      </c>
      <c r="I8" s="359"/>
      <c r="J8" s="359"/>
      <c r="K8" s="359"/>
      <c r="L8" s="359"/>
      <c r="M8" s="359"/>
      <c r="N8" s="359"/>
      <c r="O8" s="367"/>
      <c r="P8" s="359"/>
      <c r="Q8" s="368"/>
      <c r="R8" s="366"/>
      <c r="S8" s="369"/>
      <c r="T8" s="362"/>
      <c r="U8" s="362"/>
      <c r="V8" s="363"/>
      <c r="W8" s="380"/>
      <c r="X8" s="383"/>
      <c r="Y8" s="383"/>
    </row>
    <row r="9" spans="1:25" ht="139.5" customHeight="1" x14ac:dyDescent="0.35">
      <c r="A9" s="11">
        <v>53020</v>
      </c>
      <c r="B9" s="357" t="s">
        <v>19</v>
      </c>
      <c r="C9" s="357" t="s">
        <v>20</v>
      </c>
      <c r="D9" s="357" t="s">
        <v>21</v>
      </c>
      <c r="E9" s="359" t="s">
        <v>22</v>
      </c>
      <c r="F9" s="359" t="s">
        <v>223</v>
      </c>
      <c r="G9" s="359" t="s">
        <v>36</v>
      </c>
      <c r="H9" s="13" t="s">
        <v>232</v>
      </c>
      <c r="I9" s="358" t="s">
        <v>37</v>
      </c>
      <c r="J9" s="359" t="s">
        <v>38</v>
      </c>
      <c r="K9" s="359" t="s">
        <v>39</v>
      </c>
      <c r="L9" s="359" t="s">
        <v>40</v>
      </c>
      <c r="M9" s="358" t="s">
        <v>41</v>
      </c>
      <c r="N9" s="375">
        <v>400</v>
      </c>
      <c r="O9" s="376">
        <v>200000000</v>
      </c>
      <c r="P9" s="358" t="s">
        <v>28</v>
      </c>
      <c r="Q9" s="377">
        <v>0</v>
      </c>
      <c r="R9" s="373">
        <v>39</v>
      </c>
      <c r="S9" s="369">
        <v>0</v>
      </c>
      <c r="T9" s="371">
        <v>39</v>
      </c>
      <c r="U9" s="378">
        <v>195000000</v>
      </c>
      <c r="V9" s="370" t="s">
        <v>309</v>
      </c>
      <c r="W9" s="384">
        <f t="shared" ref="W9:W15" si="0">(S9/O9)*100</f>
        <v>0</v>
      </c>
      <c r="X9" s="381">
        <f>(U9/O9)*100</f>
        <v>97.5</v>
      </c>
      <c r="Y9" s="381"/>
    </row>
    <row r="10" spans="1:25" ht="45.5" customHeight="1" x14ac:dyDescent="0.35">
      <c r="A10" s="11"/>
      <c r="B10" s="357"/>
      <c r="C10" s="357"/>
      <c r="D10" s="357"/>
      <c r="E10" s="359"/>
      <c r="F10" s="359"/>
      <c r="G10" s="359"/>
      <c r="H10" s="15" t="s">
        <v>233</v>
      </c>
      <c r="I10" s="358"/>
      <c r="J10" s="359"/>
      <c r="K10" s="359"/>
      <c r="L10" s="359"/>
      <c r="M10" s="358"/>
      <c r="N10" s="375"/>
      <c r="O10" s="376"/>
      <c r="P10" s="358"/>
      <c r="Q10" s="377"/>
      <c r="R10" s="374"/>
      <c r="S10" s="369"/>
      <c r="T10" s="372"/>
      <c r="U10" s="379"/>
      <c r="V10" s="370"/>
      <c r="W10" s="385"/>
      <c r="X10" s="383"/>
      <c r="Y10" s="383"/>
    </row>
    <row r="11" spans="1:25" ht="78" customHeight="1" x14ac:dyDescent="0.35">
      <c r="A11" s="11">
        <v>53057</v>
      </c>
      <c r="B11" s="12" t="s">
        <v>19</v>
      </c>
      <c r="C11" s="12" t="s">
        <v>20</v>
      </c>
      <c r="D11" s="12" t="s">
        <v>21</v>
      </c>
      <c r="E11" s="13" t="s">
        <v>22</v>
      </c>
      <c r="F11" s="15" t="s">
        <v>223</v>
      </c>
      <c r="G11" s="14" t="s">
        <v>42</v>
      </c>
      <c r="H11" s="14" t="s">
        <v>234</v>
      </c>
      <c r="I11" s="19" t="s">
        <v>43</v>
      </c>
      <c r="J11" s="14" t="s">
        <v>44</v>
      </c>
      <c r="K11" s="15" t="s">
        <v>45</v>
      </c>
      <c r="L11" s="15" t="s">
        <v>46</v>
      </c>
      <c r="M11" s="14" t="s">
        <v>47</v>
      </c>
      <c r="N11" s="15">
        <v>1</v>
      </c>
      <c r="O11" s="16">
        <v>200000000</v>
      </c>
      <c r="P11" s="14" t="s">
        <v>28</v>
      </c>
      <c r="Q11" s="17"/>
      <c r="R11" s="17"/>
      <c r="S11" s="18">
        <v>0</v>
      </c>
      <c r="T11" s="18"/>
      <c r="U11" s="18">
        <v>0</v>
      </c>
      <c r="V11" s="237" t="s">
        <v>293</v>
      </c>
      <c r="W11" s="90">
        <f t="shared" si="0"/>
        <v>0</v>
      </c>
      <c r="X11" s="2"/>
      <c r="Y11" s="2"/>
    </row>
    <row r="12" spans="1:25" ht="100" customHeight="1" x14ac:dyDescent="0.35">
      <c r="A12" s="11">
        <v>53059</v>
      </c>
      <c r="B12" s="12" t="s">
        <v>19</v>
      </c>
      <c r="C12" s="12" t="s">
        <v>20</v>
      </c>
      <c r="D12" s="12" t="s">
        <v>21</v>
      </c>
      <c r="E12" s="13" t="s">
        <v>22</v>
      </c>
      <c r="F12" s="15" t="s">
        <v>223</v>
      </c>
      <c r="G12" s="14" t="s">
        <v>48</v>
      </c>
      <c r="H12" s="15" t="s">
        <v>235</v>
      </c>
      <c r="I12" s="19" t="s">
        <v>49</v>
      </c>
      <c r="J12" s="14" t="s">
        <v>50</v>
      </c>
      <c r="K12" s="15" t="s">
        <v>51</v>
      </c>
      <c r="L12" s="15" t="s">
        <v>52</v>
      </c>
      <c r="M12" s="14" t="s">
        <v>53</v>
      </c>
      <c r="N12" s="15">
        <v>5</v>
      </c>
      <c r="O12" s="16">
        <v>25000000</v>
      </c>
      <c r="P12" s="14" t="s">
        <v>28</v>
      </c>
      <c r="Q12" s="17">
        <v>0</v>
      </c>
      <c r="R12" s="268">
        <v>3</v>
      </c>
      <c r="S12" s="238">
        <v>35000000</v>
      </c>
      <c r="T12" s="269">
        <v>5</v>
      </c>
      <c r="U12" s="238">
        <v>25000000</v>
      </c>
      <c r="V12" s="253" t="s">
        <v>292</v>
      </c>
      <c r="W12" s="90">
        <f t="shared" si="0"/>
        <v>140</v>
      </c>
      <c r="X12" s="90">
        <f>U12/O12*100</f>
        <v>100</v>
      </c>
      <c r="Y12" s="2"/>
    </row>
    <row r="13" spans="1:25" ht="162.5" customHeight="1" x14ac:dyDescent="0.35">
      <c r="A13" s="11">
        <v>53115</v>
      </c>
      <c r="B13" s="12" t="s">
        <v>19</v>
      </c>
      <c r="C13" s="12" t="s">
        <v>20</v>
      </c>
      <c r="D13" s="12" t="s">
        <v>21</v>
      </c>
      <c r="E13" s="13" t="s">
        <v>22</v>
      </c>
      <c r="F13" s="15" t="s">
        <v>223</v>
      </c>
      <c r="G13" s="14" t="s">
        <v>54</v>
      </c>
      <c r="H13" s="14" t="s">
        <v>236</v>
      </c>
      <c r="I13" s="19" t="s">
        <v>55</v>
      </c>
      <c r="J13" s="14" t="s">
        <v>56</v>
      </c>
      <c r="K13" s="15" t="s">
        <v>57</v>
      </c>
      <c r="L13" s="15" t="s">
        <v>58</v>
      </c>
      <c r="M13" s="13" t="s">
        <v>59</v>
      </c>
      <c r="N13" s="15">
        <v>50</v>
      </c>
      <c r="O13" s="16">
        <v>250000000</v>
      </c>
      <c r="P13" s="14" t="s">
        <v>28</v>
      </c>
      <c r="Q13" s="17"/>
      <c r="R13" s="17"/>
      <c r="S13" s="18">
        <v>0</v>
      </c>
      <c r="T13" s="18"/>
      <c r="U13" s="18">
        <v>0</v>
      </c>
      <c r="V13" s="254" t="s">
        <v>310</v>
      </c>
      <c r="W13" s="90">
        <f t="shared" si="0"/>
        <v>0</v>
      </c>
      <c r="X13" s="2">
        <f t="shared" ref="X13:X15" si="1">(U12/O12)*100</f>
        <v>100</v>
      </c>
      <c r="Y13" s="2"/>
    </row>
    <row r="14" spans="1:25" ht="198" customHeight="1" x14ac:dyDescent="0.35">
      <c r="A14" s="11">
        <v>55882</v>
      </c>
      <c r="B14" s="12" t="s">
        <v>19</v>
      </c>
      <c r="C14" s="12" t="s">
        <v>20</v>
      </c>
      <c r="D14" s="12" t="s">
        <v>21</v>
      </c>
      <c r="E14" s="13" t="s">
        <v>22</v>
      </c>
      <c r="F14" s="15" t="s">
        <v>223</v>
      </c>
      <c r="G14" s="14" t="s">
        <v>224</v>
      </c>
      <c r="H14" s="14" t="s">
        <v>60</v>
      </c>
      <c r="I14" s="19" t="s">
        <v>61</v>
      </c>
      <c r="J14" s="14" t="s">
        <v>62</v>
      </c>
      <c r="K14" s="15" t="s">
        <v>39</v>
      </c>
      <c r="L14" s="15" t="s">
        <v>58</v>
      </c>
      <c r="M14" s="13" t="s">
        <v>63</v>
      </c>
      <c r="N14" s="15">
        <v>20</v>
      </c>
      <c r="O14" s="16">
        <v>300000000</v>
      </c>
      <c r="P14" s="14" t="s">
        <v>28</v>
      </c>
      <c r="Q14" s="17">
        <v>0</v>
      </c>
      <c r="R14" s="17"/>
      <c r="S14" s="18">
        <v>0</v>
      </c>
      <c r="T14" s="18"/>
      <c r="U14" s="18"/>
      <c r="V14" s="252" t="s">
        <v>295</v>
      </c>
      <c r="W14" s="90">
        <f t="shared" si="0"/>
        <v>0</v>
      </c>
      <c r="X14" s="2">
        <f t="shared" si="1"/>
        <v>0</v>
      </c>
      <c r="Y14" s="2"/>
    </row>
    <row r="15" spans="1:25" ht="159" customHeight="1" x14ac:dyDescent="0.35">
      <c r="A15" s="11">
        <v>55885</v>
      </c>
      <c r="B15" s="12" t="s">
        <v>19</v>
      </c>
      <c r="C15" s="12" t="s">
        <v>20</v>
      </c>
      <c r="D15" s="12" t="s">
        <v>21</v>
      </c>
      <c r="E15" s="13" t="s">
        <v>22</v>
      </c>
      <c r="F15" s="15" t="s">
        <v>223</v>
      </c>
      <c r="G15" s="14" t="s">
        <v>225</v>
      </c>
      <c r="H15" s="14" t="s">
        <v>60</v>
      </c>
      <c r="I15" s="19" t="s">
        <v>61</v>
      </c>
      <c r="J15" s="14" t="s">
        <v>64</v>
      </c>
      <c r="K15" s="15" t="s">
        <v>39</v>
      </c>
      <c r="L15" s="15" t="s">
        <v>58</v>
      </c>
      <c r="M15" s="13" t="s">
        <v>65</v>
      </c>
      <c r="N15" s="15">
        <v>25</v>
      </c>
      <c r="O15" s="16">
        <v>100000000</v>
      </c>
      <c r="P15" s="15" t="s">
        <v>28</v>
      </c>
      <c r="Q15" s="17" t="s">
        <v>239</v>
      </c>
      <c r="R15" s="268"/>
      <c r="S15" s="270"/>
      <c r="T15" s="18"/>
      <c r="U15" s="18"/>
      <c r="V15" s="252" t="s">
        <v>294</v>
      </c>
      <c r="W15" s="90">
        <f t="shared" si="0"/>
        <v>0</v>
      </c>
      <c r="X15" s="2">
        <f t="shared" si="1"/>
        <v>0</v>
      </c>
      <c r="Y15" s="2"/>
    </row>
    <row r="16" spans="1:25" ht="27" customHeight="1" x14ac:dyDescent="0.4">
      <c r="N16" s="248" t="s">
        <v>250</v>
      </c>
      <c r="O16" s="249">
        <f>SUM(O3:O15)</f>
        <v>1195000000</v>
      </c>
      <c r="P16" s="248"/>
      <c r="Q16" s="250"/>
      <c r="R16" s="250"/>
      <c r="S16" s="250"/>
      <c r="T16" s="250"/>
      <c r="U16" s="251">
        <f>SUM(U3:U15)</f>
        <v>220000000</v>
      </c>
    </row>
  </sheetData>
  <mergeCells count="50">
    <mergeCell ref="W4:W8"/>
    <mergeCell ref="X4:X8"/>
    <mergeCell ref="Y4:Y8"/>
    <mergeCell ref="W9:W10"/>
    <mergeCell ref="X9:X10"/>
    <mergeCell ref="Y9:Y10"/>
    <mergeCell ref="V9:V10"/>
    <mergeCell ref="T9:T10"/>
    <mergeCell ref="R9:R10"/>
    <mergeCell ref="I9:I10"/>
    <mergeCell ref="J9:J10"/>
    <mergeCell ref="K9:K10"/>
    <mergeCell ref="L9:L10"/>
    <mergeCell ref="M9:M10"/>
    <mergeCell ref="N9:N10"/>
    <mergeCell ref="O9:O10"/>
    <mergeCell ref="P9:P10"/>
    <mergeCell ref="Q9:Q10"/>
    <mergeCell ref="S9:S10"/>
    <mergeCell ref="U9:U10"/>
    <mergeCell ref="B9:B10"/>
    <mergeCell ref="C9:C10"/>
    <mergeCell ref="D9:D10"/>
    <mergeCell ref="E9:E10"/>
    <mergeCell ref="F9:F10"/>
    <mergeCell ref="G9:G10"/>
    <mergeCell ref="O4:O8"/>
    <mergeCell ref="P4:P8"/>
    <mergeCell ref="Q4:Q8"/>
    <mergeCell ref="S4:S8"/>
    <mergeCell ref="U4:U8"/>
    <mergeCell ref="V4:V8"/>
    <mergeCell ref="R4:R8"/>
    <mergeCell ref="T4:T8"/>
    <mergeCell ref="I4:I8"/>
    <mergeCell ref="J4:J8"/>
    <mergeCell ref="K4:K8"/>
    <mergeCell ref="L4:L8"/>
    <mergeCell ref="M4:M8"/>
    <mergeCell ref="N4:N8"/>
    <mergeCell ref="A1:E1"/>
    <mergeCell ref="F1:H1"/>
    <mergeCell ref="I1:Q1"/>
    <mergeCell ref="A4:A8"/>
    <mergeCell ref="B4:B8"/>
    <mergeCell ref="C4:C8"/>
    <mergeCell ref="D4:D8"/>
    <mergeCell ref="E4:E8"/>
    <mergeCell ref="F4:F8"/>
    <mergeCell ref="G4:G8"/>
  </mergeCells>
  <dataValidations count="2">
    <dataValidation type="whole" allowBlank="1" showInputMessage="1" showErrorMessage="1" sqref="N11:N15 N3:N4 N9" xr:uid="{AB093AA3-80A0-41B5-8C70-D75C0DD3D2FD}">
      <formula1>1</formula1>
      <formula2>1000000</formula2>
    </dataValidation>
    <dataValidation type="list" allowBlank="1" showInputMessage="1" showErrorMessage="1" sqref="C3:E4 C9:E9 C11:E15" xr:uid="{EC2AE3F9-3850-4B5E-965F-463866FC210E}">
      <formula1>INDIRECT(SUBSTITUTE(B3," ","_"))</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3DEF8-B9E4-41AE-98A2-15CB866F3697}">
  <dimension ref="A2:D11"/>
  <sheetViews>
    <sheetView workbookViewId="0">
      <selection activeCell="C13" sqref="C13"/>
    </sheetView>
  </sheetViews>
  <sheetFormatPr baseColWidth="10" defaultRowHeight="14.5" x14ac:dyDescent="0.35"/>
  <cols>
    <col min="1" max="1" width="27.6328125" customWidth="1"/>
    <col min="2" max="2" width="25.7265625" customWidth="1"/>
    <col min="3" max="3" width="18.36328125" bestFit="1" customWidth="1"/>
    <col min="4" max="4" width="16.36328125" bestFit="1" customWidth="1"/>
  </cols>
  <sheetData>
    <row r="2" spans="1:4" ht="30.5" customHeight="1" x14ac:dyDescent="0.35">
      <c r="A2" s="91" t="s">
        <v>267</v>
      </c>
      <c r="B2" s="91" t="s">
        <v>268</v>
      </c>
    </row>
    <row r="3" spans="1:4" x14ac:dyDescent="0.35">
      <c r="A3" s="2" t="s">
        <v>257</v>
      </c>
      <c r="B3" s="90">
        <v>1195000000</v>
      </c>
    </row>
    <row r="4" spans="1:4" x14ac:dyDescent="0.35">
      <c r="A4" s="2" t="s">
        <v>258</v>
      </c>
      <c r="B4" s="90">
        <f>EDUCACION!G7</f>
        <v>69158382954.852875</v>
      </c>
    </row>
    <row r="5" spans="1:4" x14ac:dyDescent="0.35">
      <c r="A5" s="2" t="s">
        <v>259</v>
      </c>
      <c r="B5" s="90">
        <f>GOBIERNO!L29</f>
        <v>8202496871.3120003</v>
      </c>
    </row>
    <row r="6" spans="1:4" x14ac:dyDescent="0.35">
      <c r="A6" s="2" t="s">
        <v>260</v>
      </c>
      <c r="B6" s="90">
        <f>INDERCAS!O4</f>
        <v>85000000</v>
      </c>
    </row>
    <row r="7" spans="1:4" x14ac:dyDescent="0.35">
      <c r="A7" s="2" t="s">
        <v>262</v>
      </c>
      <c r="B7" s="90">
        <f>SALUD!O9</f>
        <v>90822000000</v>
      </c>
    </row>
    <row r="8" spans="1:4" x14ac:dyDescent="0.35">
      <c r="A8" s="2" t="s">
        <v>263</v>
      </c>
      <c r="B8" s="90">
        <f>'INTEGRACION SOCIAL'!O4</f>
        <v>1884444429.2</v>
      </c>
    </row>
    <row r="9" spans="1:4" x14ac:dyDescent="0.35">
      <c r="A9" s="2" t="s">
        <v>264</v>
      </c>
      <c r="B9" s="90">
        <f>VIVIENDA!O8</f>
        <v>629165908.47759449</v>
      </c>
    </row>
    <row r="10" spans="1:4" x14ac:dyDescent="0.35">
      <c r="A10" s="2" t="s">
        <v>265</v>
      </c>
      <c r="B10" s="90">
        <f>'CULTURA (2)'!O9</f>
        <v>510994782.60869563</v>
      </c>
    </row>
    <row r="11" spans="1:4" x14ac:dyDescent="0.35">
      <c r="A11" s="2" t="s">
        <v>266</v>
      </c>
      <c r="B11" s="90">
        <f>SUM(B3:B10)</f>
        <v>172487484946.45117</v>
      </c>
      <c r="C11" s="87"/>
      <c r="D11" s="8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9B29A-559B-4F95-BB10-4DD2F0632371}">
  <dimension ref="A3:P4"/>
  <sheetViews>
    <sheetView zoomScale="52" zoomScaleNormal="52" workbookViewId="0">
      <selection activeCell="D13" sqref="D13"/>
    </sheetView>
  </sheetViews>
  <sheetFormatPr baseColWidth="10" defaultRowHeight="14.5" x14ac:dyDescent="0.35"/>
  <cols>
    <col min="3" max="3" width="18.81640625" customWidth="1"/>
    <col min="4" max="4" width="22.453125" customWidth="1"/>
    <col min="5" max="5" width="51.08984375" customWidth="1"/>
    <col min="6" max="6" width="22.26953125" customWidth="1"/>
    <col min="7" max="7" width="28.54296875" customWidth="1"/>
    <col min="8" max="8" width="18.6328125" customWidth="1"/>
    <col min="9" max="9" width="26.26953125" customWidth="1"/>
    <col min="10" max="10" width="49.36328125" customWidth="1"/>
  </cols>
  <sheetData>
    <row r="3" spans="1:16" ht="110" customHeight="1" x14ac:dyDescent="0.35">
      <c r="A3" s="386" t="s">
        <v>296</v>
      </c>
      <c r="B3" s="386"/>
      <c r="C3" s="239" t="s">
        <v>280</v>
      </c>
      <c r="D3" s="230" t="s">
        <v>281</v>
      </c>
      <c r="E3" s="231" t="s">
        <v>282</v>
      </c>
      <c r="F3" s="232" t="s">
        <v>283</v>
      </c>
      <c r="G3" s="233" t="s">
        <v>284</v>
      </c>
      <c r="H3" s="233" t="s">
        <v>285</v>
      </c>
      <c r="I3" s="234" t="s">
        <v>286</v>
      </c>
      <c r="J3" s="235" t="s">
        <v>287</v>
      </c>
      <c r="K3" s="3"/>
      <c r="L3" s="3"/>
      <c r="M3" s="3"/>
      <c r="N3" s="3"/>
      <c r="O3" s="1"/>
      <c r="P3" s="3"/>
    </row>
    <row r="4" spans="1:16" ht="95.5" customHeight="1" x14ac:dyDescent="0.35">
      <c r="A4" s="386"/>
      <c r="B4" s="386"/>
      <c r="C4" s="239" t="s">
        <v>280</v>
      </c>
      <c r="D4" s="230" t="s">
        <v>281</v>
      </c>
      <c r="E4" s="229" t="s">
        <v>288</v>
      </c>
      <c r="F4" s="232" t="s">
        <v>289</v>
      </c>
      <c r="G4" s="233" t="s">
        <v>284</v>
      </c>
      <c r="H4" s="236" t="s">
        <v>290</v>
      </c>
      <c r="I4" s="234" t="s">
        <v>291</v>
      </c>
      <c r="J4" s="235" t="s">
        <v>287</v>
      </c>
      <c r="K4" s="3"/>
      <c r="L4" s="3"/>
      <c r="M4" s="3"/>
      <c r="N4" s="3"/>
      <c r="O4" s="1"/>
      <c r="P4" s="3"/>
    </row>
  </sheetData>
  <mergeCells count="1">
    <mergeCell ref="A3: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PAT 2024-2027</vt:lpstr>
      <vt:lpstr>EDUCACION</vt:lpstr>
      <vt:lpstr>GOBIERNO</vt:lpstr>
      <vt:lpstr>INDERCAS</vt:lpstr>
      <vt:lpstr>SALUD</vt:lpstr>
      <vt:lpstr>INTEGRACION SOCIAL</vt:lpstr>
      <vt:lpstr>VIVIENDA</vt:lpstr>
      <vt:lpstr>CULTURA (2)</vt:lpstr>
      <vt:lpstr>AGRICULTURA (2)</vt:lpstr>
      <vt:lpstr>TOTAL PAT 2024 (2)</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Dolly Perez</dc:creator>
  <cp:lastModifiedBy>Dolly Perez</cp:lastModifiedBy>
  <dcterms:created xsi:type="dcterms:W3CDTF">2024-11-01T20:58:25Z</dcterms:created>
  <dcterms:modified xsi:type="dcterms:W3CDTF">2025-07-30T19:22:38Z</dcterms:modified>
</cp:coreProperties>
</file>